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3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harts/chart3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4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offc\Desktop\Cold Hardiness Model\Bud Hardiness Variety Data - 2018 work\Bud Hardiness Model for Chardonnay\Actual &amp; Predicted Hardiness Chard 2019-20\Chard Model New Version\"/>
    </mc:Choice>
  </mc:AlternateContent>
  <bookViews>
    <workbookView xWindow="0" yWindow="0" windowWidth="28800" windowHeight="13800" activeTab="1"/>
  </bookViews>
  <sheets>
    <sheet name="Hardiness Tables 2012-19" sheetId="2" r:id="rId1"/>
    <sheet name="Chardonnay Predicted LTE" sheetId="16" r:id="rId2"/>
    <sheet name="Charts" sheetId="15" r:id="rId3"/>
  </sheets>
  <calcPr calcId="162913"/>
</workbook>
</file>

<file path=xl/calcChain.xml><?xml version="1.0" encoding="utf-8"?>
<calcChain xmlns="http://schemas.openxmlformats.org/spreadsheetml/2006/main">
  <c r="LB242" i="16" l="1"/>
  <c r="LA242" i="16"/>
  <c r="LB173" i="16"/>
  <c r="LA173" i="16"/>
  <c r="AN172" i="16" l="1"/>
  <c r="AN171" i="16"/>
  <c r="AN170" i="16"/>
  <c r="AN169" i="16"/>
  <c r="AN168" i="16"/>
  <c r="AN167" i="16"/>
  <c r="AN166" i="16"/>
  <c r="AN165" i="16"/>
  <c r="AN164" i="16"/>
  <c r="AN163" i="16"/>
  <c r="AN162" i="16"/>
  <c r="AN161" i="16"/>
  <c r="AN160" i="16"/>
  <c r="AN159" i="16"/>
  <c r="IP104" i="16" l="1"/>
  <c r="CU193" i="16" l="1"/>
  <c r="IO229" i="16" l="1"/>
  <c r="IN229" i="16"/>
  <c r="IO228" i="16"/>
  <c r="IN228" i="16"/>
  <c r="IO227" i="16"/>
  <c r="IN227" i="16"/>
  <c r="IO226" i="16"/>
  <c r="IN226" i="16"/>
  <c r="IO225" i="16"/>
  <c r="IN225" i="16"/>
  <c r="IO224" i="16"/>
  <c r="IN224" i="16"/>
  <c r="IO223" i="16"/>
  <c r="IN223" i="16"/>
  <c r="IO222" i="16"/>
  <c r="IN222" i="16"/>
  <c r="IO221" i="16"/>
  <c r="IN221" i="16"/>
  <c r="IO220" i="16"/>
  <c r="IN220" i="16"/>
  <c r="IO219" i="16"/>
  <c r="IN219" i="16"/>
  <c r="IO218" i="16"/>
  <c r="IN218" i="16"/>
  <c r="IO217" i="16"/>
  <c r="IN217" i="16"/>
  <c r="IO216" i="16"/>
  <c r="IN216" i="16"/>
  <c r="IO215" i="16"/>
  <c r="IN215" i="16"/>
  <c r="IO214" i="16"/>
  <c r="IN214" i="16"/>
  <c r="IO213" i="16"/>
  <c r="IN213" i="16"/>
  <c r="IO212" i="16"/>
  <c r="IN212" i="16"/>
  <c r="IO211" i="16"/>
  <c r="IN211" i="16"/>
  <c r="IO210" i="16"/>
  <c r="IN210" i="16"/>
  <c r="IO209" i="16"/>
  <c r="IN209" i="16"/>
  <c r="IO208" i="16"/>
  <c r="IN208" i="16"/>
  <c r="IO207" i="16"/>
  <c r="IN207" i="16"/>
  <c r="IO206" i="16"/>
  <c r="IN206" i="16"/>
  <c r="IO205" i="16"/>
  <c r="IN205" i="16"/>
  <c r="IO204" i="16"/>
  <c r="IN204" i="16"/>
  <c r="IO203" i="16"/>
  <c r="IN203" i="16"/>
  <c r="IO202" i="16"/>
  <c r="IN202" i="16"/>
  <c r="IO201" i="16"/>
  <c r="IN201" i="16"/>
  <c r="IO200" i="16"/>
  <c r="IN200" i="16"/>
  <c r="IO199" i="16"/>
  <c r="IN199" i="16"/>
  <c r="IO198" i="16"/>
  <c r="IN198" i="16"/>
  <c r="IO197" i="16"/>
  <c r="IN197" i="16"/>
  <c r="IO196" i="16"/>
  <c r="IN196" i="16"/>
  <c r="IO195" i="16"/>
  <c r="IN195" i="16"/>
  <c r="IO194" i="16"/>
  <c r="IN194" i="16"/>
  <c r="IO193" i="16"/>
  <c r="IN193" i="16"/>
  <c r="IO192" i="16"/>
  <c r="IN192" i="16"/>
  <c r="IO191" i="16"/>
  <c r="IN191" i="16"/>
  <c r="IO190" i="16"/>
  <c r="IN190" i="16"/>
  <c r="IO189" i="16"/>
  <c r="IN189" i="16"/>
  <c r="IO188" i="16"/>
  <c r="IN188" i="16"/>
  <c r="IO186" i="16"/>
  <c r="IN186" i="16"/>
  <c r="IO185" i="16"/>
  <c r="IN185" i="16"/>
  <c r="IO184" i="16"/>
  <c r="IN184" i="16"/>
  <c r="IO183" i="16"/>
  <c r="IN183" i="16"/>
  <c r="IO182" i="16"/>
  <c r="IN182" i="16"/>
  <c r="IO181" i="16"/>
  <c r="IN181" i="16"/>
  <c r="IO180" i="16"/>
  <c r="IN180" i="16"/>
  <c r="IO179" i="16"/>
  <c r="IN179" i="16"/>
  <c r="IO178" i="16"/>
  <c r="IN178" i="16"/>
  <c r="IO177" i="16"/>
  <c r="IN177" i="16"/>
  <c r="IO176" i="16"/>
  <c r="IN176" i="16"/>
  <c r="IO175" i="16"/>
  <c r="IN175" i="16"/>
  <c r="IO174" i="16"/>
  <c r="IN174" i="16"/>
  <c r="IO173" i="16"/>
  <c r="IN173" i="16"/>
  <c r="IO172" i="16"/>
  <c r="IN172" i="16"/>
  <c r="IO171" i="16"/>
  <c r="IN171" i="16"/>
  <c r="IO170" i="16"/>
  <c r="IN170" i="16"/>
  <c r="IO169" i="16"/>
  <c r="IN169" i="16"/>
  <c r="IO168" i="16"/>
  <c r="IN168" i="16"/>
  <c r="IO167" i="16"/>
  <c r="IN167" i="16"/>
  <c r="IO166" i="16"/>
  <c r="IN166" i="16"/>
  <c r="IO165" i="16"/>
  <c r="IN165" i="16"/>
  <c r="IO164" i="16"/>
  <c r="IN164" i="16"/>
  <c r="IO163" i="16"/>
  <c r="IN163" i="16"/>
  <c r="IO162" i="16"/>
  <c r="IN162" i="16"/>
  <c r="IO161" i="16"/>
  <c r="IN161" i="16"/>
  <c r="IO160" i="16"/>
  <c r="IN160" i="16"/>
  <c r="IO159" i="16"/>
  <c r="IN159" i="16"/>
  <c r="IO158" i="16"/>
  <c r="IN158" i="16"/>
  <c r="IO157" i="16"/>
  <c r="IN157" i="16"/>
  <c r="IO156" i="16"/>
  <c r="IN156" i="16"/>
  <c r="IO155" i="16"/>
  <c r="IN155" i="16"/>
  <c r="IO154" i="16"/>
  <c r="IN154" i="16"/>
  <c r="IO153" i="16"/>
  <c r="IN153" i="16"/>
  <c r="IO152" i="16"/>
  <c r="IN152" i="16"/>
  <c r="IO151" i="16"/>
  <c r="IN151" i="16"/>
  <c r="IO150" i="16"/>
  <c r="IN150" i="16"/>
  <c r="IO149" i="16"/>
  <c r="IN149" i="16"/>
  <c r="IO148" i="16"/>
  <c r="IN148" i="16"/>
  <c r="IO147" i="16"/>
  <c r="IN147" i="16"/>
  <c r="IO146" i="16"/>
  <c r="IN146" i="16"/>
  <c r="IO145" i="16"/>
  <c r="IN145" i="16"/>
  <c r="IO144" i="16"/>
  <c r="IN144" i="16"/>
  <c r="IO143" i="16"/>
  <c r="IN143" i="16"/>
  <c r="IO142" i="16"/>
  <c r="IN142" i="16"/>
  <c r="IO141" i="16"/>
  <c r="IN141" i="16"/>
  <c r="IO140" i="16"/>
  <c r="IN140" i="16"/>
  <c r="IO139" i="16"/>
  <c r="IN139" i="16"/>
  <c r="IO138" i="16"/>
  <c r="IN138" i="16"/>
  <c r="IO137" i="16"/>
  <c r="IN137" i="16"/>
  <c r="IO136" i="16"/>
  <c r="IN136" i="16"/>
  <c r="IO135" i="16"/>
  <c r="IN135" i="16"/>
  <c r="IO134" i="16"/>
  <c r="IN134" i="16"/>
  <c r="IO133" i="16"/>
  <c r="IN133" i="16"/>
  <c r="IO132" i="16"/>
  <c r="IN132" i="16"/>
  <c r="IO131" i="16"/>
  <c r="IN131" i="16"/>
  <c r="IO130" i="16"/>
  <c r="IN130" i="16"/>
  <c r="IO129" i="16"/>
  <c r="IN129" i="16"/>
  <c r="IO128" i="16"/>
  <c r="IN128" i="16"/>
  <c r="IO127" i="16"/>
  <c r="IN127" i="16"/>
  <c r="IO126" i="16"/>
  <c r="IN126" i="16"/>
  <c r="IO125" i="16"/>
  <c r="IN125" i="16"/>
  <c r="IO124" i="16"/>
  <c r="IN124" i="16"/>
  <c r="IO123" i="16"/>
  <c r="IN123" i="16"/>
  <c r="IO122" i="16"/>
  <c r="IN122" i="16"/>
  <c r="IO121" i="16"/>
  <c r="IN121" i="16"/>
  <c r="IO120" i="16"/>
  <c r="IN120" i="16"/>
  <c r="IO119" i="16"/>
  <c r="IN119" i="16"/>
  <c r="IO118" i="16"/>
  <c r="IN118" i="16"/>
  <c r="IO117" i="16"/>
  <c r="IN117" i="16"/>
  <c r="IO116" i="16"/>
  <c r="IN116" i="16"/>
  <c r="IO115" i="16"/>
  <c r="IN115" i="16"/>
  <c r="IO114" i="16"/>
  <c r="IN114" i="16"/>
  <c r="IO113" i="16"/>
  <c r="IN113" i="16"/>
  <c r="IO112" i="16"/>
  <c r="IN112" i="16"/>
  <c r="IO111" i="16"/>
  <c r="IN111" i="16"/>
  <c r="IO110" i="16"/>
  <c r="IN110" i="16"/>
  <c r="IO109" i="16"/>
  <c r="IN109" i="16"/>
  <c r="IO108" i="16"/>
  <c r="IN108" i="16"/>
  <c r="IO107" i="16"/>
  <c r="IN107" i="16"/>
  <c r="IO106" i="16"/>
  <c r="IN106" i="16"/>
  <c r="IO105" i="16"/>
  <c r="IN105" i="16"/>
  <c r="IO104" i="16"/>
  <c r="IN104" i="16"/>
  <c r="IO103" i="16"/>
  <c r="IN103" i="16"/>
  <c r="IO102" i="16"/>
  <c r="IN102" i="16"/>
  <c r="IO101" i="16"/>
  <c r="IN101" i="16"/>
  <c r="IO100" i="16"/>
  <c r="IN100" i="16"/>
  <c r="IO99" i="16"/>
  <c r="IN99" i="16"/>
  <c r="IO98" i="16"/>
  <c r="IN98" i="16"/>
  <c r="IO97" i="16"/>
  <c r="IN97" i="16"/>
  <c r="IO96" i="16"/>
  <c r="IN96" i="16"/>
  <c r="IO95" i="16"/>
  <c r="IN95" i="16"/>
  <c r="IO94" i="16"/>
  <c r="IN94" i="16"/>
  <c r="IO93" i="16"/>
  <c r="IN93" i="16"/>
  <c r="IO92" i="16"/>
  <c r="IN92" i="16"/>
  <c r="IO91" i="16"/>
  <c r="IN91" i="16"/>
  <c r="IO90" i="16"/>
  <c r="IN90" i="16"/>
  <c r="IO89" i="16"/>
  <c r="IN89" i="16"/>
  <c r="IO88" i="16"/>
  <c r="IN88" i="16"/>
  <c r="IO87" i="16"/>
  <c r="IN87" i="16"/>
  <c r="IO86" i="16"/>
  <c r="IN86" i="16"/>
  <c r="IO85" i="16"/>
  <c r="IN85" i="16"/>
  <c r="IO84" i="16"/>
  <c r="IN84" i="16"/>
  <c r="IO83" i="16"/>
  <c r="IN83" i="16"/>
  <c r="IO82" i="16"/>
  <c r="IN82" i="16"/>
  <c r="IO81" i="16"/>
  <c r="IN81" i="16"/>
  <c r="IO80" i="16"/>
  <c r="IN80" i="16"/>
  <c r="IO79" i="16"/>
  <c r="IN79" i="16"/>
  <c r="IO78" i="16"/>
  <c r="IN78" i="16"/>
  <c r="IO77" i="16"/>
  <c r="IN77" i="16"/>
  <c r="IO76" i="16"/>
  <c r="IN76" i="16"/>
  <c r="IO75" i="16"/>
  <c r="IN75" i="16"/>
  <c r="IO74" i="16"/>
  <c r="IN74" i="16"/>
  <c r="IO73" i="16"/>
  <c r="IN73" i="16"/>
  <c r="IO72" i="16"/>
  <c r="IN72" i="16"/>
  <c r="IO71" i="16"/>
  <c r="IN71" i="16"/>
  <c r="IO70" i="16"/>
  <c r="IN70" i="16"/>
  <c r="IO69" i="16"/>
  <c r="IN69" i="16"/>
  <c r="IO68" i="16"/>
  <c r="IN68" i="16"/>
  <c r="IO67" i="16"/>
  <c r="IN67" i="16"/>
  <c r="IO66" i="16"/>
  <c r="IN66" i="16"/>
  <c r="IO65" i="16"/>
  <c r="IN65" i="16"/>
  <c r="IO64" i="16"/>
  <c r="IN64" i="16"/>
  <c r="IO63" i="16"/>
  <c r="IN63" i="16"/>
  <c r="IO62" i="16"/>
  <c r="IN62" i="16"/>
  <c r="IO61" i="16"/>
  <c r="IN61" i="16"/>
  <c r="IO60" i="16"/>
  <c r="IN60" i="16"/>
  <c r="IO59" i="16"/>
  <c r="IN59" i="16"/>
  <c r="IO58" i="16"/>
  <c r="IN58" i="16"/>
  <c r="IO57" i="16"/>
  <c r="IN57" i="16"/>
  <c r="IO56" i="16"/>
  <c r="IN56" i="16"/>
  <c r="IO55" i="16"/>
  <c r="IN55" i="16"/>
  <c r="IO54" i="16"/>
  <c r="IN54" i="16"/>
  <c r="IO53" i="16"/>
  <c r="IN53" i="16"/>
  <c r="IO52" i="16"/>
  <c r="IN52" i="16"/>
  <c r="IO51" i="16"/>
  <c r="IN51" i="16"/>
  <c r="IO50" i="16"/>
  <c r="IN50" i="16"/>
  <c r="IO49" i="16"/>
  <c r="IN49" i="16"/>
  <c r="IO48" i="16"/>
  <c r="IN48" i="16"/>
  <c r="IO47" i="16"/>
  <c r="IN47" i="16"/>
  <c r="IO46" i="16"/>
  <c r="IN46" i="16"/>
  <c r="IO45" i="16"/>
  <c r="IN45" i="16"/>
  <c r="IO44" i="16"/>
  <c r="IN44" i="16"/>
  <c r="IO43" i="16"/>
  <c r="IN43" i="16"/>
  <c r="IO42" i="16"/>
  <c r="IN42" i="16"/>
  <c r="IO41" i="16"/>
  <c r="IN41" i="16"/>
  <c r="IO40" i="16"/>
  <c r="IN40" i="16"/>
  <c r="IO39" i="16"/>
  <c r="IN39" i="16"/>
  <c r="IO38" i="16"/>
  <c r="IN38" i="16"/>
  <c r="IO37" i="16"/>
  <c r="IN37" i="16"/>
  <c r="IO36" i="16"/>
  <c r="IN36" i="16"/>
  <c r="IO35" i="16"/>
  <c r="IN35" i="16"/>
  <c r="IO34" i="16"/>
  <c r="IN34" i="16"/>
  <c r="IO33" i="16"/>
  <c r="IN33" i="16"/>
  <c r="IO32" i="16"/>
  <c r="IN32" i="16"/>
  <c r="IO31" i="16"/>
  <c r="IN31" i="16"/>
  <c r="IO30" i="16"/>
  <c r="IN30" i="16"/>
  <c r="IO29" i="16"/>
  <c r="IN29" i="16"/>
  <c r="IO28" i="16"/>
  <c r="IN28" i="16"/>
  <c r="IO27" i="16"/>
  <c r="IN27" i="16"/>
  <c r="IT26" i="16"/>
  <c r="IO26" i="16"/>
  <c r="IN26" i="16"/>
  <c r="IP26" i="16" s="1"/>
  <c r="HR229" i="16"/>
  <c r="HQ229" i="16"/>
  <c r="HR228" i="16"/>
  <c r="HQ228" i="16"/>
  <c r="HR227" i="16"/>
  <c r="HQ227" i="16"/>
  <c r="HR226" i="16"/>
  <c r="HQ226" i="16"/>
  <c r="HR225" i="16"/>
  <c r="HQ225" i="16"/>
  <c r="HR224" i="16"/>
  <c r="HQ224" i="16"/>
  <c r="HR223" i="16"/>
  <c r="HQ223" i="16"/>
  <c r="HR222" i="16"/>
  <c r="HQ222" i="16"/>
  <c r="HR221" i="16"/>
  <c r="HQ221" i="16"/>
  <c r="HR220" i="16"/>
  <c r="HQ220" i="16"/>
  <c r="HR219" i="16"/>
  <c r="HQ219" i="16"/>
  <c r="HR218" i="16"/>
  <c r="HQ218" i="16"/>
  <c r="HR217" i="16"/>
  <c r="HQ217" i="16"/>
  <c r="HR216" i="16"/>
  <c r="HQ216" i="16"/>
  <c r="HR215" i="16"/>
  <c r="HQ215" i="16"/>
  <c r="HR214" i="16"/>
  <c r="HQ214" i="16"/>
  <c r="HR213" i="16"/>
  <c r="HQ213" i="16"/>
  <c r="HR212" i="16"/>
  <c r="HQ212" i="16"/>
  <c r="HR211" i="16"/>
  <c r="HQ211" i="16"/>
  <c r="HR210" i="16"/>
  <c r="HQ210" i="16"/>
  <c r="HR209" i="16"/>
  <c r="HQ209" i="16"/>
  <c r="HR208" i="16"/>
  <c r="HQ208" i="16"/>
  <c r="HR207" i="16"/>
  <c r="HQ207" i="16"/>
  <c r="HR206" i="16"/>
  <c r="HQ206" i="16"/>
  <c r="HR205" i="16"/>
  <c r="HQ205" i="16"/>
  <c r="HR204" i="16"/>
  <c r="HQ204" i="16"/>
  <c r="HR203" i="16"/>
  <c r="HQ203" i="16"/>
  <c r="HR202" i="16"/>
  <c r="HQ202" i="16"/>
  <c r="HR201" i="16"/>
  <c r="HQ201" i="16"/>
  <c r="HR200" i="16"/>
  <c r="HQ200" i="16"/>
  <c r="HR199" i="16"/>
  <c r="HQ199" i="16"/>
  <c r="HR198" i="16"/>
  <c r="HQ198" i="16"/>
  <c r="HR197" i="16"/>
  <c r="HQ197" i="16"/>
  <c r="HR196" i="16"/>
  <c r="HQ196" i="16"/>
  <c r="HR195" i="16"/>
  <c r="HQ195" i="16"/>
  <c r="HR194" i="16"/>
  <c r="HQ194" i="16"/>
  <c r="HR193" i="16"/>
  <c r="HQ193" i="16"/>
  <c r="HR192" i="16"/>
  <c r="HQ192" i="16"/>
  <c r="HR191" i="16"/>
  <c r="HQ191" i="16"/>
  <c r="HR190" i="16"/>
  <c r="HQ190" i="16"/>
  <c r="HR189" i="16"/>
  <c r="HQ189" i="16"/>
  <c r="HR188" i="16"/>
  <c r="HQ188" i="16"/>
  <c r="HR186" i="16"/>
  <c r="HQ186" i="16"/>
  <c r="HR185" i="16"/>
  <c r="HQ185" i="16"/>
  <c r="HR184" i="16"/>
  <c r="HQ184" i="16"/>
  <c r="HR183" i="16"/>
  <c r="HQ183" i="16"/>
  <c r="HR182" i="16"/>
  <c r="HQ182" i="16"/>
  <c r="HR181" i="16"/>
  <c r="HQ181" i="16"/>
  <c r="HR180" i="16"/>
  <c r="HQ180" i="16"/>
  <c r="HR179" i="16"/>
  <c r="HQ179" i="16"/>
  <c r="HR178" i="16"/>
  <c r="HQ178" i="16"/>
  <c r="HR177" i="16"/>
  <c r="HQ177" i="16"/>
  <c r="HR176" i="16"/>
  <c r="HQ176" i="16"/>
  <c r="HR175" i="16"/>
  <c r="HQ175" i="16"/>
  <c r="HR174" i="16"/>
  <c r="HQ174" i="16"/>
  <c r="HR173" i="16"/>
  <c r="HQ173" i="16"/>
  <c r="HR172" i="16"/>
  <c r="HQ172" i="16"/>
  <c r="HR171" i="16"/>
  <c r="HQ171" i="16"/>
  <c r="HR170" i="16"/>
  <c r="HQ170" i="16"/>
  <c r="HR169" i="16"/>
  <c r="HQ169" i="16"/>
  <c r="HR168" i="16"/>
  <c r="HQ168" i="16"/>
  <c r="HR167" i="16"/>
  <c r="HQ167" i="16"/>
  <c r="HR166" i="16"/>
  <c r="HQ166" i="16"/>
  <c r="HR165" i="16"/>
  <c r="HQ165" i="16"/>
  <c r="HR164" i="16"/>
  <c r="HQ164" i="16"/>
  <c r="HR163" i="16"/>
  <c r="HQ163" i="16"/>
  <c r="HR162" i="16"/>
  <c r="HQ162" i="16"/>
  <c r="HR161" i="16"/>
  <c r="HQ161" i="16"/>
  <c r="HR160" i="16"/>
  <c r="HQ160" i="16"/>
  <c r="HR159" i="16"/>
  <c r="HQ159" i="16"/>
  <c r="HR158" i="16"/>
  <c r="HQ158" i="16"/>
  <c r="HR157" i="16"/>
  <c r="HQ157" i="16"/>
  <c r="HR156" i="16"/>
  <c r="HQ156" i="16"/>
  <c r="HR155" i="16"/>
  <c r="HQ155" i="16"/>
  <c r="HR154" i="16"/>
  <c r="HQ154" i="16"/>
  <c r="HR153" i="16"/>
  <c r="HQ153" i="16"/>
  <c r="HR152" i="16"/>
  <c r="HQ152" i="16"/>
  <c r="HR151" i="16"/>
  <c r="HQ151" i="16"/>
  <c r="HR150" i="16"/>
  <c r="HQ150" i="16"/>
  <c r="HR149" i="16"/>
  <c r="HQ149" i="16"/>
  <c r="HR148" i="16"/>
  <c r="HQ148" i="16"/>
  <c r="HR147" i="16"/>
  <c r="HQ147" i="16"/>
  <c r="HR146" i="16"/>
  <c r="HQ146" i="16"/>
  <c r="HR145" i="16"/>
  <c r="HQ145" i="16"/>
  <c r="HR144" i="16"/>
  <c r="HQ144" i="16"/>
  <c r="HR143" i="16"/>
  <c r="HQ143" i="16"/>
  <c r="HR142" i="16"/>
  <c r="HQ142" i="16"/>
  <c r="HR141" i="16"/>
  <c r="HQ141" i="16"/>
  <c r="HR140" i="16"/>
  <c r="HQ140" i="16"/>
  <c r="HR139" i="16"/>
  <c r="HQ139" i="16"/>
  <c r="HR138" i="16"/>
  <c r="HQ138" i="16"/>
  <c r="HR137" i="16"/>
  <c r="HQ137" i="16"/>
  <c r="HR136" i="16"/>
  <c r="HQ136" i="16"/>
  <c r="HR135" i="16"/>
  <c r="HQ135" i="16"/>
  <c r="HR134" i="16"/>
  <c r="HQ134" i="16"/>
  <c r="HR133" i="16"/>
  <c r="HQ133" i="16"/>
  <c r="HR132" i="16"/>
  <c r="HQ132" i="16"/>
  <c r="HR131" i="16"/>
  <c r="HQ131" i="16"/>
  <c r="HR130" i="16"/>
  <c r="HQ130" i="16"/>
  <c r="HR129" i="16"/>
  <c r="HQ129" i="16"/>
  <c r="HR128" i="16"/>
  <c r="HQ128" i="16"/>
  <c r="HR127" i="16"/>
  <c r="HQ127" i="16"/>
  <c r="HR126" i="16"/>
  <c r="HQ126" i="16"/>
  <c r="HR125" i="16"/>
  <c r="HQ125" i="16"/>
  <c r="HR124" i="16"/>
  <c r="HQ124" i="16"/>
  <c r="HR123" i="16"/>
  <c r="HQ123" i="16"/>
  <c r="HR122" i="16"/>
  <c r="HQ122" i="16"/>
  <c r="HR121" i="16"/>
  <c r="HQ121" i="16"/>
  <c r="HR120" i="16"/>
  <c r="HQ120" i="16"/>
  <c r="HR119" i="16"/>
  <c r="HQ119" i="16"/>
  <c r="HR118" i="16"/>
  <c r="HQ118" i="16"/>
  <c r="HR117" i="16"/>
  <c r="HQ117" i="16"/>
  <c r="HR116" i="16"/>
  <c r="HQ116" i="16"/>
  <c r="HR115" i="16"/>
  <c r="HQ115" i="16"/>
  <c r="HR114" i="16"/>
  <c r="HQ114" i="16"/>
  <c r="HR113" i="16"/>
  <c r="HQ113" i="16"/>
  <c r="HR112" i="16"/>
  <c r="HQ112" i="16"/>
  <c r="HR111" i="16"/>
  <c r="HQ111" i="16"/>
  <c r="HR110" i="16"/>
  <c r="HQ110" i="16"/>
  <c r="HR109" i="16"/>
  <c r="HQ109" i="16"/>
  <c r="HR108" i="16"/>
  <c r="HQ108" i="16"/>
  <c r="HR107" i="16"/>
  <c r="HQ107" i="16"/>
  <c r="HR106" i="16"/>
  <c r="HQ106" i="16"/>
  <c r="HR105" i="16"/>
  <c r="HQ105" i="16"/>
  <c r="HR104" i="16"/>
  <c r="HQ104" i="16"/>
  <c r="HR103" i="16"/>
  <c r="HQ103" i="16"/>
  <c r="HR102" i="16"/>
  <c r="HQ102" i="16"/>
  <c r="HR101" i="16"/>
  <c r="HQ101" i="16"/>
  <c r="HR100" i="16"/>
  <c r="HQ100" i="16"/>
  <c r="HR99" i="16"/>
  <c r="HQ99" i="16"/>
  <c r="HR98" i="16"/>
  <c r="HQ98" i="16"/>
  <c r="HR97" i="16"/>
  <c r="HQ97" i="16"/>
  <c r="HR96" i="16"/>
  <c r="HQ96" i="16"/>
  <c r="HR95" i="16"/>
  <c r="HQ95" i="16"/>
  <c r="HR94" i="16"/>
  <c r="HQ94" i="16"/>
  <c r="HR93" i="16"/>
  <c r="HQ93" i="16"/>
  <c r="HR92" i="16"/>
  <c r="HQ92" i="16"/>
  <c r="HR91" i="16"/>
  <c r="HQ91" i="16"/>
  <c r="HR90" i="16"/>
  <c r="HQ90" i="16"/>
  <c r="HR89" i="16"/>
  <c r="HQ89" i="16"/>
  <c r="HR88" i="16"/>
  <c r="HQ88" i="16"/>
  <c r="HR87" i="16"/>
  <c r="HQ87" i="16"/>
  <c r="HR86" i="16"/>
  <c r="HQ86" i="16"/>
  <c r="HR85" i="16"/>
  <c r="HQ85" i="16"/>
  <c r="HR84" i="16"/>
  <c r="HQ84" i="16"/>
  <c r="HR83" i="16"/>
  <c r="HQ83" i="16"/>
  <c r="HR82" i="16"/>
  <c r="HQ82" i="16"/>
  <c r="HR81" i="16"/>
  <c r="HQ81" i="16"/>
  <c r="HR80" i="16"/>
  <c r="HQ80" i="16"/>
  <c r="HR79" i="16"/>
  <c r="HQ79" i="16"/>
  <c r="HR78" i="16"/>
  <c r="HQ78" i="16"/>
  <c r="HR77" i="16"/>
  <c r="HQ77" i="16"/>
  <c r="HR76" i="16"/>
  <c r="HQ76" i="16"/>
  <c r="HR75" i="16"/>
  <c r="HQ75" i="16"/>
  <c r="HR74" i="16"/>
  <c r="HQ74" i="16"/>
  <c r="HR73" i="16"/>
  <c r="HQ73" i="16"/>
  <c r="HR72" i="16"/>
  <c r="HQ72" i="16"/>
  <c r="HR71" i="16"/>
  <c r="HQ71" i="16"/>
  <c r="HR70" i="16"/>
  <c r="HQ70" i="16"/>
  <c r="HR69" i="16"/>
  <c r="HQ69" i="16"/>
  <c r="HR68" i="16"/>
  <c r="HQ68" i="16"/>
  <c r="HR67" i="16"/>
  <c r="HQ67" i="16"/>
  <c r="HR66" i="16"/>
  <c r="HQ66" i="16"/>
  <c r="HR65" i="16"/>
  <c r="HQ65" i="16"/>
  <c r="HR64" i="16"/>
  <c r="HQ64" i="16"/>
  <c r="HR63" i="16"/>
  <c r="HQ63" i="16"/>
  <c r="HR62" i="16"/>
  <c r="HQ62" i="16"/>
  <c r="HR61" i="16"/>
  <c r="HQ61" i="16"/>
  <c r="HR60" i="16"/>
  <c r="HQ60" i="16"/>
  <c r="HR59" i="16"/>
  <c r="HQ59" i="16"/>
  <c r="HR58" i="16"/>
  <c r="HQ58" i="16"/>
  <c r="HR57" i="16"/>
  <c r="HQ57" i="16"/>
  <c r="HR56" i="16"/>
  <c r="HQ56" i="16"/>
  <c r="HR55" i="16"/>
  <c r="HQ55" i="16"/>
  <c r="HR54" i="16"/>
  <c r="HQ54" i="16"/>
  <c r="HR53" i="16"/>
  <c r="HQ53" i="16"/>
  <c r="HR52" i="16"/>
  <c r="HQ52" i="16"/>
  <c r="HR51" i="16"/>
  <c r="HQ51" i="16"/>
  <c r="HR50" i="16"/>
  <c r="HQ50" i="16"/>
  <c r="HR49" i="16"/>
  <c r="HQ49" i="16"/>
  <c r="HR48" i="16"/>
  <c r="HQ48" i="16"/>
  <c r="HR47" i="16"/>
  <c r="HQ47" i="16"/>
  <c r="HR46" i="16"/>
  <c r="HQ46" i="16"/>
  <c r="HR45" i="16"/>
  <c r="HQ45" i="16"/>
  <c r="HR44" i="16"/>
  <c r="HQ44" i="16"/>
  <c r="HR43" i="16"/>
  <c r="HQ43" i="16"/>
  <c r="HR42" i="16"/>
  <c r="HQ42" i="16"/>
  <c r="HR41" i="16"/>
  <c r="HQ41" i="16"/>
  <c r="HR40" i="16"/>
  <c r="HQ40" i="16"/>
  <c r="HR39" i="16"/>
  <c r="HQ39" i="16"/>
  <c r="HR38" i="16"/>
  <c r="HQ38" i="16"/>
  <c r="HR37" i="16"/>
  <c r="HQ37" i="16"/>
  <c r="HR36" i="16"/>
  <c r="HQ36" i="16"/>
  <c r="HR35" i="16"/>
  <c r="HQ35" i="16"/>
  <c r="HR34" i="16"/>
  <c r="HQ34" i="16"/>
  <c r="HR33" i="16"/>
  <c r="HQ33" i="16"/>
  <c r="HR32" i="16"/>
  <c r="HQ32" i="16"/>
  <c r="HR31" i="16"/>
  <c r="HQ31" i="16"/>
  <c r="HR30" i="16"/>
  <c r="HQ30" i="16"/>
  <c r="HR29" i="16"/>
  <c r="HQ29" i="16"/>
  <c r="HR28" i="16"/>
  <c r="HQ28" i="16"/>
  <c r="HR27" i="16"/>
  <c r="HQ27" i="16"/>
  <c r="HR26" i="16"/>
  <c r="HQ26" i="16"/>
  <c r="HS26" i="16" s="1"/>
  <c r="GU229" i="16"/>
  <c r="GT229" i="16"/>
  <c r="GU228" i="16"/>
  <c r="GT228" i="16"/>
  <c r="GU227" i="16"/>
  <c r="GT227" i="16"/>
  <c r="GU226" i="16"/>
  <c r="GT226" i="16"/>
  <c r="GU225" i="16"/>
  <c r="GT225" i="16"/>
  <c r="GU224" i="16"/>
  <c r="GT224" i="16"/>
  <c r="GU223" i="16"/>
  <c r="GT223" i="16"/>
  <c r="GU222" i="16"/>
  <c r="GT222" i="16"/>
  <c r="GU221" i="16"/>
  <c r="GT221" i="16"/>
  <c r="GU220" i="16"/>
  <c r="GT220" i="16"/>
  <c r="GU219" i="16"/>
  <c r="GT219" i="16"/>
  <c r="GU218" i="16"/>
  <c r="GT218" i="16"/>
  <c r="GU217" i="16"/>
  <c r="GT217" i="16"/>
  <c r="GU216" i="16"/>
  <c r="GT216" i="16"/>
  <c r="GU215" i="16"/>
  <c r="GT215" i="16"/>
  <c r="GU214" i="16"/>
  <c r="GT214" i="16"/>
  <c r="GU213" i="16"/>
  <c r="GT213" i="16"/>
  <c r="GU212" i="16"/>
  <c r="GT212" i="16"/>
  <c r="GU211" i="16"/>
  <c r="GT211" i="16"/>
  <c r="GU210" i="16"/>
  <c r="GT210" i="16"/>
  <c r="GU209" i="16"/>
  <c r="GT209" i="16"/>
  <c r="GU208" i="16"/>
  <c r="GT208" i="16"/>
  <c r="GU207" i="16"/>
  <c r="GT207" i="16"/>
  <c r="GU206" i="16"/>
  <c r="GT206" i="16"/>
  <c r="GU205" i="16"/>
  <c r="GT205" i="16"/>
  <c r="GU204" i="16"/>
  <c r="GT204" i="16"/>
  <c r="GU203" i="16"/>
  <c r="GT203" i="16"/>
  <c r="GU202" i="16"/>
  <c r="GT202" i="16"/>
  <c r="GU201" i="16"/>
  <c r="GT201" i="16"/>
  <c r="GU200" i="16"/>
  <c r="GT200" i="16"/>
  <c r="GU199" i="16"/>
  <c r="GT199" i="16"/>
  <c r="GU198" i="16"/>
  <c r="GT198" i="16"/>
  <c r="GU197" i="16"/>
  <c r="GT197" i="16"/>
  <c r="GU196" i="16"/>
  <c r="GT196" i="16"/>
  <c r="GU195" i="16"/>
  <c r="GT195" i="16"/>
  <c r="GU194" i="16"/>
  <c r="GT194" i="16"/>
  <c r="GU193" i="16"/>
  <c r="GT193" i="16"/>
  <c r="GU192" i="16"/>
  <c r="GT192" i="16"/>
  <c r="GU191" i="16"/>
  <c r="GT191" i="16"/>
  <c r="GU190" i="16"/>
  <c r="GT190" i="16"/>
  <c r="GU189" i="16"/>
  <c r="GT189" i="16"/>
  <c r="GU188" i="16"/>
  <c r="GT188" i="16"/>
  <c r="GU186" i="16"/>
  <c r="GT186" i="16"/>
  <c r="GU185" i="16"/>
  <c r="GT185" i="16"/>
  <c r="GU184" i="16"/>
  <c r="GT184" i="16"/>
  <c r="GU183" i="16"/>
  <c r="GT183" i="16"/>
  <c r="GU182" i="16"/>
  <c r="GT182" i="16"/>
  <c r="GU181" i="16"/>
  <c r="GT181" i="16"/>
  <c r="GU180" i="16"/>
  <c r="GT180" i="16"/>
  <c r="GU179" i="16"/>
  <c r="GT179" i="16"/>
  <c r="GU178" i="16"/>
  <c r="GT178" i="16"/>
  <c r="GU177" i="16"/>
  <c r="GT177" i="16"/>
  <c r="GU176" i="16"/>
  <c r="GT176" i="16"/>
  <c r="GU175" i="16"/>
  <c r="GT175" i="16"/>
  <c r="GU174" i="16"/>
  <c r="GT174" i="16"/>
  <c r="GU173" i="16"/>
  <c r="GT173" i="16"/>
  <c r="GU172" i="16"/>
  <c r="GT172" i="16"/>
  <c r="GU171" i="16"/>
  <c r="GT171" i="16"/>
  <c r="GU170" i="16"/>
  <c r="GT170" i="16"/>
  <c r="GU169" i="16"/>
  <c r="GT169" i="16"/>
  <c r="GU168" i="16"/>
  <c r="GT168" i="16"/>
  <c r="GU167" i="16"/>
  <c r="GT167" i="16"/>
  <c r="GU166" i="16"/>
  <c r="GT166" i="16"/>
  <c r="GU165" i="16"/>
  <c r="GT165" i="16"/>
  <c r="GU164" i="16"/>
  <c r="GT164" i="16"/>
  <c r="GU163" i="16"/>
  <c r="GT163" i="16"/>
  <c r="GU162" i="16"/>
  <c r="GT162" i="16"/>
  <c r="GU161" i="16"/>
  <c r="GT161" i="16"/>
  <c r="GU160" i="16"/>
  <c r="GT160" i="16"/>
  <c r="GU159" i="16"/>
  <c r="GT159" i="16"/>
  <c r="GU158" i="16"/>
  <c r="GT158" i="16"/>
  <c r="GU157" i="16"/>
  <c r="GT157" i="16"/>
  <c r="GU156" i="16"/>
  <c r="GT156" i="16"/>
  <c r="GU155" i="16"/>
  <c r="GT155" i="16"/>
  <c r="GU154" i="16"/>
  <c r="GT154" i="16"/>
  <c r="GU153" i="16"/>
  <c r="GT153" i="16"/>
  <c r="GU152" i="16"/>
  <c r="GT152" i="16"/>
  <c r="GU151" i="16"/>
  <c r="GT151" i="16"/>
  <c r="GU150" i="16"/>
  <c r="GT150" i="16"/>
  <c r="GU149" i="16"/>
  <c r="GT149" i="16"/>
  <c r="GU148" i="16"/>
  <c r="GT148" i="16"/>
  <c r="GU147" i="16"/>
  <c r="GT147" i="16"/>
  <c r="GU146" i="16"/>
  <c r="GT146" i="16"/>
  <c r="GU145" i="16"/>
  <c r="GT145" i="16"/>
  <c r="GU144" i="16"/>
  <c r="GT144" i="16"/>
  <c r="GU143" i="16"/>
  <c r="GT143" i="16"/>
  <c r="GU142" i="16"/>
  <c r="GT142" i="16"/>
  <c r="GU141" i="16"/>
  <c r="GT141" i="16"/>
  <c r="GU140" i="16"/>
  <c r="GT140" i="16"/>
  <c r="GU139" i="16"/>
  <c r="GT139" i="16"/>
  <c r="GU138" i="16"/>
  <c r="GT138" i="16"/>
  <c r="GU137" i="16"/>
  <c r="GT137" i="16"/>
  <c r="GU136" i="16"/>
  <c r="GT136" i="16"/>
  <c r="GU135" i="16"/>
  <c r="GT135" i="16"/>
  <c r="GU134" i="16"/>
  <c r="GT134" i="16"/>
  <c r="GU133" i="16"/>
  <c r="GT133" i="16"/>
  <c r="GU132" i="16"/>
  <c r="GT132" i="16"/>
  <c r="GU131" i="16"/>
  <c r="GT131" i="16"/>
  <c r="GU130" i="16"/>
  <c r="GT130" i="16"/>
  <c r="GU129" i="16"/>
  <c r="GT129" i="16"/>
  <c r="GU128" i="16"/>
  <c r="GT128" i="16"/>
  <c r="GU127" i="16"/>
  <c r="GT127" i="16"/>
  <c r="GU126" i="16"/>
  <c r="GT126" i="16"/>
  <c r="GU125" i="16"/>
  <c r="GT125" i="16"/>
  <c r="GU124" i="16"/>
  <c r="GT124" i="16"/>
  <c r="GU123" i="16"/>
  <c r="GT123" i="16"/>
  <c r="GU122" i="16"/>
  <c r="GT122" i="16"/>
  <c r="GU121" i="16"/>
  <c r="GT121" i="16"/>
  <c r="GU120" i="16"/>
  <c r="GT120" i="16"/>
  <c r="GU119" i="16"/>
  <c r="GT119" i="16"/>
  <c r="GU118" i="16"/>
  <c r="GT118" i="16"/>
  <c r="GU117" i="16"/>
  <c r="GT117" i="16"/>
  <c r="GU116" i="16"/>
  <c r="GT116" i="16"/>
  <c r="GU115" i="16"/>
  <c r="GT115" i="16"/>
  <c r="GU114" i="16"/>
  <c r="GT114" i="16"/>
  <c r="GU113" i="16"/>
  <c r="GT113" i="16"/>
  <c r="GU112" i="16"/>
  <c r="GT112" i="16"/>
  <c r="GU111" i="16"/>
  <c r="GT111" i="16"/>
  <c r="GU110" i="16"/>
  <c r="GT110" i="16"/>
  <c r="GU109" i="16"/>
  <c r="GT109" i="16"/>
  <c r="GU108" i="16"/>
  <c r="GT108" i="16"/>
  <c r="GU107" i="16"/>
  <c r="GT107" i="16"/>
  <c r="GU106" i="16"/>
  <c r="GT106" i="16"/>
  <c r="GU105" i="16"/>
  <c r="GT105" i="16"/>
  <c r="GU104" i="16"/>
  <c r="GT104" i="16"/>
  <c r="GU103" i="16"/>
  <c r="GT103" i="16"/>
  <c r="GU102" i="16"/>
  <c r="GT102" i="16"/>
  <c r="GU101" i="16"/>
  <c r="GT101" i="16"/>
  <c r="GU100" i="16"/>
  <c r="GT100" i="16"/>
  <c r="GU99" i="16"/>
  <c r="GT99" i="16"/>
  <c r="GU98" i="16"/>
  <c r="GT98" i="16"/>
  <c r="GU97" i="16"/>
  <c r="GT97" i="16"/>
  <c r="GU96" i="16"/>
  <c r="GT96" i="16"/>
  <c r="GU95" i="16"/>
  <c r="GT95" i="16"/>
  <c r="GU94" i="16"/>
  <c r="GT94" i="16"/>
  <c r="GU93" i="16"/>
  <c r="GT93" i="16"/>
  <c r="GU92" i="16"/>
  <c r="GT92" i="16"/>
  <c r="GU91" i="16"/>
  <c r="GT91" i="16"/>
  <c r="GU90" i="16"/>
  <c r="GT90" i="16"/>
  <c r="GU89" i="16"/>
  <c r="GT89" i="16"/>
  <c r="GU88" i="16"/>
  <c r="GT88" i="16"/>
  <c r="GU87" i="16"/>
  <c r="GT87" i="16"/>
  <c r="GU86" i="16"/>
  <c r="GT86" i="16"/>
  <c r="GU85" i="16"/>
  <c r="GT85" i="16"/>
  <c r="GU84" i="16"/>
  <c r="GT84" i="16"/>
  <c r="GU83" i="16"/>
  <c r="GT83" i="16"/>
  <c r="GU82" i="16"/>
  <c r="GT82" i="16"/>
  <c r="GU81" i="16"/>
  <c r="GT81" i="16"/>
  <c r="GU80" i="16"/>
  <c r="GT80" i="16"/>
  <c r="GU79" i="16"/>
  <c r="GT79" i="16"/>
  <c r="GU78" i="16"/>
  <c r="GT78" i="16"/>
  <c r="GU77" i="16"/>
  <c r="GT77" i="16"/>
  <c r="GU76" i="16"/>
  <c r="GT76" i="16"/>
  <c r="GU75" i="16"/>
  <c r="GT75" i="16"/>
  <c r="GU74" i="16"/>
  <c r="GT74" i="16"/>
  <c r="GU73" i="16"/>
  <c r="GT73" i="16"/>
  <c r="GU72" i="16"/>
  <c r="GT72" i="16"/>
  <c r="GU71" i="16"/>
  <c r="GT71" i="16"/>
  <c r="GU70" i="16"/>
  <c r="GT70" i="16"/>
  <c r="GU69" i="16"/>
  <c r="GT69" i="16"/>
  <c r="GU68" i="16"/>
  <c r="GT68" i="16"/>
  <c r="GU67" i="16"/>
  <c r="GT67" i="16"/>
  <c r="GU66" i="16"/>
  <c r="GT66" i="16"/>
  <c r="GU65" i="16"/>
  <c r="GT65" i="16"/>
  <c r="GU64" i="16"/>
  <c r="GT64" i="16"/>
  <c r="GU63" i="16"/>
  <c r="GT63" i="16"/>
  <c r="GU62" i="16"/>
  <c r="GT62" i="16"/>
  <c r="GU61" i="16"/>
  <c r="GT61" i="16"/>
  <c r="GU60" i="16"/>
  <c r="GT60" i="16"/>
  <c r="GU59" i="16"/>
  <c r="GT59" i="16"/>
  <c r="GU58" i="16"/>
  <c r="GT58" i="16"/>
  <c r="GU57" i="16"/>
  <c r="GT57" i="16"/>
  <c r="GU56" i="16"/>
  <c r="GT56" i="16"/>
  <c r="GU55" i="16"/>
  <c r="GT55" i="16"/>
  <c r="GU54" i="16"/>
  <c r="GT54" i="16"/>
  <c r="GU53" i="16"/>
  <c r="GT53" i="16"/>
  <c r="GU52" i="16"/>
  <c r="GT52" i="16"/>
  <c r="GU51" i="16"/>
  <c r="GT51" i="16"/>
  <c r="GU50" i="16"/>
  <c r="GT50" i="16"/>
  <c r="GU49" i="16"/>
  <c r="GT49" i="16"/>
  <c r="GU48" i="16"/>
  <c r="GT48" i="16"/>
  <c r="GU47" i="16"/>
  <c r="GT47" i="16"/>
  <c r="GU46" i="16"/>
  <c r="GT46" i="16"/>
  <c r="GU45" i="16"/>
  <c r="GT45" i="16"/>
  <c r="GU44" i="16"/>
  <c r="GT44" i="16"/>
  <c r="GU43" i="16"/>
  <c r="GT43" i="16"/>
  <c r="GU42" i="16"/>
  <c r="GT42" i="16"/>
  <c r="GU41" i="16"/>
  <c r="GT41" i="16"/>
  <c r="GU40" i="16"/>
  <c r="GT40" i="16"/>
  <c r="GU39" i="16"/>
  <c r="GT39" i="16"/>
  <c r="GU38" i="16"/>
  <c r="GT38" i="16"/>
  <c r="GU37" i="16"/>
  <c r="GT37" i="16"/>
  <c r="GU36" i="16"/>
  <c r="GT36" i="16"/>
  <c r="GU35" i="16"/>
  <c r="GT35" i="16"/>
  <c r="GU34" i="16"/>
  <c r="GT34" i="16"/>
  <c r="GU33" i="16"/>
  <c r="GT33" i="16"/>
  <c r="GU32" i="16"/>
  <c r="GT32" i="16"/>
  <c r="GU31" i="16"/>
  <c r="GT31" i="16"/>
  <c r="GU30" i="16"/>
  <c r="GT30" i="16"/>
  <c r="GU29" i="16"/>
  <c r="GT29" i="16"/>
  <c r="GU28" i="16"/>
  <c r="GT28" i="16"/>
  <c r="GU27" i="16"/>
  <c r="GT27" i="16"/>
  <c r="GU26" i="16"/>
  <c r="GT26" i="16"/>
  <c r="GV26" i="16" s="1"/>
  <c r="FM193" i="16"/>
  <c r="EP197" i="16"/>
  <c r="CV188" i="16"/>
  <c r="DS188" i="16"/>
  <c r="EP188" i="16"/>
  <c r="FM188" i="16"/>
  <c r="GJ188" i="16"/>
  <c r="CU188" i="16"/>
  <c r="CT169" i="16"/>
  <c r="CT168" i="16"/>
  <c r="CR27" i="16"/>
  <c r="EI75" i="16"/>
  <c r="CM36" i="16"/>
  <c r="CK26" i="16"/>
  <c r="FA187" i="16"/>
  <c r="EZ187" i="16"/>
  <c r="CJ229" i="16"/>
  <c r="CI229" i="16"/>
  <c r="CJ228" i="16"/>
  <c r="CI228" i="16"/>
  <c r="CJ227" i="16"/>
  <c r="CI227" i="16"/>
  <c r="CJ226" i="16"/>
  <c r="CI226" i="16"/>
  <c r="CJ225" i="16"/>
  <c r="CI225" i="16"/>
  <c r="CJ224" i="16"/>
  <c r="CI224" i="16"/>
  <c r="CJ223" i="16"/>
  <c r="CI223" i="16"/>
  <c r="CJ222" i="16"/>
  <c r="CI222" i="16"/>
  <c r="CJ221" i="16"/>
  <c r="CI221" i="16"/>
  <c r="CJ220" i="16"/>
  <c r="CI220" i="16"/>
  <c r="CJ219" i="16"/>
  <c r="CI219" i="16"/>
  <c r="CJ218" i="16"/>
  <c r="CI218" i="16"/>
  <c r="CJ217" i="16"/>
  <c r="CI217" i="16"/>
  <c r="CJ216" i="16"/>
  <c r="CI216" i="16"/>
  <c r="CJ215" i="16"/>
  <c r="CI215" i="16"/>
  <c r="CJ214" i="16"/>
  <c r="CI214" i="16"/>
  <c r="CJ213" i="16"/>
  <c r="CI213" i="16"/>
  <c r="CJ212" i="16"/>
  <c r="CI212" i="16"/>
  <c r="CJ211" i="16"/>
  <c r="CI211" i="16"/>
  <c r="CJ210" i="16"/>
  <c r="CI210" i="16"/>
  <c r="CJ209" i="16"/>
  <c r="CI209" i="16"/>
  <c r="CJ208" i="16"/>
  <c r="CI208" i="16"/>
  <c r="CJ207" i="16"/>
  <c r="CI207" i="16"/>
  <c r="CJ206" i="16"/>
  <c r="CI206" i="16"/>
  <c r="CJ205" i="16"/>
  <c r="CI205" i="16"/>
  <c r="CJ204" i="16"/>
  <c r="CI204" i="16"/>
  <c r="CJ203" i="16"/>
  <c r="CI203" i="16"/>
  <c r="CJ202" i="16"/>
  <c r="CI202" i="16"/>
  <c r="CJ201" i="16"/>
  <c r="CI201" i="16"/>
  <c r="CJ200" i="16"/>
  <c r="CI200" i="16"/>
  <c r="CJ199" i="16"/>
  <c r="CI199" i="16"/>
  <c r="CJ198" i="16"/>
  <c r="CI198" i="16"/>
  <c r="CJ197" i="16"/>
  <c r="CI197" i="16"/>
  <c r="CJ196" i="16"/>
  <c r="CI196" i="16"/>
  <c r="CJ195" i="16"/>
  <c r="CI195" i="16"/>
  <c r="CJ194" i="16"/>
  <c r="CI194" i="16"/>
  <c r="CJ193" i="16"/>
  <c r="CI193" i="16"/>
  <c r="CJ192" i="16"/>
  <c r="CI192" i="16"/>
  <c r="CJ191" i="16"/>
  <c r="CI191" i="16"/>
  <c r="CJ190" i="16"/>
  <c r="CI190" i="16"/>
  <c r="CJ189" i="16"/>
  <c r="CI189" i="16"/>
  <c r="CJ188" i="16"/>
  <c r="CI188" i="16"/>
  <c r="CJ186" i="16"/>
  <c r="CI186" i="16"/>
  <c r="CJ185" i="16"/>
  <c r="CI185" i="16"/>
  <c r="CJ184" i="16"/>
  <c r="CI184" i="16"/>
  <c r="CJ183" i="16"/>
  <c r="CI183" i="16"/>
  <c r="CJ182" i="16"/>
  <c r="CI182" i="16"/>
  <c r="CJ181" i="16"/>
  <c r="CI181" i="16"/>
  <c r="CJ180" i="16"/>
  <c r="CI180" i="16"/>
  <c r="CJ179" i="16"/>
  <c r="CI179" i="16"/>
  <c r="CJ178" i="16"/>
  <c r="CI178" i="16"/>
  <c r="CJ177" i="16"/>
  <c r="CI177" i="16"/>
  <c r="CJ176" i="16"/>
  <c r="CI176" i="16"/>
  <c r="CJ175" i="16"/>
  <c r="CI175" i="16"/>
  <c r="CJ174" i="16"/>
  <c r="CI174" i="16"/>
  <c r="CJ173" i="16"/>
  <c r="CI173" i="16"/>
  <c r="CJ172" i="16"/>
  <c r="CI172" i="16"/>
  <c r="CJ171" i="16"/>
  <c r="CI171" i="16"/>
  <c r="CJ170" i="16"/>
  <c r="CI170" i="16"/>
  <c r="CJ169" i="16"/>
  <c r="CI169" i="16"/>
  <c r="CJ168" i="16"/>
  <c r="CI168" i="16"/>
  <c r="CJ167" i="16"/>
  <c r="CI167" i="16"/>
  <c r="CJ166" i="16"/>
  <c r="CI166" i="16"/>
  <c r="CJ165" i="16"/>
  <c r="CI165" i="16"/>
  <c r="CJ164" i="16"/>
  <c r="CI164" i="16"/>
  <c r="CJ163" i="16"/>
  <c r="CI163" i="16"/>
  <c r="CJ162" i="16"/>
  <c r="CI162" i="16"/>
  <c r="CJ161" i="16"/>
  <c r="CI161" i="16"/>
  <c r="CJ160" i="16"/>
  <c r="CI160" i="16"/>
  <c r="CJ159" i="16"/>
  <c r="CI159" i="16"/>
  <c r="CJ158" i="16"/>
  <c r="CI158" i="16"/>
  <c r="CJ157" i="16"/>
  <c r="CI157" i="16"/>
  <c r="CJ156" i="16"/>
  <c r="CI156" i="16"/>
  <c r="CJ155" i="16"/>
  <c r="CI155" i="16"/>
  <c r="CJ154" i="16"/>
  <c r="CI154" i="16"/>
  <c r="CJ153" i="16"/>
  <c r="CI153" i="16"/>
  <c r="CJ152" i="16"/>
  <c r="CI152" i="16"/>
  <c r="CJ151" i="16"/>
  <c r="CI151" i="16"/>
  <c r="CJ150" i="16"/>
  <c r="CI150" i="16"/>
  <c r="CJ149" i="16"/>
  <c r="CI149" i="16"/>
  <c r="CJ148" i="16"/>
  <c r="CI148" i="16"/>
  <c r="CJ147" i="16"/>
  <c r="CI147" i="16"/>
  <c r="CJ146" i="16"/>
  <c r="CI146" i="16"/>
  <c r="CJ145" i="16"/>
  <c r="CI145" i="16"/>
  <c r="CJ144" i="16"/>
  <c r="CI144" i="16"/>
  <c r="CJ143" i="16"/>
  <c r="CI143" i="16"/>
  <c r="CJ142" i="16"/>
  <c r="CI142" i="16"/>
  <c r="CJ141" i="16"/>
  <c r="CI141" i="16"/>
  <c r="CJ140" i="16"/>
  <c r="CI140" i="16"/>
  <c r="CJ139" i="16"/>
  <c r="CI139" i="16"/>
  <c r="CJ138" i="16"/>
  <c r="CI138" i="16"/>
  <c r="CJ137" i="16"/>
  <c r="CI137" i="16"/>
  <c r="CJ136" i="16"/>
  <c r="CI136" i="16"/>
  <c r="CJ135" i="16"/>
  <c r="CI135" i="16"/>
  <c r="CJ134" i="16"/>
  <c r="CI134" i="16"/>
  <c r="CJ133" i="16"/>
  <c r="CI133" i="16"/>
  <c r="CJ132" i="16"/>
  <c r="CI132" i="16"/>
  <c r="CJ131" i="16"/>
  <c r="CI131" i="16"/>
  <c r="CJ130" i="16"/>
  <c r="CI130" i="16"/>
  <c r="CJ129" i="16"/>
  <c r="CI129" i="16"/>
  <c r="CJ128" i="16"/>
  <c r="CI128" i="16"/>
  <c r="CJ127" i="16"/>
  <c r="CI127" i="16"/>
  <c r="CJ126" i="16"/>
  <c r="CI126" i="16"/>
  <c r="CJ125" i="16"/>
  <c r="CI125" i="16"/>
  <c r="CJ124" i="16"/>
  <c r="CI124" i="16"/>
  <c r="CJ123" i="16"/>
  <c r="CI123" i="16"/>
  <c r="CJ122" i="16"/>
  <c r="CI122" i="16"/>
  <c r="CJ121" i="16"/>
  <c r="CI121" i="16"/>
  <c r="CJ120" i="16"/>
  <c r="CI120" i="16"/>
  <c r="CJ119" i="16"/>
  <c r="CI119" i="16"/>
  <c r="CJ118" i="16"/>
  <c r="CI118" i="16"/>
  <c r="CJ117" i="16"/>
  <c r="CI117" i="16"/>
  <c r="CJ116" i="16"/>
  <c r="CI116" i="16"/>
  <c r="CJ115" i="16"/>
  <c r="CI115" i="16"/>
  <c r="CJ114" i="16"/>
  <c r="CI114" i="16"/>
  <c r="CJ113" i="16"/>
  <c r="CI113" i="16"/>
  <c r="CJ112" i="16"/>
  <c r="CI112" i="16"/>
  <c r="CJ111" i="16"/>
  <c r="CI111" i="16"/>
  <c r="CJ110" i="16"/>
  <c r="CI110" i="16"/>
  <c r="CJ109" i="16"/>
  <c r="CI109" i="16"/>
  <c r="CJ108" i="16"/>
  <c r="CI108" i="16"/>
  <c r="CJ107" i="16"/>
  <c r="CI107" i="16"/>
  <c r="CJ106" i="16"/>
  <c r="CI106" i="16"/>
  <c r="CJ105" i="16"/>
  <c r="CI105" i="16"/>
  <c r="CJ104" i="16"/>
  <c r="CI104" i="16"/>
  <c r="CJ103" i="16"/>
  <c r="CI103" i="16"/>
  <c r="CJ102" i="16"/>
  <c r="CI102" i="16"/>
  <c r="CJ101" i="16"/>
  <c r="CI101" i="16"/>
  <c r="CJ100" i="16"/>
  <c r="CI100" i="16"/>
  <c r="CJ99" i="16"/>
  <c r="CI99" i="16"/>
  <c r="CJ98" i="16"/>
  <c r="CI98" i="16"/>
  <c r="CJ97" i="16"/>
  <c r="CI97" i="16"/>
  <c r="CJ96" i="16"/>
  <c r="CI96" i="16"/>
  <c r="CJ95" i="16"/>
  <c r="CI95" i="16"/>
  <c r="CJ94" i="16"/>
  <c r="CI94" i="16"/>
  <c r="CJ93" i="16"/>
  <c r="CI93" i="16"/>
  <c r="CJ92" i="16"/>
  <c r="CI92" i="16"/>
  <c r="CJ91" i="16"/>
  <c r="CI91" i="16"/>
  <c r="CJ90" i="16"/>
  <c r="CI90" i="16"/>
  <c r="CJ89" i="16"/>
  <c r="CI89" i="16"/>
  <c r="CJ88" i="16"/>
  <c r="CI88" i="16"/>
  <c r="CJ87" i="16"/>
  <c r="CI87" i="16"/>
  <c r="CJ86" i="16"/>
  <c r="CI86" i="16"/>
  <c r="CJ85" i="16"/>
  <c r="CI85" i="16"/>
  <c r="CJ84" i="16"/>
  <c r="CI84" i="16"/>
  <c r="CJ83" i="16"/>
  <c r="CI83" i="16"/>
  <c r="CJ82" i="16"/>
  <c r="CI82" i="16"/>
  <c r="CJ81" i="16"/>
  <c r="CI81" i="16"/>
  <c r="CJ80" i="16"/>
  <c r="CI80" i="16"/>
  <c r="CJ79" i="16"/>
  <c r="CI79" i="16"/>
  <c r="CJ78" i="16"/>
  <c r="CI78" i="16"/>
  <c r="CJ77" i="16"/>
  <c r="CI77" i="16"/>
  <c r="CJ76" i="16"/>
  <c r="CI76" i="16"/>
  <c r="CJ75" i="16"/>
  <c r="CI75" i="16"/>
  <c r="CJ74" i="16"/>
  <c r="CI74" i="16"/>
  <c r="CJ73" i="16"/>
  <c r="CI73" i="16"/>
  <c r="CJ72" i="16"/>
  <c r="CI72" i="16"/>
  <c r="CJ71" i="16"/>
  <c r="CI71" i="16"/>
  <c r="CJ70" i="16"/>
  <c r="CI70" i="16"/>
  <c r="CJ69" i="16"/>
  <c r="CI69" i="16"/>
  <c r="CJ68" i="16"/>
  <c r="CI68" i="16"/>
  <c r="CJ67" i="16"/>
  <c r="CI67" i="16"/>
  <c r="CJ66" i="16"/>
  <c r="CI66" i="16"/>
  <c r="CJ65" i="16"/>
  <c r="CI65" i="16"/>
  <c r="CJ64" i="16"/>
  <c r="CI64" i="16"/>
  <c r="CJ63" i="16"/>
  <c r="CI63" i="16"/>
  <c r="CJ62" i="16"/>
  <c r="CI62" i="16"/>
  <c r="CJ61" i="16"/>
  <c r="CI61" i="16"/>
  <c r="CJ60" i="16"/>
  <c r="CI60" i="16"/>
  <c r="CJ59" i="16"/>
  <c r="CI59" i="16"/>
  <c r="CJ58" i="16"/>
  <c r="CI58" i="16"/>
  <c r="CJ57" i="16"/>
  <c r="CI57" i="16"/>
  <c r="CJ56" i="16"/>
  <c r="CI56" i="16"/>
  <c r="CJ55" i="16"/>
  <c r="CI55" i="16"/>
  <c r="CJ54" i="16"/>
  <c r="CI54" i="16"/>
  <c r="CJ53" i="16"/>
  <c r="CI53" i="16"/>
  <c r="CJ52" i="16"/>
  <c r="CI52" i="16"/>
  <c r="CJ51" i="16"/>
  <c r="CI51" i="16"/>
  <c r="CJ50" i="16"/>
  <c r="CI50" i="16"/>
  <c r="CJ49" i="16"/>
  <c r="CI49" i="16"/>
  <c r="CJ48" i="16"/>
  <c r="CI48" i="16"/>
  <c r="CJ47" i="16"/>
  <c r="CI47" i="16"/>
  <c r="CJ46" i="16"/>
  <c r="CI46" i="16"/>
  <c r="CJ45" i="16"/>
  <c r="CI45" i="16"/>
  <c r="CJ44" i="16"/>
  <c r="CI44" i="16"/>
  <c r="CJ43" i="16"/>
  <c r="CI43" i="16"/>
  <c r="CJ42" i="16"/>
  <c r="CI42" i="16"/>
  <c r="CJ41" i="16"/>
  <c r="CI41" i="16"/>
  <c r="CJ40" i="16"/>
  <c r="CI40" i="16"/>
  <c r="CJ39" i="16"/>
  <c r="CI39" i="16"/>
  <c r="CJ38" i="16"/>
  <c r="CI38" i="16"/>
  <c r="CJ37" i="16"/>
  <c r="CI37" i="16"/>
  <c r="CJ36" i="16"/>
  <c r="CI36" i="16"/>
  <c r="CJ35" i="16"/>
  <c r="CI35" i="16"/>
  <c r="CJ34" i="16"/>
  <c r="CI34" i="16"/>
  <c r="CJ33" i="16"/>
  <c r="CI33" i="16"/>
  <c r="CJ32" i="16"/>
  <c r="CI32" i="16"/>
  <c r="CJ31" i="16"/>
  <c r="CI31" i="16"/>
  <c r="CJ30" i="16"/>
  <c r="CI30" i="16"/>
  <c r="CJ29" i="16"/>
  <c r="CI29" i="16"/>
  <c r="CJ28" i="16"/>
  <c r="CI28" i="16"/>
  <c r="CJ27" i="16"/>
  <c r="CI27" i="16"/>
  <c r="CJ26" i="16"/>
  <c r="CI26" i="16"/>
  <c r="DG229" i="16"/>
  <c r="DF229" i="16"/>
  <c r="DG228" i="16"/>
  <c r="DF228" i="16"/>
  <c r="DG227" i="16"/>
  <c r="DF227" i="16"/>
  <c r="DG226" i="16"/>
  <c r="DF226" i="16"/>
  <c r="DG225" i="16"/>
  <c r="DF225" i="16"/>
  <c r="DG224" i="16"/>
  <c r="DF224" i="16"/>
  <c r="DG223" i="16"/>
  <c r="DF223" i="16"/>
  <c r="DG222" i="16"/>
  <c r="DF222" i="16"/>
  <c r="DG221" i="16"/>
  <c r="DF221" i="16"/>
  <c r="DG220" i="16"/>
  <c r="DF220" i="16"/>
  <c r="DG219" i="16"/>
  <c r="DF219" i="16"/>
  <c r="DG218" i="16"/>
  <c r="DF218" i="16"/>
  <c r="DG217" i="16"/>
  <c r="DF217" i="16"/>
  <c r="DG216" i="16"/>
  <c r="DF216" i="16"/>
  <c r="DG215" i="16"/>
  <c r="DF215" i="16"/>
  <c r="DG214" i="16"/>
  <c r="DF214" i="16"/>
  <c r="DG213" i="16"/>
  <c r="DF213" i="16"/>
  <c r="DG212" i="16"/>
  <c r="DF212" i="16"/>
  <c r="DG211" i="16"/>
  <c r="DF211" i="16"/>
  <c r="DG210" i="16"/>
  <c r="DF210" i="16"/>
  <c r="DG209" i="16"/>
  <c r="DF209" i="16"/>
  <c r="DG208" i="16"/>
  <c r="DF208" i="16"/>
  <c r="DG207" i="16"/>
  <c r="DF207" i="16"/>
  <c r="DG206" i="16"/>
  <c r="DF206" i="16"/>
  <c r="DG205" i="16"/>
  <c r="DF205" i="16"/>
  <c r="DG204" i="16"/>
  <c r="DF204" i="16"/>
  <c r="DG203" i="16"/>
  <c r="DF203" i="16"/>
  <c r="DG202" i="16"/>
  <c r="DF202" i="16"/>
  <c r="DG201" i="16"/>
  <c r="DF201" i="16"/>
  <c r="DG200" i="16"/>
  <c r="DF200" i="16"/>
  <c r="DG199" i="16"/>
  <c r="DF199" i="16"/>
  <c r="DG198" i="16"/>
  <c r="DF198" i="16"/>
  <c r="DG197" i="16"/>
  <c r="DF197" i="16"/>
  <c r="DG196" i="16"/>
  <c r="DF196" i="16"/>
  <c r="DG195" i="16"/>
  <c r="DF195" i="16"/>
  <c r="DG194" i="16"/>
  <c r="DF194" i="16"/>
  <c r="DG193" i="16"/>
  <c r="DF193" i="16"/>
  <c r="DG192" i="16"/>
  <c r="DF192" i="16"/>
  <c r="DG191" i="16"/>
  <c r="DF191" i="16"/>
  <c r="DG190" i="16"/>
  <c r="DF190" i="16"/>
  <c r="DG189" i="16"/>
  <c r="DF189" i="16"/>
  <c r="DG188" i="16"/>
  <c r="DF188" i="16"/>
  <c r="DG186" i="16"/>
  <c r="DF186" i="16"/>
  <c r="DG185" i="16"/>
  <c r="DF185" i="16"/>
  <c r="DG184" i="16"/>
  <c r="DF184" i="16"/>
  <c r="DG183" i="16"/>
  <c r="DF183" i="16"/>
  <c r="DG182" i="16"/>
  <c r="DF182" i="16"/>
  <c r="DG181" i="16"/>
  <c r="DF181" i="16"/>
  <c r="DG180" i="16"/>
  <c r="DF180" i="16"/>
  <c r="DG179" i="16"/>
  <c r="DF179" i="16"/>
  <c r="DG178" i="16"/>
  <c r="DF178" i="16"/>
  <c r="DG177" i="16"/>
  <c r="DF177" i="16"/>
  <c r="DG176" i="16"/>
  <c r="DF176" i="16"/>
  <c r="DG175" i="16"/>
  <c r="DF175" i="16"/>
  <c r="DG174" i="16"/>
  <c r="DF174" i="16"/>
  <c r="DG173" i="16"/>
  <c r="DF173" i="16"/>
  <c r="DG172" i="16"/>
  <c r="DF172" i="16"/>
  <c r="DG171" i="16"/>
  <c r="DF171" i="16"/>
  <c r="DG170" i="16"/>
  <c r="DF170" i="16"/>
  <c r="DG169" i="16"/>
  <c r="DF169" i="16"/>
  <c r="DG168" i="16"/>
  <c r="DF168" i="16"/>
  <c r="DG167" i="16"/>
  <c r="DF167" i="16"/>
  <c r="DG166" i="16"/>
  <c r="DF166" i="16"/>
  <c r="DG165" i="16"/>
  <c r="DF165" i="16"/>
  <c r="DG164" i="16"/>
  <c r="DF164" i="16"/>
  <c r="DG163" i="16"/>
  <c r="DF163" i="16"/>
  <c r="DG162" i="16"/>
  <c r="DF162" i="16"/>
  <c r="DG161" i="16"/>
  <c r="DF161" i="16"/>
  <c r="DG160" i="16"/>
  <c r="DF160" i="16"/>
  <c r="DG159" i="16"/>
  <c r="DF159" i="16"/>
  <c r="DG158" i="16"/>
  <c r="DF158" i="16"/>
  <c r="DG157" i="16"/>
  <c r="DF157" i="16"/>
  <c r="DG156" i="16"/>
  <c r="DF156" i="16"/>
  <c r="DG155" i="16"/>
  <c r="DF155" i="16"/>
  <c r="DG154" i="16"/>
  <c r="DF154" i="16"/>
  <c r="DG153" i="16"/>
  <c r="DF153" i="16"/>
  <c r="DG152" i="16"/>
  <c r="DF152" i="16"/>
  <c r="DG151" i="16"/>
  <c r="DF151" i="16"/>
  <c r="DG150" i="16"/>
  <c r="DF150" i="16"/>
  <c r="DG149" i="16"/>
  <c r="DF149" i="16"/>
  <c r="DG148" i="16"/>
  <c r="DF148" i="16"/>
  <c r="DG147" i="16"/>
  <c r="DF147" i="16"/>
  <c r="DG146" i="16"/>
  <c r="DF146" i="16"/>
  <c r="DG145" i="16"/>
  <c r="DF145" i="16"/>
  <c r="DG144" i="16"/>
  <c r="DF144" i="16"/>
  <c r="DG143" i="16"/>
  <c r="DF143" i="16"/>
  <c r="DG142" i="16"/>
  <c r="DF142" i="16"/>
  <c r="DG141" i="16"/>
  <c r="DF141" i="16"/>
  <c r="DG140" i="16"/>
  <c r="DF140" i="16"/>
  <c r="DG139" i="16"/>
  <c r="DF139" i="16"/>
  <c r="DG138" i="16"/>
  <c r="DF138" i="16"/>
  <c r="DG137" i="16"/>
  <c r="DF137" i="16"/>
  <c r="DG136" i="16"/>
  <c r="DF136" i="16"/>
  <c r="DG135" i="16"/>
  <c r="DF135" i="16"/>
  <c r="DG134" i="16"/>
  <c r="DF134" i="16"/>
  <c r="DG133" i="16"/>
  <c r="DF133" i="16"/>
  <c r="DG132" i="16"/>
  <c r="DF132" i="16"/>
  <c r="DG131" i="16"/>
  <c r="DF131" i="16"/>
  <c r="DG130" i="16"/>
  <c r="DF130" i="16"/>
  <c r="DG129" i="16"/>
  <c r="DF129" i="16"/>
  <c r="DG128" i="16"/>
  <c r="DF128" i="16"/>
  <c r="DG127" i="16"/>
  <c r="DF127" i="16"/>
  <c r="DG126" i="16"/>
  <c r="DF126" i="16"/>
  <c r="DG125" i="16"/>
  <c r="DF125" i="16"/>
  <c r="DG124" i="16"/>
  <c r="DF124" i="16"/>
  <c r="DG123" i="16"/>
  <c r="DF123" i="16"/>
  <c r="DG122" i="16"/>
  <c r="DF122" i="16"/>
  <c r="DG121" i="16"/>
  <c r="DF121" i="16"/>
  <c r="DG120" i="16"/>
  <c r="DF120" i="16"/>
  <c r="DG119" i="16"/>
  <c r="DF119" i="16"/>
  <c r="DG118" i="16"/>
  <c r="DF118" i="16"/>
  <c r="DG117" i="16"/>
  <c r="DF117" i="16"/>
  <c r="DG116" i="16"/>
  <c r="DF116" i="16"/>
  <c r="DG115" i="16"/>
  <c r="DF115" i="16"/>
  <c r="DG114" i="16"/>
  <c r="DF114" i="16"/>
  <c r="DG113" i="16"/>
  <c r="DF113" i="16"/>
  <c r="DG112" i="16"/>
  <c r="DF112" i="16"/>
  <c r="DG111" i="16"/>
  <c r="DF111" i="16"/>
  <c r="DG110" i="16"/>
  <c r="DF110" i="16"/>
  <c r="DG109" i="16"/>
  <c r="DF109" i="16"/>
  <c r="DG108" i="16"/>
  <c r="DF108" i="16"/>
  <c r="DG107" i="16"/>
  <c r="DF107" i="16"/>
  <c r="DG106" i="16"/>
  <c r="DF106" i="16"/>
  <c r="DG105" i="16"/>
  <c r="DF105" i="16"/>
  <c r="DG104" i="16"/>
  <c r="DF104" i="16"/>
  <c r="DG103" i="16"/>
  <c r="DF103" i="16"/>
  <c r="DG102" i="16"/>
  <c r="DF102" i="16"/>
  <c r="DG101" i="16"/>
  <c r="DF101" i="16"/>
  <c r="DG100" i="16"/>
  <c r="DF100" i="16"/>
  <c r="DG99" i="16"/>
  <c r="DF99" i="16"/>
  <c r="DG98" i="16"/>
  <c r="DF98" i="16"/>
  <c r="DG97" i="16"/>
  <c r="DF97" i="16"/>
  <c r="DG96" i="16"/>
  <c r="DF96" i="16"/>
  <c r="DG95" i="16"/>
  <c r="DF95" i="16"/>
  <c r="DG94" i="16"/>
  <c r="DF94" i="16"/>
  <c r="DG93" i="16"/>
  <c r="DF93" i="16"/>
  <c r="DG92" i="16"/>
  <c r="DF92" i="16"/>
  <c r="DG91" i="16"/>
  <c r="DF91" i="16"/>
  <c r="DG90" i="16"/>
  <c r="DF90" i="16"/>
  <c r="DG89" i="16"/>
  <c r="DF89" i="16"/>
  <c r="DG88" i="16"/>
  <c r="DF88" i="16"/>
  <c r="DG87" i="16"/>
  <c r="DF87" i="16"/>
  <c r="DG86" i="16"/>
  <c r="DF86" i="16"/>
  <c r="DG85" i="16"/>
  <c r="DF85" i="16"/>
  <c r="DG84" i="16"/>
  <c r="DF84" i="16"/>
  <c r="DG83" i="16"/>
  <c r="DF83" i="16"/>
  <c r="DG82" i="16"/>
  <c r="DF82" i="16"/>
  <c r="DG81" i="16"/>
  <c r="DF81" i="16"/>
  <c r="DG80" i="16"/>
  <c r="DF80" i="16"/>
  <c r="DG79" i="16"/>
  <c r="DF79" i="16"/>
  <c r="DG78" i="16"/>
  <c r="DF78" i="16"/>
  <c r="DG77" i="16"/>
  <c r="DF77" i="16"/>
  <c r="DG76" i="16"/>
  <c r="DF76" i="16"/>
  <c r="DG75" i="16"/>
  <c r="DF75" i="16"/>
  <c r="DG74" i="16"/>
  <c r="DF74" i="16"/>
  <c r="DG73" i="16"/>
  <c r="DF73" i="16"/>
  <c r="DG72" i="16"/>
  <c r="DF72" i="16"/>
  <c r="DG71" i="16"/>
  <c r="DF71" i="16"/>
  <c r="DG70" i="16"/>
  <c r="DF70" i="16"/>
  <c r="DG69" i="16"/>
  <c r="DF69" i="16"/>
  <c r="DG68" i="16"/>
  <c r="DF68" i="16"/>
  <c r="DG67" i="16"/>
  <c r="DF67" i="16"/>
  <c r="DG66" i="16"/>
  <c r="DF66" i="16"/>
  <c r="DG65" i="16"/>
  <c r="DF65" i="16"/>
  <c r="DG64" i="16"/>
  <c r="DF64" i="16"/>
  <c r="DG63" i="16"/>
  <c r="DF63" i="16"/>
  <c r="DG62" i="16"/>
  <c r="DF62" i="16"/>
  <c r="DG61" i="16"/>
  <c r="DF61" i="16"/>
  <c r="DG60" i="16"/>
  <c r="DF60" i="16"/>
  <c r="DG59" i="16"/>
  <c r="DF59" i="16"/>
  <c r="DG58" i="16"/>
  <c r="DF58" i="16"/>
  <c r="DG57" i="16"/>
  <c r="DF57" i="16"/>
  <c r="DG56" i="16"/>
  <c r="DF56" i="16"/>
  <c r="DG55" i="16"/>
  <c r="DF55" i="16"/>
  <c r="DG54" i="16"/>
  <c r="DF54" i="16"/>
  <c r="DG53" i="16"/>
  <c r="DF53" i="16"/>
  <c r="DG52" i="16"/>
  <c r="DF52" i="16"/>
  <c r="DG51" i="16"/>
  <c r="DF51" i="16"/>
  <c r="DG50" i="16"/>
  <c r="DF50" i="16"/>
  <c r="DG49" i="16"/>
  <c r="DF49" i="16"/>
  <c r="DG48" i="16"/>
  <c r="DF48" i="16"/>
  <c r="DG47" i="16"/>
  <c r="DF47" i="16"/>
  <c r="DG46" i="16"/>
  <c r="DF46" i="16"/>
  <c r="DG45" i="16"/>
  <c r="DF45" i="16"/>
  <c r="DG44" i="16"/>
  <c r="DF44" i="16"/>
  <c r="DG43" i="16"/>
  <c r="DF43" i="16"/>
  <c r="DG42" i="16"/>
  <c r="DF42" i="16"/>
  <c r="DG41" i="16"/>
  <c r="DF41" i="16"/>
  <c r="DG40" i="16"/>
  <c r="DF40" i="16"/>
  <c r="DG39" i="16"/>
  <c r="DF39" i="16"/>
  <c r="DG38" i="16"/>
  <c r="DF38" i="16"/>
  <c r="DG37" i="16"/>
  <c r="DF37" i="16"/>
  <c r="DG36" i="16"/>
  <c r="DF36" i="16"/>
  <c r="DG35" i="16"/>
  <c r="DF35" i="16"/>
  <c r="DG34" i="16"/>
  <c r="DF34" i="16"/>
  <c r="DG33" i="16"/>
  <c r="DF33" i="16"/>
  <c r="DG32" i="16"/>
  <c r="DF32" i="16"/>
  <c r="DG31" i="16"/>
  <c r="DF31" i="16"/>
  <c r="DG30" i="16"/>
  <c r="DF30" i="16"/>
  <c r="DG29" i="16"/>
  <c r="DF29" i="16"/>
  <c r="DG28" i="16"/>
  <c r="DF28" i="16"/>
  <c r="DG27" i="16"/>
  <c r="DF27" i="16"/>
  <c r="DG26" i="16"/>
  <c r="DF26" i="16"/>
  <c r="ED229" i="16"/>
  <c r="EC229" i="16"/>
  <c r="ED228" i="16"/>
  <c r="EC228" i="16"/>
  <c r="ED227" i="16"/>
  <c r="EC227" i="16"/>
  <c r="ED226" i="16"/>
  <c r="EC226" i="16"/>
  <c r="ED225" i="16"/>
  <c r="EC225" i="16"/>
  <c r="ED224" i="16"/>
  <c r="EC224" i="16"/>
  <c r="ED223" i="16"/>
  <c r="EC223" i="16"/>
  <c r="ED222" i="16"/>
  <c r="EC222" i="16"/>
  <c r="ED221" i="16"/>
  <c r="EC221" i="16"/>
  <c r="ED220" i="16"/>
  <c r="EC220" i="16"/>
  <c r="ED219" i="16"/>
  <c r="EC219" i="16"/>
  <c r="ED218" i="16"/>
  <c r="EC218" i="16"/>
  <c r="ED217" i="16"/>
  <c r="EC217" i="16"/>
  <c r="ED216" i="16"/>
  <c r="EC216" i="16"/>
  <c r="ED215" i="16"/>
  <c r="EC215" i="16"/>
  <c r="ED214" i="16"/>
  <c r="EC214" i="16"/>
  <c r="ED213" i="16"/>
  <c r="EC213" i="16"/>
  <c r="ED212" i="16"/>
  <c r="EC212" i="16"/>
  <c r="ED211" i="16"/>
  <c r="EC211" i="16"/>
  <c r="ED210" i="16"/>
  <c r="EC210" i="16"/>
  <c r="ED209" i="16"/>
  <c r="EC209" i="16"/>
  <c r="ED208" i="16"/>
  <c r="EC208" i="16"/>
  <c r="ED207" i="16"/>
  <c r="EC207" i="16"/>
  <c r="ED206" i="16"/>
  <c r="EC206" i="16"/>
  <c r="ED205" i="16"/>
  <c r="EC205" i="16"/>
  <c r="ED204" i="16"/>
  <c r="EC204" i="16"/>
  <c r="ED203" i="16"/>
  <c r="EC203" i="16"/>
  <c r="ED202" i="16"/>
  <c r="EC202" i="16"/>
  <c r="ED201" i="16"/>
  <c r="EC201" i="16"/>
  <c r="ED200" i="16"/>
  <c r="EC200" i="16"/>
  <c r="ED199" i="16"/>
  <c r="EC199" i="16"/>
  <c r="ED198" i="16"/>
  <c r="EC198" i="16"/>
  <c r="ED197" i="16"/>
  <c r="EC197" i="16"/>
  <c r="ED196" i="16"/>
  <c r="EC196" i="16"/>
  <c r="ED195" i="16"/>
  <c r="EC195" i="16"/>
  <c r="ED194" i="16"/>
  <c r="EC194" i="16"/>
  <c r="ED193" i="16"/>
  <c r="EC193" i="16"/>
  <c r="ED192" i="16"/>
  <c r="EC192" i="16"/>
  <c r="ED191" i="16"/>
  <c r="EC191" i="16"/>
  <c r="ED190" i="16"/>
  <c r="EC190" i="16"/>
  <c r="ED189" i="16"/>
  <c r="EC189" i="16"/>
  <c r="ED188" i="16"/>
  <c r="EC188" i="16"/>
  <c r="ED186" i="16"/>
  <c r="EC186" i="16"/>
  <c r="ED185" i="16"/>
  <c r="EC185" i="16"/>
  <c r="ED184" i="16"/>
  <c r="EC184" i="16"/>
  <c r="ED183" i="16"/>
  <c r="EC183" i="16"/>
  <c r="ED182" i="16"/>
  <c r="EC182" i="16"/>
  <c r="ED181" i="16"/>
  <c r="EC181" i="16"/>
  <c r="ED180" i="16"/>
  <c r="EC180" i="16"/>
  <c r="ED179" i="16"/>
  <c r="EC179" i="16"/>
  <c r="ED178" i="16"/>
  <c r="EC178" i="16"/>
  <c r="ED177" i="16"/>
  <c r="EC177" i="16"/>
  <c r="ED176" i="16"/>
  <c r="EC176" i="16"/>
  <c r="ED175" i="16"/>
  <c r="EC175" i="16"/>
  <c r="ED174" i="16"/>
  <c r="EC174" i="16"/>
  <c r="ED173" i="16"/>
  <c r="EC173" i="16"/>
  <c r="ED172" i="16"/>
  <c r="EC172" i="16"/>
  <c r="ED171" i="16"/>
  <c r="EC171" i="16"/>
  <c r="ED170" i="16"/>
  <c r="EC170" i="16"/>
  <c r="ED169" i="16"/>
  <c r="EC169" i="16"/>
  <c r="ED168" i="16"/>
  <c r="EC168" i="16"/>
  <c r="ED167" i="16"/>
  <c r="EC167" i="16"/>
  <c r="ED166" i="16"/>
  <c r="EC166" i="16"/>
  <c r="ED165" i="16"/>
  <c r="EC165" i="16"/>
  <c r="ED164" i="16"/>
  <c r="EC164" i="16"/>
  <c r="ED163" i="16"/>
  <c r="EC163" i="16"/>
  <c r="ED162" i="16"/>
  <c r="EC162" i="16"/>
  <c r="ED161" i="16"/>
  <c r="EC161" i="16"/>
  <c r="ED160" i="16"/>
  <c r="EC160" i="16"/>
  <c r="ED159" i="16"/>
  <c r="EC159" i="16"/>
  <c r="ED158" i="16"/>
  <c r="EC158" i="16"/>
  <c r="ED157" i="16"/>
  <c r="EC157" i="16"/>
  <c r="ED156" i="16"/>
  <c r="EC156" i="16"/>
  <c r="ED155" i="16"/>
  <c r="EC155" i="16"/>
  <c r="ED154" i="16"/>
  <c r="EC154" i="16"/>
  <c r="ED153" i="16"/>
  <c r="EC153" i="16"/>
  <c r="ED152" i="16"/>
  <c r="EC152" i="16"/>
  <c r="ED151" i="16"/>
  <c r="EC151" i="16"/>
  <c r="ED150" i="16"/>
  <c r="EC150" i="16"/>
  <c r="ED149" i="16"/>
  <c r="EC149" i="16"/>
  <c r="ED148" i="16"/>
  <c r="EC148" i="16"/>
  <c r="ED147" i="16"/>
  <c r="EC147" i="16"/>
  <c r="ED146" i="16"/>
  <c r="EC146" i="16"/>
  <c r="ED145" i="16"/>
  <c r="EC145" i="16"/>
  <c r="ED144" i="16"/>
  <c r="EC144" i="16"/>
  <c r="ED143" i="16"/>
  <c r="EC143" i="16"/>
  <c r="ED142" i="16"/>
  <c r="EC142" i="16"/>
  <c r="ED141" i="16"/>
  <c r="EC141" i="16"/>
  <c r="ED140" i="16"/>
  <c r="EC140" i="16"/>
  <c r="ED139" i="16"/>
  <c r="EC139" i="16"/>
  <c r="ED138" i="16"/>
  <c r="EC138" i="16"/>
  <c r="ED137" i="16"/>
  <c r="EC137" i="16"/>
  <c r="ED136" i="16"/>
  <c r="EC136" i="16"/>
  <c r="ED135" i="16"/>
  <c r="EC135" i="16"/>
  <c r="ED134" i="16"/>
  <c r="EC134" i="16"/>
  <c r="ED133" i="16"/>
  <c r="EC133" i="16"/>
  <c r="ED132" i="16"/>
  <c r="EC132" i="16"/>
  <c r="ED131" i="16"/>
  <c r="EC131" i="16"/>
  <c r="ED130" i="16"/>
  <c r="EC130" i="16"/>
  <c r="ED129" i="16"/>
  <c r="EC129" i="16"/>
  <c r="ED128" i="16"/>
  <c r="EC128" i="16"/>
  <c r="ED127" i="16"/>
  <c r="EC127" i="16"/>
  <c r="ED126" i="16"/>
  <c r="EC126" i="16"/>
  <c r="ED125" i="16"/>
  <c r="EC125" i="16"/>
  <c r="ED124" i="16"/>
  <c r="EC124" i="16"/>
  <c r="ED123" i="16"/>
  <c r="EC123" i="16"/>
  <c r="ED122" i="16"/>
  <c r="EC122" i="16"/>
  <c r="ED121" i="16"/>
  <c r="EC121" i="16"/>
  <c r="ED120" i="16"/>
  <c r="EC120" i="16"/>
  <c r="ED119" i="16"/>
  <c r="EC119" i="16"/>
  <c r="ED118" i="16"/>
  <c r="EC118" i="16"/>
  <c r="ED117" i="16"/>
  <c r="EC117" i="16"/>
  <c r="ED116" i="16"/>
  <c r="EC116" i="16"/>
  <c r="ED115" i="16"/>
  <c r="EC115" i="16"/>
  <c r="ED114" i="16"/>
  <c r="EC114" i="16"/>
  <c r="ED113" i="16"/>
  <c r="EC113" i="16"/>
  <c r="ED112" i="16"/>
  <c r="EC112" i="16"/>
  <c r="ED111" i="16"/>
  <c r="EC111" i="16"/>
  <c r="ED110" i="16"/>
  <c r="EC110" i="16"/>
  <c r="ED109" i="16"/>
  <c r="EC109" i="16"/>
  <c r="ED108" i="16"/>
  <c r="EC108" i="16"/>
  <c r="ED107" i="16"/>
  <c r="EC107" i="16"/>
  <c r="ED106" i="16"/>
  <c r="EC106" i="16"/>
  <c r="ED105" i="16"/>
  <c r="EC105" i="16"/>
  <c r="ED104" i="16"/>
  <c r="EC104" i="16"/>
  <c r="ED103" i="16"/>
  <c r="EC103" i="16"/>
  <c r="ED102" i="16"/>
  <c r="EC102" i="16"/>
  <c r="ED101" i="16"/>
  <c r="EC101" i="16"/>
  <c r="ED100" i="16"/>
  <c r="EC100" i="16"/>
  <c r="ED99" i="16"/>
  <c r="EC99" i="16"/>
  <c r="ED98" i="16"/>
  <c r="EC98" i="16"/>
  <c r="ED97" i="16"/>
  <c r="EC97" i="16"/>
  <c r="ED96" i="16"/>
  <c r="EC96" i="16"/>
  <c r="ED95" i="16"/>
  <c r="EC95" i="16"/>
  <c r="ED94" i="16"/>
  <c r="EC94" i="16"/>
  <c r="ED93" i="16"/>
  <c r="EC93" i="16"/>
  <c r="ED92" i="16"/>
  <c r="EC92" i="16"/>
  <c r="ED91" i="16"/>
  <c r="EC91" i="16"/>
  <c r="ED90" i="16"/>
  <c r="EC90" i="16"/>
  <c r="ED89" i="16"/>
  <c r="EC89" i="16"/>
  <c r="ED88" i="16"/>
  <c r="EC88" i="16"/>
  <c r="ED87" i="16"/>
  <c r="EC87" i="16"/>
  <c r="ED86" i="16"/>
  <c r="EC86" i="16"/>
  <c r="ED85" i="16"/>
  <c r="EC85" i="16"/>
  <c r="ED84" i="16"/>
  <c r="EC84" i="16"/>
  <c r="ED83" i="16"/>
  <c r="EC83" i="16"/>
  <c r="ED82" i="16"/>
  <c r="EC82" i="16"/>
  <c r="ED81" i="16"/>
  <c r="EC81" i="16"/>
  <c r="ED80" i="16"/>
  <c r="EC80" i="16"/>
  <c r="ED79" i="16"/>
  <c r="EC79" i="16"/>
  <c r="ED78" i="16"/>
  <c r="EC78" i="16"/>
  <c r="ED77" i="16"/>
  <c r="EC77" i="16"/>
  <c r="ED76" i="16"/>
  <c r="EC76" i="16"/>
  <c r="ED75" i="16"/>
  <c r="EC75" i="16"/>
  <c r="ED74" i="16"/>
  <c r="EC74" i="16"/>
  <c r="ED73" i="16"/>
  <c r="EC73" i="16"/>
  <c r="ED72" i="16"/>
  <c r="EC72" i="16"/>
  <c r="ED71" i="16"/>
  <c r="EC71" i="16"/>
  <c r="ED70" i="16"/>
  <c r="EC70" i="16"/>
  <c r="ED69" i="16"/>
  <c r="EC69" i="16"/>
  <c r="ED68" i="16"/>
  <c r="EC68" i="16"/>
  <c r="ED67" i="16"/>
  <c r="EC67" i="16"/>
  <c r="ED66" i="16"/>
  <c r="EC66" i="16"/>
  <c r="ED65" i="16"/>
  <c r="EC65" i="16"/>
  <c r="ED64" i="16"/>
  <c r="EC64" i="16"/>
  <c r="ED63" i="16"/>
  <c r="EC63" i="16"/>
  <c r="ED62" i="16"/>
  <c r="EC62" i="16"/>
  <c r="ED61" i="16"/>
  <c r="EC61" i="16"/>
  <c r="ED60" i="16"/>
  <c r="EC60" i="16"/>
  <c r="ED59" i="16"/>
  <c r="EC59" i="16"/>
  <c r="ED58" i="16"/>
  <c r="EC58" i="16"/>
  <c r="ED57" i="16"/>
  <c r="EC57" i="16"/>
  <c r="ED56" i="16"/>
  <c r="EC56" i="16"/>
  <c r="ED55" i="16"/>
  <c r="EC55" i="16"/>
  <c r="ED54" i="16"/>
  <c r="EC54" i="16"/>
  <c r="ED53" i="16"/>
  <c r="EC53" i="16"/>
  <c r="ED52" i="16"/>
  <c r="EC52" i="16"/>
  <c r="ED51" i="16"/>
  <c r="EC51" i="16"/>
  <c r="ED50" i="16"/>
  <c r="EC50" i="16"/>
  <c r="ED49" i="16"/>
  <c r="EC49" i="16"/>
  <c r="ED48" i="16"/>
  <c r="EC48" i="16"/>
  <c r="ED47" i="16"/>
  <c r="EC47" i="16"/>
  <c r="ED46" i="16"/>
  <c r="EC46" i="16"/>
  <c r="ED45" i="16"/>
  <c r="EC45" i="16"/>
  <c r="ED44" i="16"/>
  <c r="EC44" i="16"/>
  <c r="ED43" i="16"/>
  <c r="EC43" i="16"/>
  <c r="ED42" i="16"/>
  <c r="EC42" i="16"/>
  <c r="ED41" i="16"/>
  <c r="EC41" i="16"/>
  <c r="ED40" i="16"/>
  <c r="EC40" i="16"/>
  <c r="ED39" i="16"/>
  <c r="EC39" i="16"/>
  <c r="ED38" i="16"/>
  <c r="EC38" i="16"/>
  <c r="ED37" i="16"/>
  <c r="EC37" i="16"/>
  <c r="ED36" i="16"/>
  <c r="EC36" i="16"/>
  <c r="ED35" i="16"/>
  <c r="EC35" i="16"/>
  <c r="ED34" i="16"/>
  <c r="EC34" i="16"/>
  <c r="ED33" i="16"/>
  <c r="EC33" i="16"/>
  <c r="ED32" i="16"/>
  <c r="EC32" i="16"/>
  <c r="ED31" i="16"/>
  <c r="EC31" i="16"/>
  <c r="ED30" i="16"/>
  <c r="EC30" i="16"/>
  <c r="ED29" i="16"/>
  <c r="EC29" i="16"/>
  <c r="ED28" i="16"/>
  <c r="EC28" i="16"/>
  <c r="ED27" i="16"/>
  <c r="EC27" i="16"/>
  <c r="ED26" i="16"/>
  <c r="EC26" i="16"/>
  <c r="FA229" i="16"/>
  <c r="EZ229" i="16"/>
  <c r="FA228" i="16"/>
  <c r="EZ228" i="16"/>
  <c r="FA227" i="16"/>
  <c r="EZ227" i="16"/>
  <c r="FA226" i="16"/>
  <c r="EZ226" i="16"/>
  <c r="FA225" i="16"/>
  <c r="EZ225" i="16"/>
  <c r="FA224" i="16"/>
  <c r="EZ224" i="16"/>
  <c r="FA223" i="16"/>
  <c r="EZ223" i="16"/>
  <c r="FA222" i="16"/>
  <c r="EZ222" i="16"/>
  <c r="FA221" i="16"/>
  <c r="EZ221" i="16"/>
  <c r="FA220" i="16"/>
  <c r="EZ220" i="16"/>
  <c r="FA219" i="16"/>
  <c r="EZ219" i="16"/>
  <c r="FA218" i="16"/>
  <c r="EZ218" i="16"/>
  <c r="FA217" i="16"/>
  <c r="EZ217" i="16"/>
  <c r="FA216" i="16"/>
  <c r="EZ216" i="16"/>
  <c r="FA215" i="16"/>
  <c r="EZ215" i="16"/>
  <c r="FA214" i="16"/>
  <c r="EZ214" i="16"/>
  <c r="FA213" i="16"/>
  <c r="EZ213" i="16"/>
  <c r="FA212" i="16"/>
  <c r="EZ212" i="16"/>
  <c r="FA211" i="16"/>
  <c r="EZ211" i="16"/>
  <c r="FA210" i="16"/>
  <c r="EZ210" i="16"/>
  <c r="FA209" i="16"/>
  <c r="EZ209" i="16"/>
  <c r="FA208" i="16"/>
  <c r="EZ208" i="16"/>
  <c r="FA207" i="16"/>
  <c r="EZ207" i="16"/>
  <c r="FA206" i="16"/>
  <c r="EZ206" i="16"/>
  <c r="FA205" i="16"/>
  <c r="EZ205" i="16"/>
  <c r="FA204" i="16"/>
  <c r="EZ204" i="16"/>
  <c r="FA203" i="16"/>
  <c r="EZ203" i="16"/>
  <c r="FA202" i="16"/>
  <c r="EZ202" i="16"/>
  <c r="FA201" i="16"/>
  <c r="EZ201" i="16"/>
  <c r="FA200" i="16"/>
  <c r="EZ200" i="16"/>
  <c r="FA199" i="16"/>
  <c r="EZ199" i="16"/>
  <c r="FA198" i="16"/>
  <c r="EZ198" i="16"/>
  <c r="FA197" i="16"/>
  <c r="EZ197" i="16"/>
  <c r="FA196" i="16"/>
  <c r="EZ196" i="16"/>
  <c r="FA195" i="16"/>
  <c r="EZ195" i="16"/>
  <c r="FA194" i="16"/>
  <c r="EZ194" i="16"/>
  <c r="FA193" i="16"/>
  <c r="EZ193" i="16"/>
  <c r="FA192" i="16"/>
  <c r="EZ192" i="16"/>
  <c r="FA191" i="16"/>
  <c r="EZ191" i="16"/>
  <c r="FA190" i="16"/>
  <c r="EZ190" i="16"/>
  <c r="FA189" i="16"/>
  <c r="EZ189" i="16"/>
  <c r="FA188" i="16"/>
  <c r="EZ188" i="16"/>
  <c r="FA186" i="16"/>
  <c r="EZ186" i="16"/>
  <c r="FA185" i="16"/>
  <c r="EZ185" i="16"/>
  <c r="FA184" i="16"/>
  <c r="EZ184" i="16"/>
  <c r="FA183" i="16"/>
  <c r="EZ183" i="16"/>
  <c r="FA182" i="16"/>
  <c r="EZ182" i="16"/>
  <c r="FA181" i="16"/>
  <c r="EZ181" i="16"/>
  <c r="FA180" i="16"/>
  <c r="EZ180" i="16"/>
  <c r="FA179" i="16"/>
  <c r="EZ179" i="16"/>
  <c r="FA178" i="16"/>
  <c r="EZ178" i="16"/>
  <c r="FA177" i="16"/>
  <c r="EZ177" i="16"/>
  <c r="FA176" i="16"/>
  <c r="EZ176" i="16"/>
  <c r="FA175" i="16"/>
  <c r="EZ175" i="16"/>
  <c r="FA174" i="16"/>
  <c r="EZ174" i="16"/>
  <c r="FA173" i="16"/>
  <c r="EZ173" i="16"/>
  <c r="FA172" i="16"/>
  <c r="EZ172" i="16"/>
  <c r="FA171" i="16"/>
  <c r="EZ171" i="16"/>
  <c r="FA170" i="16"/>
  <c r="EZ170" i="16"/>
  <c r="FA169" i="16"/>
  <c r="EZ169" i="16"/>
  <c r="FA168" i="16"/>
  <c r="EZ168" i="16"/>
  <c r="FA167" i="16"/>
  <c r="EZ167" i="16"/>
  <c r="FA166" i="16"/>
  <c r="EZ166" i="16"/>
  <c r="FA165" i="16"/>
  <c r="EZ165" i="16"/>
  <c r="FA164" i="16"/>
  <c r="EZ164" i="16"/>
  <c r="FA163" i="16"/>
  <c r="EZ163" i="16"/>
  <c r="FA162" i="16"/>
  <c r="EZ162" i="16"/>
  <c r="FA161" i="16"/>
  <c r="EZ161" i="16"/>
  <c r="FA160" i="16"/>
  <c r="EZ160" i="16"/>
  <c r="FA159" i="16"/>
  <c r="EZ159" i="16"/>
  <c r="FA158" i="16"/>
  <c r="EZ158" i="16"/>
  <c r="FA157" i="16"/>
  <c r="EZ157" i="16"/>
  <c r="FA156" i="16"/>
  <c r="EZ156" i="16"/>
  <c r="FA155" i="16"/>
  <c r="EZ155" i="16"/>
  <c r="FA154" i="16"/>
  <c r="EZ154" i="16"/>
  <c r="FA153" i="16"/>
  <c r="EZ153" i="16"/>
  <c r="FA152" i="16"/>
  <c r="EZ152" i="16"/>
  <c r="FA151" i="16"/>
  <c r="EZ151" i="16"/>
  <c r="FA150" i="16"/>
  <c r="EZ150" i="16"/>
  <c r="FA149" i="16"/>
  <c r="EZ149" i="16"/>
  <c r="FA148" i="16"/>
  <c r="EZ148" i="16"/>
  <c r="FA147" i="16"/>
  <c r="EZ147" i="16"/>
  <c r="FA146" i="16"/>
  <c r="EZ146" i="16"/>
  <c r="FA145" i="16"/>
  <c r="EZ145" i="16"/>
  <c r="FA144" i="16"/>
  <c r="EZ144" i="16"/>
  <c r="FA143" i="16"/>
  <c r="EZ143" i="16"/>
  <c r="FA142" i="16"/>
  <c r="EZ142" i="16"/>
  <c r="FA141" i="16"/>
  <c r="EZ141" i="16"/>
  <c r="FA140" i="16"/>
  <c r="EZ140" i="16"/>
  <c r="FA139" i="16"/>
  <c r="EZ139" i="16"/>
  <c r="FA138" i="16"/>
  <c r="EZ138" i="16"/>
  <c r="FA137" i="16"/>
  <c r="EZ137" i="16"/>
  <c r="FA136" i="16"/>
  <c r="EZ136" i="16"/>
  <c r="FA135" i="16"/>
  <c r="EZ135" i="16"/>
  <c r="FA134" i="16"/>
  <c r="EZ134" i="16"/>
  <c r="FA133" i="16"/>
  <c r="EZ133" i="16"/>
  <c r="FA132" i="16"/>
  <c r="EZ132" i="16"/>
  <c r="FA131" i="16"/>
  <c r="EZ131" i="16"/>
  <c r="FA130" i="16"/>
  <c r="EZ130" i="16"/>
  <c r="FA129" i="16"/>
  <c r="EZ129" i="16"/>
  <c r="FA128" i="16"/>
  <c r="EZ128" i="16"/>
  <c r="FA127" i="16"/>
  <c r="EZ127" i="16"/>
  <c r="FA126" i="16"/>
  <c r="EZ126" i="16"/>
  <c r="FA125" i="16"/>
  <c r="EZ125" i="16"/>
  <c r="FA124" i="16"/>
  <c r="EZ124" i="16"/>
  <c r="FA123" i="16"/>
  <c r="EZ123" i="16"/>
  <c r="FA122" i="16"/>
  <c r="EZ122" i="16"/>
  <c r="FA121" i="16"/>
  <c r="EZ121" i="16"/>
  <c r="FA120" i="16"/>
  <c r="EZ120" i="16"/>
  <c r="FA119" i="16"/>
  <c r="EZ119" i="16"/>
  <c r="FA118" i="16"/>
  <c r="EZ118" i="16"/>
  <c r="FA117" i="16"/>
  <c r="EZ117" i="16"/>
  <c r="FA116" i="16"/>
  <c r="EZ116" i="16"/>
  <c r="FA115" i="16"/>
  <c r="EZ115" i="16"/>
  <c r="FA114" i="16"/>
  <c r="EZ114" i="16"/>
  <c r="FA113" i="16"/>
  <c r="EZ113" i="16"/>
  <c r="FA112" i="16"/>
  <c r="EZ112" i="16"/>
  <c r="FA111" i="16"/>
  <c r="EZ111" i="16"/>
  <c r="FA110" i="16"/>
  <c r="EZ110" i="16"/>
  <c r="FA109" i="16"/>
  <c r="EZ109" i="16"/>
  <c r="FA108" i="16"/>
  <c r="EZ108" i="16"/>
  <c r="FA107" i="16"/>
  <c r="EZ107" i="16"/>
  <c r="FA106" i="16"/>
  <c r="EZ106" i="16"/>
  <c r="FA105" i="16"/>
  <c r="EZ105" i="16"/>
  <c r="FA104" i="16"/>
  <c r="EZ104" i="16"/>
  <c r="FA103" i="16"/>
  <c r="EZ103" i="16"/>
  <c r="FA102" i="16"/>
  <c r="EZ102" i="16"/>
  <c r="FA101" i="16"/>
  <c r="EZ101" i="16"/>
  <c r="FA100" i="16"/>
  <c r="EZ100" i="16"/>
  <c r="FA99" i="16"/>
  <c r="EZ99" i="16"/>
  <c r="FA98" i="16"/>
  <c r="EZ98" i="16"/>
  <c r="FA97" i="16"/>
  <c r="EZ97" i="16"/>
  <c r="FA96" i="16"/>
  <c r="EZ96" i="16"/>
  <c r="FA95" i="16"/>
  <c r="EZ95" i="16"/>
  <c r="FA94" i="16"/>
  <c r="EZ94" i="16"/>
  <c r="FA93" i="16"/>
  <c r="EZ93" i="16"/>
  <c r="FA92" i="16"/>
  <c r="EZ92" i="16"/>
  <c r="FA91" i="16"/>
  <c r="EZ91" i="16"/>
  <c r="FA90" i="16"/>
  <c r="EZ90" i="16"/>
  <c r="FA89" i="16"/>
  <c r="EZ89" i="16"/>
  <c r="FA88" i="16"/>
  <c r="EZ88" i="16"/>
  <c r="FA87" i="16"/>
  <c r="EZ87" i="16"/>
  <c r="FA86" i="16"/>
  <c r="EZ86" i="16"/>
  <c r="FA85" i="16"/>
  <c r="EZ85" i="16"/>
  <c r="FA84" i="16"/>
  <c r="EZ84" i="16"/>
  <c r="FA83" i="16"/>
  <c r="EZ83" i="16"/>
  <c r="FA82" i="16"/>
  <c r="EZ82" i="16"/>
  <c r="FA81" i="16"/>
  <c r="EZ81" i="16"/>
  <c r="FA80" i="16"/>
  <c r="EZ80" i="16"/>
  <c r="FA79" i="16"/>
  <c r="EZ79" i="16"/>
  <c r="FA78" i="16"/>
  <c r="EZ78" i="16"/>
  <c r="FA77" i="16"/>
  <c r="EZ77" i="16"/>
  <c r="FA76" i="16"/>
  <c r="EZ76" i="16"/>
  <c r="FA75" i="16"/>
  <c r="EZ75" i="16"/>
  <c r="FA74" i="16"/>
  <c r="EZ74" i="16"/>
  <c r="FA73" i="16"/>
  <c r="EZ73" i="16"/>
  <c r="FA72" i="16"/>
  <c r="EZ72" i="16"/>
  <c r="FA71" i="16"/>
  <c r="EZ71" i="16"/>
  <c r="FA70" i="16"/>
  <c r="EZ70" i="16"/>
  <c r="FA69" i="16"/>
  <c r="EZ69" i="16"/>
  <c r="FA68" i="16"/>
  <c r="EZ68" i="16"/>
  <c r="FA67" i="16"/>
  <c r="EZ67" i="16"/>
  <c r="FA66" i="16"/>
  <c r="EZ66" i="16"/>
  <c r="FA65" i="16"/>
  <c r="EZ65" i="16"/>
  <c r="FA64" i="16"/>
  <c r="EZ64" i="16"/>
  <c r="FA63" i="16"/>
  <c r="EZ63" i="16"/>
  <c r="FA62" i="16"/>
  <c r="EZ62" i="16"/>
  <c r="FA61" i="16"/>
  <c r="EZ61" i="16"/>
  <c r="FA60" i="16"/>
  <c r="EZ60" i="16"/>
  <c r="FA59" i="16"/>
  <c r="EZ59" i="16"/>
  <c r="FA58" i="16"/>
  <c r="EZ58" i="16"/>
  <c r="FA57" i="16"/>
  <c r="EZ57" i="16"/>
  <c r="FA56" i="16"/>
  <c r="EZ56" i="16"/>
  <c r="FA55" i="16"/>
  <c r="EZ55" i="16"/>
  <c r="FA54" i="16"/>
  <c r="EZ54" i="16"/>
  <c r="FA53" i="16"/>
  <c r="EZ53" i="16"/>
  <c r="FA52" i="16"/>
  <c r="EZ52" i="16"/>
  <c r="FA51" i="16"/>
  <c r="EZ51" i="16"/>
  <c r="FA50" i="16"/>
  <c r="EZ50" i="16"/>
  <c r="FA49" i="16"/>
  <c r="EZ49" i="16"/>
  <c r="FA48" i="16"/>
  <c r="EZ48" i="16"/>
  <c r="FA47" i="16"/>
  <c r="EZ47" i="16"/>
  <c r="FA46" i="16"/>
  <c r="EZ46" i="16"/>
  <c r="FA45" i="16"/>
  <c r="EZ45" i="16"/>
  <c r="FA44" i="16"/>
  <c r="EZ44" i="16"/>
  <c r="FA43" i="16"/>
  <c r="EZ43" i="16"/>
  <c r="FA42" i="16"/>
  <c r="EZ42" i="16"/>
  <c r="FA41" i="16"/>
  <c r="EZ41" i="16"/>
  <c r="FA40" i="16"/>
  <c r="EZ40" i="16"/>
  <c r="FA39" i="16"/>
  <c r="EZ39" i="16"/>
  <c r="FA38" i="16"/>
  <c r="EZ38" i="16"/>
  <c r="FA37" i="16"/>
  <c r="EZ37" i="16"/>
  <c r="FA36" i="16"/>
  <c r="EZ36" i="16"/>
  <c r="FA35" i="16"/>
  <c r="EZ35" i="16"/>
  <c r="FA34" i="16"/>
  <c r="EZ34" i="16"/>
  <c r="FA33" i="16"/>
  <c r="EZ33" i="16"/>
  <c r="FA32" i="16"/>
  <c r="EZ32" i="16"/>
  <c r="FA31" i="16"/>
  <c r="EZ31" i="16"/>
  <c r="FA30" i="16"/>
  <c r="EZ30" i="16"/>
  <c r="FA29" i="16"/>
  <c r="EZ29" i="16"/>
  <c r="FA28" i="16"/>
  <c r="EZ28" i="16"/>
  <c r="FA27" i="16"/>
  <c r="EZ27" i="16"/>
  <c r="FA26" i="16"/>
  <c r="EZ26" i="16"/>
  <c r="FX229" i="16"/>
  <c r="FW229" i="16"/>
  <c r="FX228" i="16"/>
  <c r="FW228" i="16"/>
  <c r="FX227" i="16"/>
  <c r="FW227" i="16"/>
  <c r="FX226" i="16"/>
  <c r="FW226" i="16"/>
  <c r="FX225" i="16"/>
  <c r="FW225" i="16"/>
  <c r="FX224" i="16"/>
  <c r="FW224" i="16"/>
  <c r="FX223" i="16"/>
  <c r="FW223" i="16"/>
  <c r="FX222" i="16"/>
  <c r="FW222" i="16"/>
  <c r="FX221" i="16"/>
  <c r="FW221" i="16"/>
  <c r="FX220" i="16"/>
  <c r="FW220" i="16"/>
  <c r="FX219" i="16"/>
  <c r="FW219" i="16"/>
  <c r="FX218" i="16"/>
  <c r="FW218" i="16"/>
  <c r="FX217" i="16"/>
  <c r="FW217" i="16"/>
  <c r="FX216" i="16"/>
  <c r="FW216" i="16"/>
  <c r="FX215" i="16"/>
  <c r="FW215" i="16"/>
  <c r="FX214" i="16"/>
  <c r="FW214" i="16"/>
  <c r="FX213" i="16"/>
  <c r="FW213" i="16"/>
  <c r="FX212" i="16"/>
  <c r="FW212" i="16"/>
  <c r="FX211" i="16"/>
  <c r="FW211" i="16"/>
  <c r="FX210" i="16"/>
  <c r="FW210" i="16"/>
  <c r="FX209" i="16"/>
  <c r="FW209" i="16"/>
  <c r="FX208" i="16"/>
  <c r="FW208" i="16"/>
  <c r="FX207" i="16"/>
  <c r="FW207" i="16"/>
  <c r="FX206" i="16"/>
  <c r="FW206" i="16"/>
  <c r="FX205" i="16"/>
  <c r="FW205" i="16"/>
  <c r="FX204" i="16"/>
  <c r="FW204" i="16"/>
  <c r="FX203" i="16"/>
  <c r="FW203" i="16"/>
  <c r="FX202" i="16"/>
  <c r="FW202" i="16"/>
  <c r="FX201" i="16"/>
  <c r="FW201" i="16"/>
  <c r="FX200" i="16"/>
  <c r="FW200" i="16"/>
  <c r="FX199" i="16"/>
  <c r="FW199" i="16"/>
  <c r="FX198" i="16"/>
  <c r="FW198" i="16"/>
  <c r="FX197" i="16"/>
  <c r="FW197" i="16"/>
  <c r="FX196" i="16"/>
  <c r="FW196" i="16"/>
  <c r="FX195" i="16"/>
  <c r="FW195" i="16"/>
  <c r="FX194" i="16"/>
  <c r="FW194" i="16"/>
  <c r="FX193" i="16"/>
  <c r="FW193" i="16"/>
  <c r="FX192" i="16"/>
  <c r="FW192" i="16"/>
  <c r="FX191" i="16"/>
  <c r="FW191" i="16"/>
  <c r="FX190" i="16"/>
  <c r="FW190" i="16"/>
  <c r="FX189" i="16"/>
  <c r="FW189" i="16"/>
  <c r="FX188" i="16"/>
  <c r="FW188" i="16"/>
  <c r="FX186" i="16"/>
  <c r="FW186" i="16"/>
  <c r="FX185" i="16"/>
  <c r="FW185" i="16"/>
  <c r="FX184" i="16"/>
  <c r="FW184" i="16"/>
  <c r="FX183" i="16"/>
  <c r="FW183" i="16"/>
  <c r="FX182" i="16"/>
  <c r="FW182" i="16"/>
  <c r="FX181" i="16"/>
  <c r="FW181" i="16"/>
  <c r="FX180" i="16"/>
  <c r="FW180" i="16"/>
  <c r="FX179" i="16"/>
  <c r="FW179" i="16"/>
  <c r="FX178" i="16"/>
  <c r="FW178" i="16"/>
  <c r="FX177" i="16"/>
  <c r="FW177" i="16"/>
  <c r="FX176" i="16"/>
  <c r="FW176" i="16"/>
  <c r="FX175" i="16"/>
  <c r="FW175" i="16"/>
  <c r="FX174" i="16"/>
  <c r="FW174" i="16"/>
  <c r="FX173" i="16"/>
  <c r="FW173" i="16"/>
  <c r="FX172" i="16"/>
  <c r="FW172" i="16"/>
  <c r="FX171" i="16"/>
  <c r="FW171" i="16"/>
  <c r="FX170" i="16"/>
  <c r="FW170" i="16"/>
  <c r="FX169" i="16"/>
  <c r="FW169" i="16"/>
  <c r="FX168" i="16"/>
  <c r="FW168" i="16"/>
  <c r="FX167" i="16"/>
  <c r="FW167" i="16"/>
  <c r="FX166" i="16"/>
  <c r="FW166" i="16"/>
  <c r="FX165" i="16"/>
  <c r="FW165" i="16"/>
  <c r="FX164" i="16"/>
  <c r="FW164" i="16"/>
  <c r="FX163" i="16"/>
  <c r="FW163" i="16"/>
  <c r="FX162" i="16"/>
  <c r="FW162" i="16"/>
  <c r="FX161" i="16"/>
  <c r="FW161" i="16"/>
  <c r="FX160" i="16"/>
  <c r="FW160" i="16"/>
  <c r="FX159" i="16"/>
  <c r="FW159" i="16"/>
  <c r="FX158" i="16"/>
  <c r="FW158" i="16"/>
  <c r="FX157" i="16"/>
  <c r="FW157" i="16"/>
  <c r="FX156" i="16"/>
  <c r="FW156" i="16"/>
  <c r="FX155" i="16"/>
  <c r="FW155" i="16"/>
  <c r="FX154" i="16"/>
  <c r="FW154" i="16"/>
  <c r="FX153" i="16"/>
  <c r="FW153" i="16"/>
  <c r="FX152" i="16"/>
  <c r="FW152" i="16"/>
  <c r="FX151" i="16"/>
  <c r="FW151" i="16"/>
  <c r="FX150" i="16"/>
  <c r="FW150" i="16"/>
  <c r="FX149" i="16"/>
  <c r="FW149" i="16"/>
  <c r="FX148" i="16"/>
  <c r="FW148" i="16"/>
  <c r="FX147" i="16"/>
  <c r="FW147" i="16"/>
  <c r="FX146" i="16"/>
  <c r="FW146" i="16"/>
  <c r="FX145" i="16"/>
  <c r="FW145" i="16"/>
  <c r="FX144" i="16"/>
  <c r="FW144" i="16"/>
  <c r="FX143" i="16"/>
  <c r="FW143" i="16"/>
  <c r="FX142" i="16"/>
  <c r="FW142" i="16"/>
  <c r="FX141" i="16"/>
  <c r="FW141" i="16"/>
  <c r="FX140" i="16"/>
  <c r="FW140" i="16"/>
  <c r="FX139" i="16"/>
  <c r="FW139" i="16"/>
  <c r="FX138" i="16"/>
  <c r="FW138" i="16"/>
  <c r="FX137" i="16"/>
  <c r="FW137" i="16"/>
  <c r="FX136" i="16"/>
  <c r="FW136" i="16"/>
  <c r="FX135" i="16"/>
  <c r="FW135" i="16"/>
  <c r="FX134" i="16"/>
  <c r="FW134" i="16"/>
  <c r="FX133" i="16"/>
  <c r="FW133" i="16"/>
  <c r="FX132" i="16"/>
  <c r="FW132" i="16"/>
  <c r="FX131" i="16"/>
  <c r="FW131" i="16"/>
  <c r="FX130" i="16"/>
  <c r="FW130" i="16"/>
  <c r="FX129" i="16"/>
  <c r="FW129" i="16"/>
  <c r="FX128" i="16"/>
  <c r="FW128" i="16"/>
  <c r="FX127" i="16"/>
  <c r="FW127" i="16"/>
  <c r="FX126" i="16"/>
  <c r="FW126" i="16"/>
  <c r="FX125" i="16"/>
  <c r="FW125" i="16"/>
  <c r="FX124" i="16"/>
  <c r="FW124" i="16"/>
  <c r="FX123" i="16"/>
  <c r="FW123" i="16"/>
  <c r="FX122" i="16"/>
  <c r="FW122" i="16"/>
  <c r="FX121" i="16"/>
  <c r="FW121" i="16"/>
  <c r="FX120" i="16"/>
  <c r="FW120" i="16"/>
  <c r="FX119" i="16"/>
  <c r="FW119" i="16"/>
  <c r="FX118" i="16"/>
  <c r="FW118" i="16"/>
  <c r="FX117" i="16"/>
  <c r="FW117" i="16"/>
  <c r="FX116" i="16"/>
  <c r="FW116" i="16"/>
  <c r="FX115" i="16"/>
  <c r="FW115" i="16"/>
  <c r="FX114" i="16"/>
  <c r="FW114" i="16"/>
  <c r="FX113" i="16"/>
  <c r="FW113" i="16"/>
  <c r="FX112" i="16"/>
  <c r="FW112" i="16"/>
  <c r="FX111" i="16"/>
  <c r="FW111" i="16"/>
  <c r="FX110" i="16"/>
  <c r="FW110" i="16"/>
  <c r="FX109" i="16"/>
  <c r="FW109" i="16"/>
  <c r="FX108" i="16"/>
  <c r="FW108" i="16"/>
  <c r="FX107" i="16"/>
  <c r="FW107" i="16"/>
  <c r="FX106" i="16"/>
  <c r="FW106" i="16"/>
  <c r="FX105" i="16"/>
  <c r="FW105" i="16"/>
  <c r="FX104" i="16"/>
  <c r="FW104" i="16"/>
  <c r="FX103" i="16"/>
  <c r="FW103" i="16"/>
  <c r="FX102" i="16"/>
  <c r="FW102" i="16"/>
  <c r="FX101" i="16"/>
  <c r="FW101" i="16"/>
  <c r="FX100" i="16"/>
  <c r="FW100" i="16"/>
  <c r="FX99" i="16"/>
  <c r="FW99" i="16"/>
  <c r="FX98" i="16"/>
  <c r="FW98" i="16"/>
  <c r="FX97" i="16"/>
  <c r="FW97" i="16"/>
  <c r="FX96" i="16"/>
  <c r="FW96" i="16"/>
  <c r="FX95" i="16"/>
  <c r="FW95" i="16"/>
  <c r="FX94" i="16"/>
  <c r="FW94" i="16"/>
  <c r="FX93" i="16"/>
  <c r="FW93" i="16"/>
  <c r="FX92" i="16"/>
  <c r="FW92" i="16"/>
  <c r="FX91" i="16"/>
  <c r="FW91" i="16"/>
  <c r="FX90" i="16"/>
  <c r="FW90" i="16"/>
  <c r="FX89" i="16"/>
  <c r="FW89" i="16"/>
  <c r="FX88" i="16"/>
  <c r="FW88" i="16"/>
  <c r="FX87" i="16"/>
  <c r="FW87" i="16"/>
  <c r="FX86" i="16"/>
  <c r="FW86" i="16"/>
  <c r="FX85" i="16"/>
  <c r="FW85" i="16"/>
  <c r="FX84" i="16"/>
  <c r="FW84" i="16"/>
  <c r="FX83" i="16"/>
  <c r="FW83" i="16"/>
  <c r="FX82" i="16"/>
  <c r="FW82" i="16"/>
  <c r="FX81" i="16"/>
  <c r="FW81" i="16"/>
  <c r="FX80" i="16"/>
  <c r="FW80" i="16"/>
  <c r="FX79" i="16"/>
  <c r="FW79" i="16"/>
  <c r="FX78" i="16"/>
  <c r="FW78" i="16"/>
  <c r="FX77" i="16"/>
  <c r="FW77" i="16"/>
  <c r="FX76" i="16"/>
  <c r="FW76" i="16"/>
  <c r="FX75" i="16"/>
  <c r="FW75" i="16"/>
  <c r="FX74" i="16"/>
  <c r="FW74" i="16"/>
  <c r="FX73" i="16"/>
  <c r="FW73" i="16"/>
  <c r="FX72" i="16"/>
  <c r="FW72" i="16"/>
  <c r="FX71" i="16"/>
  <c r="FW71" i="16"/>
  <c r="FX70" i="16"/>
  <c r="FW70" i="16"/>
  <c r="FX69" i="16"/>
  <c r="FW69" i="16"/>
  <c r="FX68" i="16"/>
  <c r="FW68" i="16"/>
  <c r="FX67" i="16"/>
  <c r="FW67" i="16"/>
  <c r="FX66" i="16"/>
  <c r="FW66" i="16"/>
  <c r="FX65" i="16"/>
  <c r="FW65" i="16"/>
  <c r="FX64" i="16"/>
  <c r="FW64" i="16"/>
  <c r="FX63" i="16"/>
  <c r="FW63" i="16"/>
  <c r="FX62" i="16"/>
  <c r="FW62" i="16"/>
  <c r="FX61" i="16"/>
  <c r="FW61" i="16"/>
  <c r="FX60" i="16"/>
  <c r="FW60" i="16"/>
  <c r="FX59" i="16"/>
  <c r="FW59" i="16"/>
  <c r="FX58" i="16"/>
  <c r="FW58" i="16"/>
  <c r="FX57" i="16"/>
  <c r="FW57" i="16"/>
  <c r="FX56" i="16"/>
  <c r="FW56" i="16"/>
  <c r="FX55" i="16"/>
  <c r="FW55" i="16"/>
  <c r="FX54" i="16"/>
  <c r="FW54" i="16"/>
  <c r="FX53" i="16"/>
  <c r="FW53" i="16"/>
  <c r="FX52" i="16"/>
  <c r="FW52" i="16"/>
  <c r="FX51" i="16"/>
  <c r="FW51" i="16"/>
  <c r="FX50" i="16"/>
  <c r="FW50" i="16"/>
  <c r="FX49" i="16"/>
  <c r="FW49" i="16"/>
  <c r="FX48" i="16"/>
  <c r="FW48" i="16"/>
  <c r="FX47" i="16"/>
  <c r="FW47" i="16"/>
  <c r="FX46" i="16"/>
  <c r="FW46" i="16"/>
  <c r="FX45" i="16"/>
  <c r="FW45" i="16"/>
  <c r="FX44" i="16"/>
  <c r="FW44" i="16"/>
  <c r="FX43" i="16"/>
  <c r="FW43" i="16"/>
  <c r="FX42" i="16"/>
  <c r="FW42" i="16"/>
  <c r="FX41" i="16"/>
  <c r="FW41" i="16"/>
  <c r="FX40" i="16"/>
  <c r="FW40" i="16"/>
  <c r="FX39" i="16"/>
  <c r="FW39" i="16"/>
  <c r="FX38" i="16"/>
  <c r="FW38" i="16"/>
  <c r="FX37" i="16"/>
  <c r="FW37" i="16"/>
  <c r="FX36" i="16"/>
  <c r="FW36" i="16"/>
  <c r="FX35" i="16"/>
  <c r="FW35" i="16"/>
  <c r="FX34" i="16"/>
  <c r="FW34" i="16"/>
  <c r="FX33" i="16"/>
  <c r="FW33" i="16"/>
  <c r="FX32" i="16"/>
  <c r="FW32" i="16"/>
  <c r="FX31" i="16"/>
  <c r="FW31" i="16"/>
  <c r="FX30" i="16"/>
  <c r="FW30" i="16"/>
  <c r="FX29" i="16"/>
  <c r="FW29" i="16"/>
  <c r="FX28" i="16"/>
  <c r="FW28" i="16"/>
  <c r="FX27" i="16"/>
  <c r="FW27" i="16"/>
  <c r="FX26" i="16"/>
  <c r="FW26" i="16"/>
  <c r="IS26" i="16" l="1"/>
  <c r="IR26" i="16"/>
  <c r="IQ26" i="16"/>
  <c r="IW26" i="16" s="1"/>
  <c r="JB26" i="16" s="1"/>
  <c r="IU26" i="16"/>
  <c r="HW26" i="16"/>
  <c r="HV26" i="16"/>
  <c r="HX26" i="16"/>
  <c r="HU26" i="16"/>
  <c r="HY26" i="16" s="1"/>
  <c r="HT26" i="16"/>
  <c r="HZ26" i="16" s="1"/>
  <c r="IE26" i="16" s="1"/>
  <c r="GY26" i="16"/>
  <c r="GX26" i="16"/>
  <c r="GW26" i="16"/>
  <c r="HC26" i="16" s="1"/>
  <c r="HH26" i="16" s="1"/>
  <c r="GZ26" i="16"/>
  <c r="HA26" i="16"/>
  <c r="EE26" i="16"/>
  <c r="EF26" i="16" s="1"/>
  <c r="CL26" i="16"/>
  <c r="DH26" i="16"/>
  <c r="DI26" i="16" s="1"/>
  <c r="FB26" i="16"/>
  <c r="FC26" i="16" s="1"/>
  <c r="FY26" i="16"/>
  <c r="FZ26" i="16" s="1"/>
  <c r="IV26" i="16" l="1"/>
  <c r="HS27" i="16"/>
  <c r="HB26" i="16"/>
  <c r="IP27" i="16" l="1"/>
  <c r="HT27" i="16"/>
  <c r="HV27" i="16"/>
  <c r="HU27" i="16"/>
  <c r="HY27" i="16" s="1"/>
  <c r="HX27" i="16"/>
  <c r="HW27" i="16"/>
  <c r="GV27" i="16"/>
  <c r="IU27" i="16" l="1"/>
  <c r="IT27" i="16"/>
  <c r="IR27" i="16"/>
  <c r="IS27" i="16"/>
  <c r="IQ27" i="16"/>
  <c r="HZ27" i="16"/>
  <c r="IE27" i="16" s="1"/>
  <c r="HS28" i="16"/>
  <c r="HA27" i="16"/>
  <c r="GZ27" i="16"/>
  <c r="GY27" i="16"/>
  <c r="GX27" i="16"/>
  <c r="GW27" i="16"/>
  <c r="FE230" i="16"/>
  <c r="FD230" i="16"/>
  <c r="IV27" i="16" l="1"/>
  <c r="IW27" i="16"/>
  <c r="JB27" i="16" s="1"/>
  <c r="HX28" i="16"/>
  <c r="HW28" i="16"/>
  <c r="HV28" i="16"/>
  <c r="HU28" i="16"/>
  <c r="HY28" i="16" s="1"/>
  <c r="HT28" i="16"/>
  <c r="HB27" i="16"/>
  <c r="HC27" i="16"/>
  <c r="HH27" i="16" s="1"/>
  <c r="IQ241" i="16"/>
  <c r="HT241" i="16"/>
  <c r="IP28" i="16" l="1"/>
  <c r="HZ28" i="16"/>
  <c r="IE28" i="16" s="1"/>
  <c r="HS29" i="16"/>
  <c r="GV28" i="16"/>
  <c r="IK231" i="16"/>
  <c r="IK232" i="16" s="1"/>
  <c r="IK233" i="16" s="1"/>
  <c r="IK234" i="16" s="1"/>
  <c r="IK235" i="16" s="1"/>
  <c r="IK236" i="16" s="1"/>
  <c r="IK237" i="16" s="1"/>
  <c r="IK238" i="16" s="1"/>
  <c r="IK239" i="16" s="1"/>
  <c r="IK240" i="16" s="1"/>
  <c r="IK241" i="16" s="1"/>
  <c r="IK54" i="16"/>
  <c r="IK53" i="16" s="1"/>
  <c r="IK52" i="16" s="1"/>
  <c r="IK51" i="16" s="1"/>
  <c r="IK50" i="16" s="1"/>
  <c r="IK49" i="16" s="1"/>
  <c r="IK48" i="16" s="1"/>
  <c r="IK47" i="16" s="1"/>
  <c r="IK46" i="16" s="1"/>
  <c r="IK45" i="16" s="1"/>
  <c r="IK44" i="16" s="1"/>
  <c r="IK43" i="16" s="1"/>
  <c r="IK42" i="16" s="1"/>
  <c r="IK41" i="16" s="1"/>
  <c r="IK40" i="16" s="1"/>
  <c r="IK39" i="16" s="1"/>
  <c r="IK38" i="16" s="1"/>
  <c r="IK37" i="16" s="1"/>
  <c r="IK36" i="16" s="1"/>
  <c r="IK35" i="16" s="1"/>
  <c r="IK34" i="16" s="1"/>
  <c r="IK33" i="16" s="1"/>
  <c r="IK32" i="16" s="1"/>
  <c r="IK31" i="16" s="1"/>
  <c r="IK30" i="16" s="1"/>
  <c r="IK29" i="16" s="1"/>
  <c r="IK28" i="16" s="1"/>
  <c r="IK27" i="16" s="1"/>
  <c r="IK26" i="16" s="1"/>
  <c r="HN231" i="16"/>
  <c r="HN232" i="16" s="1"/>
  <c r="HN233" i="16" s="1"/>
  <c r="HN234" i="16" s="1"/>
  <c r="HN235" i="16" s="1"/>
  <c r="HN236" i="16" s="1"/>
  <c r="HN237" i="16" s="1"/>
  <c r="HN238" i="16" s="1"/>
  <c r="HN239" i="16" s="1"/>
  <c r="HN240" i="16" s="1"/>
  <c r="HN241" i="16" s="1"/>
  <c r="HN54" i="16"/>
  <c r="HN53" i="16" s="1"/>
  <c r="HN52" i="16" s="1"/>
  <c r="HN51" i="16" s="1"/>
  <c r="HN50" i="16" s="1"/>
  <c r="HN49" i="16" s="1"/>
  <c r="HN48" i="16" s="1"/>
  <c r="HN47" i="16" s="1"/>
  <c r="HN46" i="16" s="1"/>
  <c r="HN45" i="16" s="1"/>
  <c r="HN44" i="16" s="1"/>
  <c r="HN43" i="16" s="1"/>
  <c r="HN42" i="16" s="1"/>
  <c r="HN41" i="16" s="1"/>
  <c r="HN40" i="16" s="1"/>
  <c r="HN39" i="16" s="1"/>
  <c r="HN38" i="16" s="1"/>
  <c r="HN37" i="16" s="1"/>
  <c r="HN36" i="16" s="1"/>
  <c r="HN35" i="16" s="1"/>
  <c r="HN34" i="16" s="1"/>
  <c r="HN33" i="16" s="1"/>
  <c r="HN32" i="16" s="1"/>
  <c r="HN31" i="16" s="1"/>
  <c r="HN30" i="16" s="1"/>
  <c r="HN29" i="16" s="1"/>
  <c r="HN28" i="16" s="1"/>
  <c r="HN27" i="16" s="1"/>
  <c r="HN26" i="16" s="1"/>
  <c r="GQ231" i="16"/>
  <c r="GQ232" i="16" s="1"/>
  <c r="GQ233" i="16" s="1"/>
  <c r="GQ234" i="16" s="1"/>
  <c r="GQ235" i="16" s="1"/>
  <c r="GQ236" i="16" s="1"/>
  <c r="GQ237" i="16" s="1"/>
  <c r="GQ238" i="16" s="1"/>
  <c r="GQ239" i="16" s="1"/>
  <c r="GQ240" i="16" s="1"/>
  <c r="GQ241" i="16" s="1"/>
  <c r="GQ54" i="16"/>
  <c r="GQ53" i="16" s="1"/>
  <c r="GQ52" i="16" s="1"/>
  <c r="GQ51" i="16" s="1"/>
  <c r="GQ50" i="16" s="1"/>
  <c r="GQ49" i="16" s="1"/>
  <c r="GQ48" i="16" s="1"/>
  <c r="GQ47" i="16" s="1"/>
  <c r="GQ46" i="16" s="1"/>
  <c r="GQ45" i="16" s="1"/>
  <c r="GQ44" i="16" s="1"/>
  <c r="GQ43" i="16" s="1"/>
  <c r="GQ42" i="16" s="1"/>
  <c r="GQ41" i="16" s="1"/>
  <c r="GQ40" i="16" s="1"/>
  <c r="GQ39" i="16" s="1"/>
  <c r="GQ38" i="16" s="1"/>
  <c r="GQ37" i="16" s="1"/>
  <c r="GQ36" i="16" s="1"/>
  <c r="GQ35" i="16" s="1"/>
  <c r="GQ34" i="16" s="1"/>
  <c r="GQ33" i="16" s="1"/>
  <c r="GQ32" i="16" s="1"/>
  <c r="GQ31" i="16" s="1"/>
  <c r="GQ30" i="16" s="1"/>
  <c r="GQ29" i="16" s="1"/>
  <c r="GQ28" i="16" s="1"/>
  <c r="GQ27" i="16" s="1"/>
  <c r="GQ26" i="16" s="1"/>
  <c r="FT231" i="16"/>
  <c r="FT232" i="16" s="1"/>
  <c r="FT233" i="16" s="1"/>
  <c r="FT234" i="16" s="1"/>
  <c r="FT235" i="16" s="1"/>
  <c r="FT236" i="16" s="1"/>
  <c r="FT237" i="16" s="1"/>
  <c r="FT238" i="16" s="1"/>
  <c r="FT239" i="16" s="1"/>
  <c r="FT240" i="16" s="1"/>
  <c r="FT241" i="16" s="1"/>
  <c r="FT54" i="16"/>
  <c r="FT53" i="16" s="1"/>
  <c r="FT52" i="16" s="1"/>
  <c r="FT51" i="16" s="1"/>
  <c r="FT50" i="16" s="1"/>
  <c r="FT49" i="16" s="1"/>
  <c r="FT48" i="16" s="1"/>
  <c r="FT47" i="16" s="1"/>
  <c r="FT46" i="16" s="1"/>
  <c r="FT45" i="16" s="1"/>
  <c r="FT44" i="16" s="1"/>
  <c r="FT43" i="16" s="1"/>
  <c r="FT42" i="16" s="1"/>
  <c r="FT41" i="16" s="1"/>
  <c r="FT40" i="16" s="1"/>
  <c r="FT39" i="16" s="1"/>
  <c r="FT38" i="16" s="1"/>
  <c r="FT37" i="16" s="1"/>
  <c r="FT36" i="16" s="1"/>
  <c r="FT35" i="16" s="1"/>
  <c r="FT34" i="16" s="1"/>
  <c r="FT33" i="16" s="1"/>
  <c r="FT32" i="16" s="1"/>
  <c r="FT31" i="16" s="1"/>
  <c r="FT30" i="16" s="1"/>
  <c r="FT29" i="16" s="1"/>
  <c r="FT28" i="16" s="1"/>
  <c r="FT27" i="16" s="1"/>
  <c r="FT26" i="16" s="1"/>
  <c r="EW231" i="16"/>
  <c r="EW232" i="16" s="1"/>
  <c r="EW233" i="16" s="1"/>
  <c r="EW234" i="16" s="1"/>
  <c r="EW235" i="16" s="1"/>
  <c r="EW236" i="16" s="1"/>
  <c r="EW237" i="16" s="1"/>
  <c r="EW238" i="16" s="1"/>
  <c r="EW239" i="16" s="1"/>
  <c r="EW240" i="16" s="1"/>
  <c r="EW241" i="16" s="1"/>
  <c r="EW54" i="16"/>
  <c r="EW53" i="16" s="1"/>
  <c r="EW52" i="16" s="1"/>
  <c r="EW51" i="16" s="1"/>
  <c r="EW50" i="16" s="1"/>
  <c r="EW49" i="16" s="1"/>
  <c r="EW48" i="16" s="1"/>
  <c r="EW47" i="16" s="1"/>
  <c r="EW46" i="16" s="1"/>
  <c r="EW45" i="16" s="1"/>
  <c r="EW44" i="16" s="1"/>
  <c r="EW43" i="16" s="1"/>
  <c r="EW42" i="16" s="1"/>
  <c r="EW41" i="16" s="1"/>
  <c r="EW40" i="16" s="1"/>
  <c r="EW39" i="16" s="1"/>
  <c r="EW38" i="16" s="1"/>
  <c r="EW37" i="16" s="1"/>
  <c r="EW36" i="16" s="1"/>
  <c r="EW35" i="16" s="1"/>
  <c r="EW34" i="16" s="1"/>
  <c r="EW33" i="16" s="1"/>
  <c r="EW32" i="16" s="1"/>
  <c r="EW31" i="16" s="1"/>
  <c r="EW30" i="16" s="1"/>
  <c r="EW29" i="16" s="1"/>
  <c r="EW28" i="16" s="1"/>
  <c r="EW27" i="16" s="1"/>
  <c r="EW26" i="16" s="1"/>
  <c r="DZ231" i="16"/>
  <c r="DZ232" i="16" s="1"/>
  <c r="DZ233" i="16" s="1"/>
  <c r="DZ234" i="16" s="1"/>
  <c r="DZ235" i="16" s="1"/>
  <c r="DZ236" i="16" s="1"/>
  <c r="DZ237" i="16" s="1"/>
  <c r="DZ238" i="16" s="1"/>
  <c r="DZ239" i="16" s="1"/>
  <c r="DZ240" i="16" s="1"/>
  <c r="DZ241" i="16" s="1"/>
  <c r="DZ54" i="16"/>
  <c r="DZ53" i="16" s="1"/>
  <c r="DZ52" i="16" s="1"/>
  <c r="DZ51" i="16" s="1"/>
  <c r="DZ50" i="16" s="1"/>
  <c r="DZ49" i="16" s="1"/>
  <c r="DZ48" i="16" s="1"/>
  <c r="DZ47" i="16" s="1"/>
  <c r="DZ46" i="16" s="1"/>
  <c r="DZ45" i="16" s="1"/>
  <c r="DZ44" i="16" s="1"/>
  <c r="DZ43" i="16" s="1"/>
  <c r="DZ42" i="16" s="1"/>
  <c r="DZ41" i="16" s="1"/>
  <c r="DZ40" i="16" s="1"/>
  <c r="DZ39" i="16" s="1"/>
  <c r="DZ38" i="16" s="1"/>
  <c r="DZ37" i="16" s="1"/>
  <c r="DZ36" i="16" s="1"/>
  <c r="DZ35" i="16" s="1"/>
  <c r="DZ34" i="16" s="1"/>
  <c r="DZ33" i="16" s="1"/>
  <c r="DZ32" i="16" s="1"/>
  <c r="DZ31" i="16" s="1"/>
  <c r="DZ30" i="16" s="1"/>
  <c r="DZ29" i="16" s="1"/>
  <c r="DZ28" i="16" s="1"/>
  <c r="DZ27" i="16" s="1"/>
  <c r="DZ26" i="16" s="1"/>
  <c r="DC231" i="16"/>
  <c r="DC232" i="16" s="1"/>
  <c r="DC233" i="16" s="1"/>
  <c r="DC234" i="16" s="1"/>
  <c r="DC235" i="16" s="1"/>
  <c r="DC236" i="16" s="1"/>
  <c r="DC237" i="16" s="1"/>
  <c r="DC238" i="16" s="1"/>
  <c r="DC239" i="16" s="1"/>
  <c r="DC240" i="16" s="1"/>
  <c r="DC241" i="16" s="1"/>
  <c r="DC54" i="16"/>
  <c r="DC53" i="16" s="1"/>
  <c r="DC52" i="16" s="1"/>
  <c r="DC51" i="16" s="1"/>
  <c r="DC50" i="16" s="1"/>
  <c r="DC49" i="16" s="1"/>
  <c r="DC48" i="16" s="1"/>
  <c r="DC47" i="16" s="1"/>
  <c r="DC46" i="16" s="1"/>
  <c r="DC45" i="16" s="1"/>
  <c r="DC44" i="16" s="1"/>
  <c r="DC43" i="16" s="1"/>
  <c r="DC42" i="16" s="1"/>
  <c r="DC41" i="16" s="1"/>
  <c r="DC40" i="16" s="1"/>
  <c r="DC39" i="16" s="1"/>
  <c r="DC38" i="16" s="1"/>
  <c r="DC37" i="16" s="1"/>
  <c r="DC36" i="16" s="1"/>
  <c r="DC35" i="16" s="1"/>
  <c r="DC34" i="16" s="1"/>
  <c r="DC33" i="16" s="1"/>
  <c r="DC32" i="16" s="1"/>
  <c r="DC31" i="16" s="1"/>
  <c r="DC30" i="16" s="1"/>
  <c r="DC29" i="16" s="1"/>
  <c r="DC28" i="16" s="1"/>
  <c r="DC27" i="16" s="1"/>
  <c r="DC26" i="16" s="1"/>
  <c r="CF54" i="16"/>
  <c r="CF53" i="16" s="1"/>
  <c r="CF52" i="16" s="1"/>
  <c r="CF51" i="16" s="1"/>
  <c r="CF50" i="16" s="1"/>
  <c r="CF49" i="16" s="1"/>
  <c r="CF48" i="16" s="1"/>
  <c r="CF47" i="16" s="1"/>
  <c r="CF46" i="16" s="1"/>
  <c r="CF45" i="16" s="1"/>
  <c r="CF44" i="16" s="1"/>
  <c r="CF43" i="16" s="1"/>
  <c r="CF42" i="16" s="1"/>
  <c r="CF41" i="16" s="1"/>
  <c r="CF40" i="16" s="1"/>
  <c r="CF39" i="16" s="1"/>
  <c r="CF38" i="16" s="1"/>
  <c r="CF37" i="16" s="1"/>
  <c r="CF36" i="16" s="1"/>
  <c r="CF35" i="16" s="1"/>
  <c r="CF34" i="16" s="1"/>
  <c r="CF33" i="16" s="1"/>
  <c r="CF32" i="16" s="1"/>
  <c r="CF31" i="16" s="1"/>
  <c r="CF30" i="16" s="1"/>
  <c r="CF29" i="16" s="1"/>
  <c r="CF28" i="16" s="1"/>
  <c r="CF27" i="16" s="1"/>
  <c r="CF26" i="16" s="1"/>
  <c r="CG56" i="16"/>
  <c r="CG57" i="16"/>
  <c r="CG58" i="16"/>
  <c r="CG59" i="16"/>
  <c r="CG60" i="16"/>
  <c r="CG61" i="16"/>
  <c r="CG62" i="16"/>
  <c r="CG63" i="16"/>
  <c r="CG64" i="16"/>
  <c r="CG65" i="16"/>
  <c r="CG66" i="16"/>
  <c r="CG67" i="16"/>
  <c r="CG68" i="16"/>
  <c r="CG69" i="16"/>
  <c r="CG70" i="16"/>
  <c r="CG71" i="16"/>
  <c r="CG72" i="16"/>
  <c r="CG73" i="16"/>
  <c r="CG74" i="16"/>
  <c r="CG75" i="16"/>
  <c r="CG76" i="16"/>
  <c r="CG77" i="16"/>
  <c r="CG78" i="16"/>
  <c r="CG79" i="16"/>
  <c r="CG80" i="16"/>
  <c r="CG81" i="16"/>
  <c r="CG82" i="16"/>
  <c r="CG83" i="16"/>
  <c r="CG84" i="16"/>
  <c r="CG85" i="16"/>
  <c r="CG86" i="16"/>
  <c r="CG87" i="16"/>
  <c r="CG88" i="16"/>
  <c r="CG89" i="16"/>
  <c r="CG90" i="16"/>
  <c r="CG91" i="16"/>
  <c r="CG92" i="16"/>
  <c r="CG93" i="16"/>
  <c r="CG94" i="16"/>
  <c r="CG180" i="16"/>
  <c r="CG181" i="16"/>
  <c r="CG182" i="16"/>
  <c r="CG183" i="16"/>
  <c r="CG184" i="16"/>
  <c r="CG185" i="16"/>
  <c r="CG186" i="16"/>
  <c r="CG187" i="16"/>
  <c r="CG188" i="16"/>
  <c r="CG189" i="16"/>
  <c r="CG190" i="16"/>
  <c r="CG191" i="16"/>
  <c r="CG192" i="16"/>
  <c r="CG193" i="16"/>
  <c r="CG194" i="16"/>
  <c r="CG195" i="16"/>
  <c r="CG196" i="16"/>
  <c r="CG197" i="16"/>
  <c r="CG198" i="16"/>
  <c r="CG199" i="16"/>
  <c r="CG200" i="16"/>
  <c r="CG201" i="16"/>
  <c r="CG202" i="16"/>
  <c r="CG203" i="16"/>
  <c r="CG204" i="16"/>
  <c r="CG205" i="16"/>
  <c r="CG206" i="16"/>
  <c r="CG207" i="16"/>
  <c r="CG208" i="16"/>
  <c r="CG209" i="16"/>
  <c r="CG210" i="16"/>
  <c r="CG211" i="16"/>
  <c r="CG212" i="16"/>
  <c r="CG213" i="16"/>
  <c r="CG214" i="16"/>
  <c r="CG215" i="16"/>
  <c r="CG216" i="16"/>
  <c r="CG217" i="16"/>
  <c r="CF231" i="16"/>
  <c r="CF232" i="16" s="1"/>
  <c r="CF233" i="16" s="1"/>
  <c r="CF234" i="16" s="1"/>
  <c r="CF235" i="16" s="1"/>
  <c r="CF236" i="16" s="1"/>
  <c r="CF237" i="16" s="1"/>
  <c r="CF238" i="16" s="1"/>
  <c r="CF239" i="16" s="1"/>
  <c r="CF240" i="16" s="1"/>
  <c r="CF241" i="16" s="1"/>
  <c r="DD56" i="16"/>
  <c r="DD57" i="16"/>
  <c r="DD58" i="16"/>
  <c r="DD59" i="16"/>
  <c r="DD60" i="16"/>
  <c r="DD61" i="16"/>
  <c r="DD62" i="16"/>
  <c r="DD63" i="16"/>
  <c r="DD64" i="16"/>
  <c r="DD65" i="16"/>
  <c r="DD66" i="16"/>
  <c r="DD67" i="16"/>
  <c r="DD68" i="16"/>
  <c r="DD69" i="16"/>
  <c r="DD70" i="16"/>
  <c r="DD71" i="16"/>
  <c r="DD72" i="16"/>
  <c r="DD73" i="16"/>
  <c r="DD74" i="16"/>
  <c r="DD75" i="16"/>
  <c r="DD76" i="16"/>
  <c r="DD77" i="16"/>
  <c r="DD78" i="16"/>
  <c r="DD79" i="16"/>
  <c r="DD80" i="16"/>
  <c r="DD81" i="16"/>
  <c r="DD82" i="16"/>
  <c r="DD83" i="16"/>
  <c r="DD84" i="16"/>
  <c r="DD85" i="16"/>
  <c r="DD86" i="16"/>
  <c r="DD87" i="16"/>
  <c r="DD88" i="16"/>
  <c r="DD89" i="16"/>
  <c r="DD90" i="16"/>
  <c r="DD91" i="16"/>
  <c r="DD92" i="16"/>
  <c r="DD93" i="16"/>
  <c r="DD94" i="16"/>
  <c r="DD180" i="16"/>
  <c r="DD181" i="16"/>
  <c r="DD182" i="16"/>
  <c r="DD183" i="16"/>
  <c r="DD184" i="16"/>
  <c r="DD185" i="16"/>
  <c r="DD186" i="16"/>
  <c r="DD187" i="16"/>
  <c r="DD188" i="16"/>
  <c r="DD189" i="16"/>
  <c r="DD190" i="16"/>
  <c r="DD191" i="16"/>
  <c r="DD192" i="16"/>
  <c r="DD193" i="16"/>
  <c r="DD194" i="16"/>
  <c r="DD195" i="16"/>
  <c r="DD196" i="16"/>
  <c r="DD197" i="16"/>
  <c r="DD198" i="16"/>
  <c r="DD199" i="16"/>
  <c r="DD200" i="16"/>
  <c r="DD201" i="16"/>
  <c r="DD202" i="16"/>
  <c r="DD203" i="16"/>
  <c r="DD204" i="16"/>
  <c r="DD205" i="16"/>
  <c r="DD206" i="16"/>
  <c r="DD207" i="16"/>
  <c r="DD208" i="16"/>
  <c r="DD209" i="16"/>
  <c r="DD210" i="16"/>
  <c r="DD211" i="16"/>
  <c r="DD212" i="16"/>
  <c r="DD213" i="16"/>
  <c r="DD214" i="16"/>
  <c r="DD215" i="16"/>
  <c r="DD216" i="16"/>
  <c r="DD217" i="16"/>
  <c r="EA56" i="16"/>
  <c r="EA57" i="16"/>
  <c r="EA58" i="16"/>
  <c r="EA59" i="16"/>
  <c r="EA60" i="16"/>
  <c r="EA61" i="16"/>
  <c r="EA62" i="16"/>
  <c r="EA63" i="16"/>
  <c r="EA64" i="16"/>
  <c r="EA65" i="16"/>
  <c r="EA66" i="16"/>
  <c r="EA67" i="16"/>
  <c r="EA68" i="16"/>
  <c r="EA69" i="16"/>
  <c r="EA70" i="16"/>
  <c r="EA71" i="16"/>
  <c r="EA72" i="16"/>
  <c r="EA73" i="16"/>
  <c r="EA74" i="16"/>
  <c r="EA75" i="16"/>
  <c r="EA76" i="16"/>
  <c r="EA77" i="16"/>
  <c r="EA78" i="16"/>
  <c r="EA79" i="16"/>
  <c r="EA80" i="16"/>
  <c r="EA81" i="16"/>
  <c r="EA82" i="16"/>
  <c r="EA83" i="16"/>
  <c r="EA84" i="16"/>
  <c r="EA85" i="16"/>
  <c r="EA86" i="16"/>
  <c r="EA87" i="16"/>
  <c r="EA88" i="16"/>
  <c r="EA89" i="16"/>
  <c r="EA90" i="16"/>
  <c r="EA91" i="16"/>
  <c r="EA92" i="16"/>
  <c r="EA93" i="16"/>
  <c r="EA94" i="16"/>
  <c r="EA180" i="16"/>
  <c r="EA181" i="16"/>
  <c r="EA182" i="16"/>
  <c r="EA183" i="16"/>
  <c r="EA184" i="16"/>
  <c r="EA185" i="16"/>
  <c r="EA186" i="16"/>
  <c r="EA187" i="16"/>
  <c r="EA188" i="16"/>
  <c r="EA189" i="16"/>
  <c r="EA190" i="16"/>
  <c r="EA191" i="16"/>
  <c r="EA192" i="16"/>
  <c r="EA193" i="16"/>
  <c r="EA194" i="16"/>
  <c r="EA195" i="16"/>
  <c r="EA196" i="16"/>
  <c r="EA197" i="16"/>
  <c r="EA198" i="16"/>
  <c r="EA199" i="16"/>
  <c r="EA200" i="16"/>
  <c r="EA201" i="16"/>
  <c r="EA202" i="16"/>
  <c r="EA203" i="16"/>
  <c r="EA204" i="16"/>
  <c r="EA205" i="16"/>
  <c r="EA206" i="16"/>
  <c r="EA207" i="16"/>
  <c r="EA208" i="16"/>
  <c r="EA209" i="16"/>
  <c r="EA210" i="16"/>
  <c r="EA211" i="16"/>
  <c r="EA212" i="16"/>
  <c r="EA213" i="16"/>
  <c r="EA214" i="16"/>
  <c r="EA215" i="16"/>
  <c r="EA216" i="16"/>
  <c r="EA217" i="16"/>
  <c r="EX56" i="16"/>
  <c r="EX57" i="16"/>
  <c r="EX58" i="16"/>
  <c r="EX59" i="16"/>
  <c r="EX60" i="16"/>
  <c r="EX61" i="16"/>
  <c r="EX62" i="16"/>
  <c r="EX63" i="16"/>
  <c r="EX64" i="16"/>
  <c r="EX65" i="16"/>
  <c r="EX66" i="16"/>
  <c r="EX67" i="16"/>
  <c r="EX68" i="16"/>
  <c r="EX69" i="16"/>
  <c r="EX70" i="16"/>
  <c r="EX71" i="16"/>
  <c r="EX72" i="16"/>
  <c r="EX73" i="16"/>
  <c r="EX74" i="16"/>
  <c r="EX75" i="16"/>
  <c r="EX76" i="16"/>
  <c r="EX77" i="16"/>
  <c r="EX78" i="16"/>
  <c r="EX79" i="16"/>
  <c r="EX80" i="16"/>
  <c r="EX81" i="16"/>
  <c r="EX82" i="16"/>
  <c r="EX83" i="16"/>
  <c r="EX84" i="16"/>
  <c r="EX85" i="16"/>
  <c r="EX86" i="16"/>
  <c r="EX87" i="16"/>
  <c r="EX88" i="16"/>
  <c r="EX89" i="16"/>
  <c r="EX90" i="16"/>
  <c r="EX91" i="16"/>
  <c r="EX92" i="16"/>
  <c r="EX93" i="16"/>
  <c r="EX94" i="16"/>
  <c r="EX180" i="16"/>
  <c r="EX181" i="16"/>
  <c r="EX182" i="16"/>
  <c r="EX183" i="16"/>
  <c r="EX184" i="16"/>
  <c r="EX185" i="16"/>
  <c r="EX186" i="16"/>
  <c r="EX187" i="16"/>
  <c r="EX188" i="16"/>
  <c r="EX189" i="16"/>
  <c r="EX190" i="16"/>
  <c r="EX191" i="16"/>
  <c r="EX192" i="16"/>
  <c r="EX193" i="16"/>
  <c r="EX194" i="16"/>
  <c r="EX195" i="16"/>
  <c r="EX196" i="16"/>
  <c r="EX197" i="16"/>
  <c r="EX198" i="16"/>
  <c r="EX199" i="16"/>
  <c r="EX200" i="16"/>
  <c r="EX201" i="16"/>
  <c r="EX202" i="16"/>
  <c r="EX203" i="16"/>
  <c r="EX204" i="16"/>
  <c r="EX205" i="16"/>
  <c r="EX206" i="16"/>
  <c r="EX207" i="16"/>
  <c r="EX208" i="16"/>
  <c r="EX209" i="16"/>
  <c r="EX210" i="16"/>
  <c r="EX211" i="16"/>
  <c r="EX212" i="16"/>
  <c r="EX213" i="16"/>
  <c r="EX214" i="16"/>
  <c r="EX215" i="16"/>
  <c r="EX216" i="16"/>
  <c r="EX217" i="16"/>
  <c r="FU56" i="16"/>
  <c r="FU57" i="16"/>
  <c r="FU58" i="16"/>
  <c r="FU59" i="16"/>
  <c r="FU60" i="16"/>
  <c r="FU61" i="16"/>
  <c r="FU62" i="16"/>
  <c r="FU63" i="16"/>
  <c r="FU64" i="16"/>
  <c r="FU65" i="16"/>
  <c r="FU66" i="16"/>
  <c r="FU67" i="16"/>
  <c r="FU68" i="16"/>
  <c r="FU69" i="16"/>
  <c r="FU70" i="16"/>
  <c r="FU71" i="16"/>
  <c r="FU72" i="16"/>
  <c r="FU73" i="16"/>
  <c r="FU74" i="16"/>
  <c r="FU75" i="16"/>
  <c r="FU76" i="16"/>
  <c r="FU77" i="16"/>
  <c r="FU78" i="16"/>
  <c r="FU79" i="16"/>
  <c r="FU80" i="16"/>
  <c r="FU81" i="16"/>
  <c r="FU82" i="16"/>
  <c r="FU83" i="16"/>
  <c r="FU84" i="16"/>
  <c r="FU85" i="16"/>
  <c r="FU86" i="16"/>
  <c r="FU87" i="16"/>
  <c r="FU88" i="16"/>
  <c r="FU89" i="16"/>
  <c r="FU90" i="16"/>
  <c r="FU91" i="16"/>
  <c r="FU92" i="16"/>
  <c r="FU93" i="16"/>
  <c r="FU94" i="16"/>
  <c r="FU180" i="16"/>
  <c r="FU181" i="16"/>
  <c r="FU182" i="16"/>
  <c r="FU183" i="16"/>
  <c r="FU184" i="16"/>
  <c r="FU185" i="16"/>
  <c r="FU186" i="16"/>
  <c r="FU187" i="16"/>
  <c r="FU188" i="16"/>
  <c r="FU189" i="16"/>
  <c r="FU190" i="16"/>
  <c r="FU191" i="16"/>
  <c r="FU192" i="16"/>
  <c r="FU193" i="16"/>
  <c r="FU194" i="16"/>
  <c r="FU195" i="16"/>
  <c r="FU196" i="16"/>
  <c r="FU197" i="16"/>
  <c r="FU198" i="16"/>
  <c r="FU199" i="16"/>
  <c r="FU200" i="16"/>
  <c r="FU201" i="16"/>
  <c r="FU202" i="16"/>
  <c r="FU203" i="16"/>
  <c r="FU204" i="16"/>
  <c r="FU205" i="16"/>
  <c r="FU206" i="16"/>
  <c r="FU207" i="16"/>
  <c r="FU208" i="16"/>
  <c r="FU209" i="16"/>
  <c r="FU210" i="16"/>
  <c r="FU211" i="16"/>
  <c r="FU212" i="16"/>
  <c r="FU213" i="16"/>
  <c r="FU214" i="16"/>
  <c r="FU215" i="16"/>
  <c r="FU216" i="16"/>
  <c r="FU217" i="16"/>
  <c r="GR56" i="16"/>
  <c r="GR57" i="16"/>
  <c r="GR58" i="16"/>
  <c r="GR59" i="16"/>
  <c r="GR60" i="16"/>
  <c r="GR61" i="16"/>
  <c r="GR62" i="16"/>
  <c r="GR63" i="16"/>
  <c r="GR64" i="16"/>
  <c r="GR65" i="16"/>
  <c r="GR66" i="16"/>
  <c r="GR67" i="16"/>
  <c r="GR68" i="16"/>
  <c r="GR69" i="16"/>
  <c r="GR70" i="16"/>
  <c r="GR71" i="16"/>
  <c r="GR72" i="16"/>
  <c r="GR73" i="16"/>
  <c r="GR74" i="16"/>
  <c r="GR75" i="16"/>
  <c r="GR76" i="16"/>
  <c r="GR77" i="16"/>
  <c r="GR78" i="16"/>
  <c r="GR79" i="16"/>
  <c r="GR80" i="16"/>
  <c r="GR81" i="16"/>
  <c r="GR82" i="16"/>
  <c r="GR83" i="16"/>
  <c r="GR84" i="16"/>
  <c r="GR85" i="16"/>
  <c r="GR86" i="16"/>
  <c r="GR87" i="16"/>
  <c r="GR88" i="16"/>
  <c r="GR89" i="16"/>
  <c r="GR90" i="16"/>
  <c r="GR91" i="16"/>
  <c r="GR92" i="16"/>
  <c r="GR93" i="16"/>
  <c r="GR94" i="16"/>
  <c r="GR180" i="16"/>
  <c r="GR181" i="16"/>
  <c r="GR182" i="16"/>
  <c r="GR183" i="16"/>
  <c r="GR184" i="16"/>
  <c r="GR185" i="16"/>
  <c r="GR186" i="16"/>
  <c r="GR187" i="16"/>
  <c r="GR188" i="16"/>
  <c r="GR189" i="16"/>
  <c r="GR190" i="16"/>
  <c r="GR191" i="16"/>
  <c r="GR192" i="16"/>
  <c r="GR193" i="16"/>
  <c r="GR194" i="16"/>
  <c r="GR195" i="16"/>
  <c r="GR196" i="16"/>
  <c r="GR197" i="16"/>
  <c r="GR198" i="16"/>
  <c r="GR199" i="16"/>
  <c r="GR200" i="16"/>
  <c r="GR201" i="16"/>
  <c r="GR202" i="16"/>
  <c r="GR203" i="16"/>
  <c r="GR204" i="16"/>
  <c r="GR205" i="16"/>
  <c r="GR206" i="16"/>
  <c r="GR207" i="16"/>
  <c r="GR208" i="16"/>
  <c r="GR209" i="16"/>
  <c r="GR210" i="16"/>
  <c r="GR211" i="16"/>
  <c r="GR212" i="16"/>
  <c r="GR213" i="16"/>
  <c r="GR214" i="16"/>
  <c r="GR215" i="16"/>
  <c r="GR216" i="16"/>
  <c r="GR217" i="16"/>
  <c r="HO56" i="16"/>
  <c r="HO57" i="16"/>
  <c r="HO58" i="16"/>
  <c r="HO59" i="16"/>
  <c r="HO60" i="16"/>
  <c r="HO61" i="16"/>
  <c r="HO62" i="16"/>
  <c r="HO63" i="16"/>
  <c r="HO64" i="16"/>
  <c r="HO65" i="16"/>
  <c r="HO66" i="16"/>
  <c r="HO67" i="16"/>
  <c r="HO68" i="16"/>
  <c r="HO69" i="16"/>
  <c r="HO70" i="16"/>
  <c r="HO71" i="16"/>
  <c r="HO72" i="16"/>
  <c r="HO73" i="16"/>
  <c r="HO74" i="16"/>
  <c r="HO75" i="16"/>
  <c r="HO76" i="16"/>
  <c r="HO77" i="16"/>
  <c r="HO78" i="16"/>
  <c r="HO79" i="16"/>
  <c r="HO80" i="16"/>
  <c r="HO81" i="16"/>
  <c r="HO82" i="16"/>
  <c r="HO83" i="16"/>
  <c r="HO84" i="16"/>
  <c r="HO85" i="16"/>
  <c r="HO86" i="16"/>
  <c r="HO87" i="16"/>
  <c r="HO88" i="16"/>
  <c r="HO89" i="16"/>
  <c r="HO90" i="16"/>
  <c r="HO91" i="16"/>
  <c r="HO92" i="16"/>
  <c r="HO93" i="16"/>
  <c r="HO94" i="16"/>
  <c r="HO180" i="16"/>
  <c r="HO181" i="16"/>
  <c r="HO182" i="16"/>
  <c r="HO183" i="16"/>
  <c r="HO184" i="16"/>
  <c r="HO185" i="16"/>
  <c r="HO186" i="16"/>
  <c r="HO187" i="16"/>
  <c r="HO188" i="16"/>
  <c r="HO189" i="16"/>
  <c r="HO190" i="16"/>
  <c r="HO191" i="16"/>
  <c r="HO192" i="16"/>
  <c r="HO193" i="16"/>
  <c r="HO194" i="16"/>
  <c r="HO195" i="16"/>
  <c r="HO196" i="16"/>
  <c r="HO197" i="16"/>
  <c r="HO198" i="16"/>
  <c r="HO199" i="16"/>
  <c r="HO200" i="16"/>
  <c r="HO201" i="16"/>
  <c r="HO202" i="16"/>
  <c r="HO203" i="16"/>
  <c r="HO204" i="16"/>
  <c r="HO205" i="16"/>
  <c r="HO206" i="16"/>
  <c r="HO207" i="16"/>
  <c r="HO208" i="16"/>
  <c r="HO209" i="16"/>
  <c r="HO210" i="16"/>
  <c r="HO211" i="16"/>
  <c r="HO212" i="16"/>
  <c r="HO213" i="16"/>
  <c r="HO214" i="16"/>
  <c r="HO215" i="16"/>
  <c r="HO216" i="16"/>
  <c r="HO217" i="16"/>
  <c r="IU28" i="16" l="1"/>
  <c r="IT28" i="16"/>
  <c r="IS28" i="16"/>
  <c r="IR28" i="16"/>
  <c r="IQ28" i="16"/>
  <c r="HV29" i="16"/>
  <c r="HU29" i="16"/>
  <c r="HT29" i="16"/>
  <c r="HW29" i="16"/>
  <c r="HX29" i="16"/>
  <c r="HA28" i="16"/>
  <c r="GZ28" i="16"/>
  <c r="GY28" i="16"/>
  <c r="GX28" i="16"/>
  <c r="GW28" i="16"/>
  <c r="HC28" i="16" s="1"/>
  <c r="HH28" i="16" s="1"/>
  <c r="CF25" i="16"/>
  <c r="CF24" i="16" s="1"/>
  <c r="CF23" i="16" s="1"/>
  <c r="CF22" i="16" s="1"/>
  <c r="CF21" i="16" s="1"/>
  <c r="CF20" i="16" s="1"/>
  <c r="CP26" i="16"/>
  <c r="CO26" i="16"/>
  <c r="CN26" i="16"/>
  <c r="CM26" i="16"/>
  <c r="DC25" i="16"/>
  <c r="DC24" i="16" s="1"/>
  <c r="DC23" i="16" s="1"/>
  <c r="DC22" i="16" s="1"/>
  <c r="DC21" i="16" s="1"/>
  <c r="DC20" i="16" s="1"/>
  <c r="DM26" i="16"/>
  <c r="DJ26" i="16"/>
  <c r="DL26" i="16"/>
  <c r="DK26" i="16"/>
  <c r="GQ25" i="16"/>
  <c r="GQ24" i="16" s="1"/>
  <c r="GQ23" i="16" s="1"/>
  <c r="GQ22" i="16" s="1"/>
  <c r="GQ21" i="16" s="1"/>
  <c r="GQ20" i="16" s="1"/>
  <c r="FT25" i="16"/>
  <c r="FT24" i="16" s="1"/>
  <c r="FT23" i="16" s="1"/>
  <c r="FT22" i="16" s="1"/>
  <c r="FT21" i="16" s="1"/>
  <c r="FT20" i="16" s="1"/>
  <c r="GA26" i="16"/>
  <c r="GC26" i="16"/>
  <c r="GD26" i="16"/>
  <c r="GB26" i="16"/>
  <c r="DZ25" i="16"/>
  <c r="DZ24" i="16" s="1"/>
  <c r="DZ23" i="16" s="1"/>
  <c r="DZ22" i="16" s="1"/>
  <c r="DZ21" i="16" s="1"/>
  <c r="DZ20" i="16" s="1"/>
  <c r="EJ26" i="16"/>
  <c r="EI26" i="16"/>
  <c r="EH26" i="16"/>
  <c r="EG26" i="16"/>
  <c r="HN25" i="16"/>
  <c r="HN24" i="16" s="1"/>
  <c r="HN23" i="16" s="1"/>
  <c r="HN22" i="16" s="1"/>
  <c r="HN21" i="16" s="1"/>
  <c r="HN20" i="16" s="1"/>
  <c r="EW25" i="16"/>
  <c r="EW24" i="16" s="1"/>
  <c r="EW23" i="16" s="1"/>
  <c r="EW22" i="16" s="1"/>
  <c r="EW21" i="16" s="1"/>
  <c r="EW20" i="16" s="1"/>
  <c r="FF26" i="16"/>
  <c r="FG26" i="16"/>
  <c r="FE26" i="16"/>
  <c r="FD26" i="16"/>
  <c r="IK25" i="16"/>
  <c r="IK24" i="16" s="1"/>
  <c r="IK23" i="16" s="1"/>
  <c r="IK22" i="16" s="1"/>
  <c r="IK21" i="16" s="1"/>
  <c r="IK20" i="16" s="1"/>
  <c r="JN247" i="16"/>
  <c r="JL247" i="16"/>
  <c r="JK247" i="16"/>
  <c r="JJ247" i="16"/>
  <c r="JH247" i="16"/>
  <c r="JG247" i="16"/>
  <c r="JF247" i="16"/>
  <c r="LC246" i="16"/>
  <c r="JE246" i="16"/>
  <c r="BT246" i="16"/>
  <c r="BQ246" i="16"/>
  <c r="LC245" i="16"/>
  <c r="BT245" i="16"/>
  <c r="BQ245" i="16"/>
  <c r="LC244" i="16"/>
  <c r="BT244" i="16"/>
  <c r="BQ244" i="16"/>
  <c r="LC243" i="16"/>
  <c r="BT243" i="16"/>
  <c r="BQ243" i="16"/>
  <c r="LC242" i="16"/>
  <c r="BT242" i="16"/>
  <c r="BQ242" i="16"/>
  <c r="LC241" i="16"/>
  <c r="GW241" i="16"/>
  <c r="FZ241" i="16"/>
  <c r="FC241" i="16"/>
  <c r="EF241" i="16"/>
  <c r="DI241" i="16"/>
  <c r="CM241" i="16"/>
  <c r="BT241" i="16"/>
  <c r="BQ241" i="16"/>
  <c r="LC240" i="16"/>
  <c r="BT240" i="16"/>
  <c r="BQ240" i="16"/>
  <c r="LC239" i="16"/>
  <c r="BT239" i="16"/>
  <c r="BQ239" i="16"/>
  <c r="LC238" i="16"/>
  <c r="BT238" i="16"/>
  <c r="BQ238" i="16"/>
  <c r="LC237" i="16"/>
  <c r="BT237" i="16"/>
  <c r="BQ237" i="16"/>
  <c r="LC236" i="16"/>
  <c r="BT236" i="16"/>
  <c r="BQ236" i="16"/>
  <c r="LC235" i="16"/>
  <c r="BT235" i="16"/>
  <c r="BQ235" i="16"/>
  <c r="LC234" i="16"/>
  <c r="BT234" i="16"/>
  <c r="BQ234" i="16"/>
  <c r="O234" i="16"/>
  <c r="N234" i="16"/>
  <c r="BT233" i="16"/>
  <c r="BQ233" i="16"/>
  <c r="O233" i="16"/>
  <c r="N233" i="16"/>
  <c r="BT232" i="16"/>
  <c r="BQ232" i="16"/>
  <c r="O232" i="16"/>
  <c r="N232" i="16"/>
  <c r="BT231" i="16"/>
  <c r="BQ231" i="16"/>
  <c r="O231" i="16"/>
  <c r="N231" i="16"/>
  <c r="BX230" i="16"/>
  <c r="BY230" i="16" s="1"/>
  <c r="BT230" i="16"/>
  <c r="BQ230" i="16"/>
  <c r="O230" i="16"/>
  <c r="N230" i="16"/>
  <c r="BX229" i="16"/>
  <c r="BY229" i="16" s="1"/>
  <c r="BT229" i="16"/>
  <c r="BQ229" i="16"/>
  <c r="O229" i="16"/>
  <c r="N229" i="16"/>
  <c r="BX228" i="16"/>
  <c r="BY228" i="16" s="1"/>
  <c r="BT228" i="16"/>
  <c r="BQ228" i="16"/>
  <c r="O228" i="16"/>
  <c r="N228" i="16"/>
  <c r="BX227" i="16"/>
  <c r="BY227" i="16" s="1"/>
  <c r="BT227" i="16"/>
  <c r="BQ227" i="16"/>
  <c r="O227" i="16"/>
  <c r="N227" i="16"/>
  <c r="BX226" i="16"/>
  <c r="BY226" i="16" s="1"/>
  <c r="BT226" i="16"/>
  <c r="BQ226" i="16"/>
  <c r="O226" i="16"/>
  <c r="N226" i="16"/>
  <c r="BX225" i="16"/>
  <c r="BY225" i="16" s="1"/>
  <c r="BT225" i="16"/>
  <c r="BQ225" i="16"/>
  <c r="O225" i="16"/>
  <c r="N225" i="16"/>
  <c r="BX224" i="16"/>
  <c r="BY224" i="16" s="1"/>
  <c r="BT224" i="16"/>
  <c r="BQ224" i="16"/>
  <c r="O224" i="16"/>
  <c r="N224" i="16"/>
  <c r="BX223" i="16"/>
  <c r="BY223" i="16" s="1"/>
  <c r="BT223" i="16"/>
  <c r="BQ223" i="16"/>
  <c r="O223" i="16"/>
  <c r="N223" i="16"/>
  <c r="BX222" i="16"/>
  <c r="BY222" i="16" s="1"/>
  <c r="BT222" i="16"/>
  <c r="BQ222" i="16"/>
  <c r="O222" i="16"/>
  <c r="N222" i="16"/>
  <c r="BX221" i="16"/>
  <c r="BY221" i="16" s="1"/>
  <c r="BT221" i="16"/>
  <c r="BQ221" i="16"/>
  <c r="O221" i="16"/>
  <c r="N221" i="16"/>
  <c r="BX220" i="16"/>
  <c r="BY220" i="16" s="1"/>
  <c r="BT220" i="16"/>
  <c r="BQ220" i="16"/>
  <c r="O220" i="16"/>
  <c r="N220" i="16"/>
  <c r="BX219" i="16"/>
  <c r="BY219" i="16" s="1"/>
  <c r="BT219" i="16"/>
  <c r="BQ219" i="16"/>
  <c r="O219" i="16"/>
  <c r="N219" i="16"/>
  <c r="BX218" i="16"/>
  <c r="BY218" i="16" s="1"/>
  <c r="BT218" i="16"/>
  <c r="BQ218" i="16"/>
  <c r="O218" i="16"/>
  <c r="N218" i="16"/>
  <c r="IL217" i="16"/>
  <c r="BX217" i="16"/>
  <c r="BY217" i="16" s="1"/>
  <c r="BT217" i="16"/>
  <c r="BQ217" i="16"/>
  <c r="O217" i="16"/>
  <c r="N217" i="16"/>
  <c r="IL216" i="16"/>
  <c r="BX216" i="16"/>
  <c r="BY216" i="16" s="1"/>
  <c r="BT216" i="16"/>
  <c r="BQ216" i="16"/>
  <c r="O216" i="16"/>
  <c r="N216" i="16"/>
  <c r="IL215" i="16"/>
  <c r="BX215" i="16"/>
  <c r="BY215" i="16" s="1"/>
  <c r="BT215" i="16"/>
  <c r="BQ215" i="16"/>
  <c r="O215" i="16"/>
  <c r="N215" i="16"/>
  <c r="IL214" i="16"/>
  <c r="BX214" i="16"/>
  <c r="BY214" i="16" s="1"/>
  <c r="BT214" i="16"/>
  <c r="BQ214" i="16"/>
  <c r="O214" i="16"/>
  <c r="N214" i="16"/>
  <c r="IL213" i="16"/>
  <c r="BX213" i="16"/>
  <c r="BY213" i="16" s="1"/>
  <c r="BT213" i="16"/>
  <c r="BQ213" i="16"/>
  <c r="O213" i="16"/>
  <c r="N213" i="16"/>
  <c r="IL212" i="16"/>
  <c r="BX212" i="16"/>
  <c r="BY212" i="16" s="1"/>
  <c r="BT212" i="16"/>
  <c r="BQ212" i="16"/>
  <c r="O212" i="16"/>
  <c r="N212" i="16"/>
  <c r="IL211" i="16"/>
  <c r="BX211" i="16"/>
  <c r="BY211" i="16" s="1"/>
  <c r="BT211" i="16"/>
  <c r="BQ211" i="16"/>
  <c r="O211" i="16"/>
  <c r="N211" i="16"/>
  <c r="IL210" i="16"/>
  <c r="BX210" i="16"/>
  <c r="BY210" i="16" s="1"/>
  <c r="BT210" i="16"/>
  <c r="BQ210" i="16"/>
  <c r="O210" i="16"/>
  <c r="N210" i="16"/>
  <c r="IL209" i="16"/>
  <c r="BX209" i="16"/>
  <c r="BY209" i="16" s="1"/>
  <c r="BT209" i="16"/>
  <c r="BQ209" i="16"/>
  <c r="O209" i="16"/>
  <c r="N209" i="16"/>
  <c r="IL208" i="16"/>
  <c r="BX208" i="16"/>
  <c r="BY208" i="16" s="1"/>
  <c r="BT208" i="16"/>
  <c r="BQ208" i="16"/>
  <c r="O208" i="16"/>
  <c r="N208" i="16"/>
  <c r="IL207" i="16"/>
  <c r="BX207" i="16"/>
  <c r="BY207" i="16" s="1"/>
  <c r="BT207" i="16"/>
  <c r="BQ207" i="16"/>
  <c r="O207" i="16"/>
  <c r="N207" i="16"/>
  <c r="IL206" i="16"/>
  <c r="BX206" i="16"/>
  <c r="BY206" i="16" s="1"/>
  <c r="BT206" i="16"/>
  <c r="BQ206" i="16"/>
  <c r="O206" i="16"/>
  <c r="N206" i="16"/>
  <c r="IL205" i="16"/>
  <c r="BX205" i="16"/>
  <c r="BY205" i="16" s="1"/>
  <c r="BT205" i="16"/>
  <c r="BQ205" i="16"/>
  <c r="O205" i="16"/>
  <c r="N205" i="16"/>
  <c r="IL204" i="16"/>
  <c r="BX204" i="16"/>
  <c r="BY204" i="16" s="1"/>
  <c r="BT204" i="16"/>
  <c r="BQ204" i="16"/>
  <c r="O204" i="16"/>
  <c r="N204" i="16"/>
  <c r="IL203" i="16"/>
  <c r="BX203" i="16"/>
  <c r="BY203" i="16" s="1"/>
  <c r="BT203" i="16"/>
  <c r="BQ203" i="16"/>
  <c r="O203" i="16"/>
  <c r="N203" i="16"/>
  <c r="IL202" i="16"/>
  <c r="BX202" i="16"/>
  <c r="BY202" i="16" s="1"/>
  <c r="BT202" i="16"/>
  <c r="BQ202" i="16"/>
  <c r="O202" i="16"/>
  <c r="N202" i="16"/>
  <c r="IL201" i="16"/>
  <c r="BX201" i="16"/>
  <c r="BY201" i="16" s="1"/>
  <c r="BT201" i="16"/>
  <c r="BQ201" i="16"/>
  <c r="O201" i="16"/>
  <c r="N201" i="16"/>
  <c r="IL200" i="16"/>
  <c r="BX200" i="16"/>
  <c r="BY200" i="16" s="1"/>
  <c r="BT200" i="16"/>
  <c r="BQ200" i="16"/>
  <c r="O200" i="16"/>
  <c r="N200" i="16"/>
  <c r="IL199" i="16"/>
  <c r="BX199" i="16"/>
  <c r="BY199" i="16" s="1"/>
  <c r="BT199" i="16"/>
  <c r="BQ199" i="16"/>
  <c r="O199" i="16"/>
  <c r="N199" i="16"/>
  <c r="IL198" i="16"/>
  <c r="BX198" i="16"/>
  <c r="BY198" i="16" s="1"/>
  <c r="BT198" i="16"/>
  <c r="BQ198" i="16"/>
  <c r="O198" i="16"/>
  <c r="N198" i="16"/>
  <c r="IL197" i="16"/>
  <c r="BX197" i="16"/>
  <c r="BY197" i="16" s="1"/>
  <c r="BT197" i="16"/>
  <c r="BQ197" i="16"/>
  <c r="O197" i="16"/>
  <c r="N197" i="16"/>
  <c r="IL196" i="16"/>
  <c r="BX196" i="16"/>
  <c r="BY196" i="16" s="1"/>
  <c r="BT196" i="16"/>
  <c r="BQ196" i="16"/>
  <c r="O196" i="16"/>
  <c r="N196" i="16"/>
  <c r="IL195" i="16"/>
  <c r="BX195" i="16"/>
  <c r="BY195" i="16" s="1"/>
  <c r="BT195" i="16"/>
  <c r="BQ195" i="16"/>
  <c r="O195" i="16"/>
  <c r="N195" i="16"/>
  <c r="IL194" i="16"/>
  <c r="BX194" i="16"/>
  <c r="BY194" i="16" s="1"/>
  <c r="BT194" i="16"/>
  <c r="BQ194" i="16"/>
  <c r="O194" i="16"/>
  <c r="N194" i="16"/>
  <c r="IL193" i="16"/>
  <c r="BX193" i="16"/>
  <c r="BY193" i="16" s="1"/>
  <c r="BT193" i="16"/>
  <c r="BQ193" i="16"/>
  <c r="O193" i="16"/>
  <c r="N193" i="16"/>
  <c r="IL192" i="16"/>
  <c r="BX192" i="16"/>
  <c r="BY192" i="16" s="1"/>
  <c r="BT192" i="16"/>
  <c r="BQ192" i="16"/>
  <c r="O192" i="16"/>
  <c r="N192" i="16"/>
  <c r="IL191" i="16"/>
  <c r="BX191" i="16"/>
  <c r="BY191" i="16" s="1"/>
  <c r="BT191" i="16"/>
  <c r="BQ191" i="16"/>
  <c r="O191" i="16"/>
  <c r="N191" i="16"/>
  <c r="IL190" i="16"/>
  <c r="BX190" i="16"/>
  <c r="BY190" i="16" s="1"/>
  <c r="BT190" i="16"/>
  <c r="BQ190" i="16"/>
  <c r="O190" i="16"/>
  <c r="N190" i="16"/>
  <c r="IL189" i="16"/>
  <c r="BX189" i="16"/>
  <c r="BY189" i="16" s="1"/>
  <c r="BT189" i="16"/>
  <c r="BQ189" i="16"/>
  <c r="O189" i="16"/>
  <c r="N189" i="16"/>
  <c r="IL188" i="16"/>
  <c r="BX188" i="16"/>
  <c r="BY188" i="16" s="1"/>
  <c r="BT188" i="16"/>
  <c r="BQ188" i="16"/>
  <c r="O188" i="16"/>
  <c r="N188" i="16"/>
  <c r="IL187" i="16"/>
  <c r="BX187" i="16"/>
  <c r="BY187" i="16" s="1"/>
  <c r="BT187" i="16"/>
  <c r="BQ187" i="16"/>
  <c r="O187" i="16"/>
  <c r="N187" i="16"/>
  <c r="IL186" i="16"/>
  <c r="BX186" i="16"/>
  <c r="BY186" i="16" s="1"/>
  <c r="BT186" i="16"/>
  <c r="BQ186" i="16"/>
  <c r="O186" i="16"/>
  <c r="N186" i="16"/>
  <c r="IL185" i="16"/>
  <c r="BX185" i="16"/>
  <c r="BY185" i="16" s="1"/>
  <c r="BT185" i="16"/>
  <c r="BQ185" i="16"/>
  <c r="O185" i="16"/>
  <c r="N185" i="16"/>
  <c r="IL184" i="16"/>
  <c r="BX184" i="16"/>
  <c r="BY184" i="16" s="1"/>
  <c r="BT184" i="16"/>
  <c r="BQ184" i="16"/>
  <c r="O184" i="16"/>
  <c r="N184" i="16"/>
  <c r="IL183" i="16"/>
  <c r="BX183" i="16"/>
  <c r="BY183" i="16" s="1"/>
  <c r="BT183" i="16"/>
  <c r="BQ183" i="16"/>
  <c r="O183" i="16"/>
  <c r="N183" i="16"/>
  <c r="IL182" i="16"/>
  <c r="BX182" i="16"/>
  <c r="BY182" i="16" s="1"/>
  <c r="BT182" i="16"/>
  <c r="BQ182" i="16"/>
  <c r="O182" i="16"/>
  <c r="N182" i="16"/>
  <c r="IL181" i="16"/>
  <c r="BX181" i="16"/>
  <c r="BY181" i="16" s="1"/>
  <c r="BT181" i="16"/>
  <c r="BQ181" i="16"/>
  <c r="O181" i="16"/>
  <c r="N181" i="16"/>
  <c r="IL180" i="16"/>
  <c r="BX180" i="16"/>
  <c r="BY180" i="16" s="1"/>
  <c r="BT180" i="16"/>
  <c r="BQ180" i="16"/>
  <c r="O180" i="16"/>
  <c r="N180" i="16"/>
  <c r="BX179" i="16"/>
  <c r="BY179" i="16" s="1"/>
  <c r="BT179" i="16"/>
  <c r="BQ179" i="16"/>
  <c r="O179" i="16"/>
  <c r="N179" i="16"/>
  <c r="BX178" i="16"/>
  <c r="BY178" i="16" s="1"/>
  <c r="BT178" i="16"/>
  <c r="BQ178" i="16"/>
  <c r="O178" i="16"/>
  <c r="N178" i="16"/>
  <c r="BX177" i="16"/>
  <c r="BY177" i="16" s="1"/>
  <c r="BT177" i="16"/>
  <c r="BQ177" i="16"/>
  <c r="O177" i="16"/>
  <c r="N177" i="16"/>
  <c r="BX176" i="16"/>
  <c r="BY176" i="16" s="1"/>
  <c r="BT176" i="16"/>
  <c r="BQ176" i="16"/>
  <c r="O176" i="16"/>
  <c r="N176" i="16"/>
  <c r="BX175" i="16"/>
  <c r="BY175" i="16" s="1"/>
  <c r="BT175" i="16"/>
  <c r="BQ175" i="16"/>
  <c r="O175" i="16"/>
  <c r="N175" i="16"/>
  <c r="BX174" i="16"/>
  <c r="BY174" i="16" s="1"/>
  <c r="BT174" i="16"/>
  <c r="BQ174" i="16"/>
  <c r="O174" i="16"/>
  <c r="N174" i="16"/>
  <c r="BX173" i="16"/>
  <c r="BY173" i="16" s="1"/>
  <c r="BT173" i="16"/>
  <c r="BQ173" i="16"/>
  <c r="O173" i="16"/>
  <c r="N173" i="16"/>
  <c r="BX172" i="16"/>
  <c r="BY172" i="16" s="1"/>
  <c r="BT172" i="16"/>
  <c r="BQ172" i="16"/>
  <c r="O172" i="16"/>
  <c r="N172" i="16"/>
  <c r="BX171" i="16"/>
  <c r="BY171" i="16" s="1"/>
  <c r="BT171" i="16"/>
  <c r="BQ171" i="16"/>
  <c r="O171" i="16"/>
  <c r="N171" i="16"/>
  <c r="BX170" i="16"/>
  <c r="BY170" i="16" s="1"/>
  <c r="BT170" i="16"/>
  <c r="BQ170" i="16"/>
  <c r="O170" i="16"/>
  <c r="N170" i="16"/>
  <c r="BX169" i="16"/>
  <c r="BY169" i="16" s="1"/>
  <c r="BT169" i="16"/>
  <c r="BQ169" i="16"/>
  <c r="O169" i="16"/>
  <c r="N169" i="16"/>
  <c r="BX168" i="16"/>
  <c r="BY168" i="16" s="1"/>
  <c r="BT168" i="16"/>
  <c r="BQ168" i="16"/>
  <c r="O168" i="16"/>
  <c r="N168" i="16"/>
  <c r="BX167" i="16"/>
  <c r="BY167" i="16" s="1"/>
  <c r="BT167" i="16"/>
  <c r="BQ167" i="16"/>
  <c r="O167" i="16"/>
  <c r="N167" i="16"/>
  <c r="BX166" i="16"/>
  <c r="BY166" i="16" s="1"/>
  <c r="BT166" i="16"/>
  <c r="BQ166" i="16"/>
  <c r="O166" i="16"/>
  <c r="N166" i="16"/>
  <c r="BX165" i="16"/>
  <c r="BY165" i="16" s="1"/>
  <c r="BT165" i="16"/>
  <c r="BQ165" i="16"/>
  <c r="O165" i="16"/>
  <c r="N165" i="16"/>
  <c r="BX164" i="16"/>
  <c r="BY164" i="16" s="1"/>
  <c r="BT164" i="16"/>
  <c r="BQ164" i="16"/>
  <c r="O164" i="16"/>
  <c r="N164" i="16"/>
  <c r="BX163" i="16"/>
  <c r="BY163" i="16" s="1"/>
  <c r="BT163" i="16"/>
  <c r="BQ163" i="16"/>
  <c r="O163" i="16"/>
  <c r="N163" i="16"/>
  <c r="BX162" i="16"/>
  <c r="BY162" i="16" s="1"/>
  <c r="BT162" i="16"/>
  <c r="BQ162" i="16"/>
  <c r="O162" i="16"/>
  <c r="N162" i="16"/>
  <c r="BX161" i="16"/>
  <c r="BY161" i="16" s="1"/>
  <c r="BT161" i="16"/>
  <c r="BQ161" i="16"/>
  <c r="O161" i="16"/>
  <c r="N161" i="16"/>
  <c r="BX160" i="16"/>
  <c r="BY160" i="16" s="1"/>
  <c r="BT160" i="16"/>
  <c r="BQ160" i="16"/>
  <c r="O160" i="16"/>
  <c r="N160" i="16"/>
  <c r="BX159" i="16"/>
  <c r="BY159" i="16" s="1"/>
  <c r="BT159" i="16"/>
  <c r="BQ159" i="16"/>
  <c r="O159" i="16"/>
  <c r="N159" i="16"/>
  <c r="BX158" i="16"/>
  <c r="BY158" i="16" s="1"/>
  <c r="BT158" i="16"/>
  <c r="BQ158" i="16"/>
  <c r="O158" i="16"/>
  <c r="N158" i="16"/>
  <c r="AN158" i="16" s="1"/>
  <c r="BX157" i="16"/>
  <c r="BY157" i="16" s="1"/>
  <c r="BT157" i="16"/>
  <c r="BQ157" i="16"/>
  <c r="O157" i="16"/>
  <c r="N157" i="16"/>
  <c r="AN157" i="16" s="1"/>
  <c r="BX156" i="16"/>
  <c r="BY156" i="16" s="1"/>
  <c r="BT156" i="16"/>
  <c r="BQ156" i="16"/>
  <c r="O156" i="16"/>
  <c r="N156" i="16"/>
  <c r="AN156" i="16" s="1"/>
  <c r="BX155" i="16"/>
  <c r="BY155" i="16" s="1"/>
  <c r="BT155" i="16"/>
  <c r="BQ155" i="16"/>
  <c r="O155" i="16"/>
  <c r="N155" i="16"/>
  <c r="AN155" i="16" s="1"/>
  <c r="BX154" i="16"/>
  <c r="BY154" i="16" s="1"/>
  <c r="BT154" i="16"/>
  <c r="BQ154" i="16"/>
  <c r="O154" i="16"/>
  <c r="N154" i="16"/>
  <c r="AN154" i="16" s="1"/>
  <c r="BX153" i="16"/>
  <c r="BY153" i="16" s="1"/>
  <c r="BT153" i="16"/>
  <c r="BQ153" i="16"/>
  <c r="O153" i="16"/>
  <c r="N153" i="16"/>
  <c r="AN153" i="16" s="1"/>
  <c r="BX152" i="16"/>
  <c r="BY152" i="16" s="1"/>
  <c r="BT152" i="16"/>
  <c r="BQ152" i="16"/>
  <c r="O152" i="16"/>
  <c r="N152" i="16"/>
  <c r="AN152" i="16" s="1"/>
  <c r="BX151" i="16"/>
  <c r="BY151" i="16" s="1"/>
  <c r="BT151" i="16"/>
  <c r="BQ151" i="16"/>
  <c r="O151" i="16"/>
  <c r="N151" i="16"/>
  <c r="AN151" i="16" s="1"/>
  <c r="BX150" i="16"/>
  <c r="BY150" i="16" s="1"/>
  <c r="BT150" i="16"/>
  <c r="BQ150" i="16"/>
  <c r="O150" i="16"/>
  <c r="N150" i="16"/>
  <c r="AN150" i="16" s="1"/>
  <c r="BX149" i="16"/>
  <c r="BY149" i="16" s="1"/>
  <c r="BT149" i="16"/>
  <c r="BQ149" i="16"/>
  <c r="O149" i="16"/>
  <c r="N149" i="16"/>
  <c r="AN149" i="16" s="1"/>
  <c r="BX148" i="16"/>
  <c r="BY148" i="16" s="1"/>
  <c r="BT148" i="16"/>
  <c r="BQ148" i="16"/>
  <c r="O148" i="16"/>
  <c r="N148" i="16"/>
  <c r="AN148" i="16" s="1"/>
  <c r="BX147" i="16"/>
  <c r="BY147" i="16" s="1"/>
  <c r="BT147" i="16"/>
  <c r="BQ147" i="16"/>
  <c r="O147" i="16"/>
  <c r="N147" i="16"/>
  <c r="AN147" i="16" s="1"/>
  <c r="BX146" i="16"/>
  <c r="BY146" i="16" s="1"/>
  <c r="BT146" i="16"/>
  <c r="BQ146" i="16"/>
  <c r="O146" i="16"/>
  <c r="N146" i="16"/>
  <c r="AN146" i="16" s="1"/>
  <c r="BX145" i="16"/>
  <c r="BY145" i="16" s="1"/>
  <c r="BT145" i="16"/>
  <c r="BQ145" i="16"/>
  <c r="O145" i="16"/>
  <c r="N145" i="16"/>
  <c r="AN145" i="16" s="1"/>
  <c r="BX144" i="16"/>
  <c r="BY144" i="16" s="1"/>
  <c r="BT144" i="16"/>
  <c r="BQ144" i="16"/>
  <c r="O144" i="16"/>
  <c r="N144" i="16"/>
  <c r="AN144" i="16" s="1"/>
  <c r="BX143" i="16"/>
  <c r="BY143" i="16" s="1"/>
  <c r="BT143" i="16"/>
  <c r="BQ143" i="16"/>
  <c r="O143" i="16"/>
  <c r="N143" i="16"/>
  <c r="AN143" i="16" s="1"/>
  <c r="BX142" i="16"/>
  <c r="BY142" i="16" s="1"/>
  <c r="BT142" i="16"/>
  <c r="BQ142" i="16"/>
  <c r="O142" i="16"/>
  <c r="N142" i="16"/>
  <c r="AN142" i="16" s="1"/>
  <c r="BX141" i="16"/>
  <c r="BY141" i="16" s="1"/>
  <c r="BT141" i="16"/>
  <c r="BQ141" i="16"/>
  <c r="O141" i="16"/>
  <c r="N141" i="16"/>
  <c r="AN141" i="16" s="1"/>
  <c r="BX140" i="16"/>
  <c r="BY140" i="16" s="1"/>
  <c r="BT140" i="16"/>
  <c r="BQ140" i="16"/>
  <c r="O140" i="16"/>
  <c r="N140" i="16"/>
  <c r="AN140" i="16" s="1"/>
  <c r="BX139" i="16"/>
  <c r="BY139" i="16" s="1"/>
  <c r="BT139" i="16"/>
  <c r="BQ139" i="16"/>
  <c r="O139" i="16"/>
  <c r="N139" i="16"/>
  <c r="AN139" i="16" s="1"/>
  <c r="BX138" i="16"/>
  <c r="BY138" i="16" s="1"/>
  <c r="BT138" i="16"/>
  <c r="BQ138" i="16"/>
  <c r="O138" i="16"/>
  <c r="N138" i="16"/>
  <c r="AN138" i="16" s="1"/>
  <c r="BX137" i="16"/>
  <c r="BY137" i="16" s="1"/>
  <c r="BT137" i="16"/>
  <c r="BQ137" i="16"/>
  <c r="O137" i="16"/>
  <c r="N137" i="16"/>
  <c r="AN137" i="16" s="1"/>
  <c r="BX136" i="16"/>
  <c r="BY136" i="16" s="1"/>
  <c r="BT136" i="16"/>
  <c r="BQ136" i="16"/>
  <c r="O136" i="16"/>
  <c r="N136" i="16"/>
  <c r="AN136" i="16" s="1"/>
  <c r="BX135" i="16"/>
  <c r="BY135" i="16" s="1"/>
  <c r="BT135" i="16"/>
  <c r="BQ135" i="16"/>
  <c r="O135" i="16"/>
  <c r="N135" i="16"/>
  <c r="AN135" i="16" s="1"/>
  <c r="BX134" i="16"/>
  <c r="BY134" i="16" s="1"/>
  <c r="BT134" i="16"/>
  <c r="BQ134" i="16"/>
  <c r="O134" i="16"/>
  <c r="N134" i="16"/>
  <c r="AN134" i="16" s="1"/>
  <c r="BX133" i="16"/>
  <c r="BY133" i="16" s="1"/>
  <c r="BT133" i="16"/>
  <c r="BQ133" i="16"/>
  <c r="O133" i="16"/>
  <c r="N133" i="16"/>
  <c r="AN133" i="16" s="1"/>
  <c r="BX132" i="16"/>
  <c r="BY132" i="16" s="1"/>
  <c r="BT132" i="16"/>
  <c r="BQ132" i="16"/>
  <c r="O132" i="16"/>
  <c r="N132" i="16"/>
  <c r="AN132" i="16" s="1"/>
  <c r="BX131" i="16"/>
  <c r="BY131" i="16" s="1"/>
  <c r="BT131" i="16"/>
  <c r="BQ131" i="16"/>
  <c r="O131" i="16"/>
  <c r="N131" i="16"/>
  <c r="AN131" i="16" s="1"/>
  <c r="BX130" i="16"/>
  <c r="BY130" i="16" s="1"/>
  <c r="BT130" i="16"/>
  <c r="BQ130" i="16"/>
  <c r="O130" i="16"/>
  <c r="N130" i="16"/>
  <c r="AN130" i="16" s="1"/>
  <c r="BX129" i="16"/>
  <c r="BY129" i="16" s="1"/>
  <c r="BT129" i="16"/>
  <c r="BQ129" i="16"/>
  <c r="O129" i="16"/>
  <c r="N129" i="16"/>
  <c r="AN129" i="16" s="1"/>
  <c r="BX128" i="16"/>
  <c r="BY128" i="16" s="1"/>
  <c r="BT128" i="16"/>
  <c r="BQ128" i="16"/>
  <c r="O128" i="16"/>
  <c r="N128" i="16"/>
  <c r="AN128" i="16" s="1"/>
  <c r="BX127" i="16"/>
  <c r="BY127" i="16" s="1"/>
  <c r="BT127" i="16"/>
  <c r="BQ127" i="16"/>
  <c r="O127" i="16"/>
  <c r="N127" i="16"/>
  <c r="AN127" i="16" s="1"/>
  <c r="BX126" i="16"/>
  <c r="BY126" i="16" s="1"/>
  <c r="BT126" i="16"/>
  <c r="BQ126" i="16"/>
  <c r="O126" i="16"/>
  <c r="N126" i="16"/>
  <c r="AN126" i="16" s="1"/>
  <c r="BX125" i="16"/>
  <c r="BY125" i="16" s="1"/>
  <c r="BT125" i="16"/>
  <c r="BQ125" i="16"/>
  <c r="O125" i="16"/>
  <c r="N125" i="16"/>
  <c r="AN125" i="16" s="1"/>
  <c r="BX124" i="16"/>
  <c r="BY124" i="16" s="1"/>
  <c r="BT124" i="16"/>
  <c r="BQ124" i="16"/>
  <c r="O124" i="16"/>
  <c r="N124" i="16"/>
  <c r="AN124" i="16" s="1"/>
  <c r="BX123" i="16"/>
  <c r="BY123" i="16" s="1"/>
  <c r="BT123" i="16"/>
  <c r="BQ123" i="16"/>
  <c r="O123" i="16"/>
  <c r="N123" i="16"/>
  <c r="AN123" i="16" s="1"/>
  <c r="BX122" i="16"/>
  <c r="BY122" i="16" s="1"/>
  <c r="BT122" i="16"/>
  <c r="BQ122" i="16"/>
  <c r="O122" i="16"/>
  <c r="N122" i="16"/>
  <c r="AN122" i="16" s="1"/>
  <c r="BX121" i="16"/>
  <c r="BY121" i="16" s="1"/>
  <c r="BT121" i="16"/>
  <c r="BQ121" i="16"/>
  <c r="O121" i="16"/>
  <c r="N121" i="16"/>
  <c r="AN121" i="16" s="1"/>
  <c r="BX120" i="16"/>
  <c r="BY120" i="16" s="1"/>
  <c r="BT120" i="16"/>
  <c r="BQ120" i="16"/>
  <c r="O120" i="16"/>
  <c r="N120" i="16"/>
  <c r="AN120" i="16" s="1"/>
  <c r="BX119" i="16"/>
  <c r="BY119" i="16" s="1"/>
  <c r="BT119" i="16"/>
  <c r="BQ119" i="16"/>
  <c r="O119" i="16"/>
  <c r="N119" i="16"/>
  <c r="AN119" i="16" s="1"/>
  <c r="BX118" i="16"/>
  <c r="BY118" i="16" s="1"/>
  <c r="BT118" i="16"/>
  <c r="BQ118" i="16"/>
  <c r="O118" i="16"/>
  <c r="N118" i="16"/>
  <c r="AN118" i="16" s="1"/>
  <c r="BX117" i="16"/>
  <c r="BY117" i="16" s="1"/>
  <c r="BT117" i="16"/>
  <c r="BQ117" i="16"/>
  <c r="O117" i="16"/>
  <c r="N117" i="16"/>
  <c r="AN117" i="16" s="1"/>
  <c r="BX116" i="16"/>
  <c r="BY116" i="16" s="1"/>
  <c r="BT116" i="16"/>
  <c r="BQ116" i="16"/>
  <c r="O116" i="16"/>
  <c r="N116" i="16"/>
  <c r="AN116" i="16" s="1"/>
  <c r="BX115" i="16"/>
  <c r="BY115" i="16" s="1"/>
  <c r="BT115" i="16"/>
  <c r="BQ115" i="16"/>
  <c r="O115" i="16"/>
  <c r="N115" i="16"/>
  <c r="AN115" i="16" s="1"/>
  <c r="BX114" i="16"/>
  <c r="BY114" i="16" s="1"/>
  <c r="BT114" i="16"/>
  <c r="BQ114" i="16"/>
  <c r="O114" i="16"/>
  <c r="N114" i="16"/>
  <c r="AN114" i="16" s="1"/>
  <c r="BX113" i="16"/>
  <c r="BY113" i="16" s="1"/>
  <c r="BT113" i="16"/>
  <c r="BQ113" i="16"/>
  <c r="O113" i="16"/>
  <c r="N113" i="16"/>
  <c r="AN113" i="16" s="1"/>
  <c r="BX112" i="16"/>
  <c r="BY112" i="16" s="1"/>
  <c r="BT112" i="16"/>
  <c r="BQ112" i="16"/>
  <c r="O112" i="16"/>
  <c r="N112" i="16"/>
  <c r="AN112" i="16" s="1"/>
  <c r="BX111" i="16"/>
  <c r="BY111" i="16" s="1"/>
  <c r="BT111" i="16"/>
  <c r="BQ111" i="16"/>
  <c r="O111" i="16"/>
  <c r="N111" i="16"/>
  <c r="AN111" i="16" s="1"/>
  <c r="BX110" i="16"/>
  <c r="BY110" i="16" s="1"/>
  <c r="BT110" i="16"/>
  <c r="BQ110" i="16"/>
  <c r="O110" i="16"/>
  <c r="N110" i="16"/>
  <c r="AN110" i="16" s="1"/>
  <c r="BX109" i="16"/>
  <c r="BY109" i="16" s="1"/>
  <c r="BT109" i="16"/>
  <c r="BQ109" i="16"/>
  <c r="O109" i="16"/>
  <c r="N109" i="16"/>
  <c r="AN109" i="16" s="1"/>
  <c r="BX108" i="16"/>
  <c r="BY108" i="16" s="1"/>
  <c r="BT108" i="16"/>
  <c r="BQ108" i="16"/>
  <c r="O108" i="16"/>
  <c r="N108" i="16"/>
  <c r="AN108" i="16" s="1"/>
  <c r="BX107" i="16"/>
  <c r="BY107" i="16" s="1"/>
  <c r="BT107" i="16"/>
  <c r="BQ107" i="16"/>
  <c r="O107" i="16"/>
  <c r="N107" i="16"/>
  <c r="AN107" i="16" s="1"/>
  <c r="BX106" i="16"/>
  <c r="BY106" i="16" s="1"/>
  <c r="BT106" i="16"/>
  <c r="BQ106" i="16"/>
  <c r="O106" i="16"/>
  <c r="N106" i="16"/>
  <c r="AN106" i="16" s="1"/>
  <c r="BX105" i="16"/>
  <c r="BY105" i="16" s="1"/>
  <c r="BT105" i="16"/>
  <c r="BQ105" i="16"/>
  <c r="O105" i="16"/>
  <c r="N105" i="16"/>
  <c r="AN105" i="16" s="1"/>
  <c r="BX104" i="16"/>
  <c r="BY104" i="16" s="1"/>
  <c r="BT104" i="16"/>
  <c r="BQ104" i="16"/>
  <c r="O104" i="16"/>
  <c r="N104" i="16"/>
  <c r="AN104" i="16" s="1"/>
  <c r="BX103" i="16"/>
  <c r="BY103" i="16" s="1"/>
  <c r="BT103" i="16"/>
  <c r="BQ103" i="16"/>
  <c r="O103" i="16"/>
  <c r="N103" i="16"/>
  <c r="AN103" i="16" s="1"/>
  <c r="BX102" i="16"/>
  <c r="BY102" i="16" s="1"/>
  <c r="BT102" i="16"/>
  <c r="BQ102" i="16"/>
  <c r="O102" i="16"/>
  <c r="N102" i="16"/>
  <c r="AN102" i="16" s="1"/>
  <c r="BX101" i="16"/>
  <c r="BY101" i="16" s="1"/>
  <c r="BT101" i="16"/>
  <c r="BQ101" i="16"/>
  <c r="O101" i="16"/>
  <c r="N101" i="16"/>
  <c r="AN101" i="16" s="1"/>
  <c r="BX100" i="16"/>
  <c r="BY100" i="16" s="1"/>
  <c r="BT100" i="16"/>
  <c r="BQ100" i="16"/>
  <c r="O100" i="16"/>
  <c r="N100" i="16"/>
  <c r="AN100" i="16" s="1"/>
  <c r="BX99" i="16"/>
  <c r="BY99" i="16" s="1"/>
  <c r="BT99" i="16"/>
  <c r="BQ99" i="16"/>
  <c r="O99" i="16"/>
  <c r="N99" i="16"/>
  <c r="AN99" i="16" s="1"/>
  <c r="BX98" i="16"/>
  <c r="BY98" i="16" s="1"/>
  <c r="BT98" i="16"/>
  <c r="BQ98" i="16"/>
  <c r="O98" i="16"/>
  <c r="N98" i="16"/>
  <c r="AN98" i="16" s="1"/>
  <c r="BX97" i="16"/>
  <c r="BY97" i="16" s="1"/>
  <c r="BT97" i="16"/>
  <c r="BQ97" i="16"/>
  <c r="O97" i="16"/>
  <c r="N97" i="16"/>
  <c r="AN97" i="16" s="1"/>
  <c r="BX96" i="16"/>
  <c r="BY96" i="16" s="1"/>
  <c r="BT96" i="16"/>
  <c r="BQ96" i="16"/>
  <c r="O96" i="16"/>
  <c r="N96" i="16"/>
  <c r="AN96" i="16" s="1"/>
  <c r="BX95" i="16"/>
  <c r="BY95" i="16" s="1"/>
  <c r="BT95" i="16"/>
  <c r="BQ95" i="16"/>
  <c r="O95" i="16"/>
  <c r="N95" i="16"/>
  <c r="AN95" i="16" s="1"/>
  <c r="IL94" i="16"/>
  <c r="BX94" i="16"/>
  <c r="BY94" i="16" s="1"/>
  <c r="BT94" i="16"/>
  <c r="BQ94" i="16"/>
  <c r="O94" i="16"/>
  <c r="N94" i="16"/>
  <c r="AN94" i="16" s="1"/>
  <c r="IL93" i="16"/>
  <c r="BX93" i="16"/>
  <c r="BY93" i="16" s="1"/>
  <c r="BT93" i="16"/>
  <c r="BQ93" i="16"/>
  <c r="O93" i="16"/>
  <c r="N93" i="16"/>
  <c r="AN93" i="16" s="1"/>
  <c r="IL92" i="16"/>
  <c r="BX92" i="16"/>
  <c r="BY92" i="16" s="1"/>
  <c r="BT92" i="16"/>
  <c r="BQ92" i="16"/>
  <c r="O92" i="16"/>
  <c r="N92" i="16"/>
  <c r="AN92" i="16" s="1"/>
  <c r="IL91" i="16"/>
  <c r="BX91" i="16"/>
  <c r="BY91" i="16" s="1"/>
  <c r="BT91" i="16"/>
  <c r="BQ91" i="16"/>
  <c r="O91" i="16"/>
  <c r="N91" i="16"/>
  <c r="AN91" i="16" s="1"/>
  <c r="IL90" i="16"/>
  <c r="BX90" i="16"/>
  <c r="BY90" i="16" s="1"/>
  <c r="BT90" i="16"/>
  <c r="BQ90" i="16"/>
  <c r="O90" i="16"/>
  <c r="N90" i="16"/>
  <c r="AN90" i="16" s="1"/>
  <c r="IL89" i="16"/>
  <c r="BX89" i="16"/>
  <c r="BY89" i="16" s="1"/>
  <c r="BT89" i="16"/>
  <c r="BQ89" i="16"/>
  <c r="O89" i="16"/>
  <c r="N89" i="16"/>
  <c r="AN89" i="16" s="1"/>
  <c r="IL88" i="16"/>
  <c r="BX88" i="16"/>
  <c r="BY88" i="16" s="1"/>
  <c r="BT88" i="16"/>
  <c r="BQ88" i="16"/>
  <c r="O88" i="16"/>
  <c r="N88" i="16"/>
  <c r="AN88" i="16" s="1"/>
  <c r="IL87" i="16"/>
  <c r="BX87" i="16"/>
  <c r="BY87" i="16" s="1"/>
  <c r="BT87" i="16"/>
  <c r="BQ87" i="16"/>
  <c r="O87" i="16"/>
  <c r="N87" i="16"/>
  <c r="AN87" i="16" s="1"/>
  <c r="IL86" i="16"/>
  <c r="BX86" i="16"/>
  <c r="BY86" i="16" s="1"/>
  <c r="BT86" i="16"/>
  <c r="BQ86" i="16"/>
  <c r="O86" i="16"/>
  <c r="N86" i="16"/>
  <c r="AN86" i="16" s="1"/>
  <c r="IL85" i="16"/>
  <c r="BX85" i="16"/>
  <c r="BY85" i="16" s="1"/>
  <c r="BT85" i="16"/>
  <c r="BQ85" i="16"/>
  <c r="O85" i="16"/>
  <c r="N85" i="16"/>
  <c r="AN85" i="16" s="1"/>
  <c r="IL84" i="16"/>
  <c r="BX84" i="16"/>
  <c r="BY84" i="16" s="1"/>
  <c r="BT84" i="16"/>
  <c r="BQ84" i="16"/>
  <c r="O84" i="16"/>
  <c r="N84" i="16"/>
  <c r="AN84" i="16" s="1"/>
  <c r="IL83" i="16"/>
  <c r="BX83" i="16"/>
  <c r="BY83" i="16" s="1"/>
  <c r="BT83" i="16"/>
  <c r="BQ83" i="16"/>
  <c r="O83" i="16"/>
  <c r="N83" i="16"/>
  <c r="AN83" i="16" s="1"/>
  <c r="IL82" i="16"/>
  <c r="BX82" i="16"/>
  <c r="BY82" i="16" s="1"/>
  <c r="BT82" i="16"/>
  <c r="BQ82" i="16"/>
  <c r="O82" i="16"/>
  <c r="N82" i="16"/>
  <c r="AN82" i="16" s="1"/>
  <c r="IL81" i="16"/>
  <c r="BX81" i="16"/>
  <c r="BY81" i="16" s="1"/>
  <c r="BT81" i="16"/>
  <c r="BQ81" i="16"/>
  <c r="O81" i="16"/>
  <c r="N81" i="16"/>
  <c r="AN81" i="16" s="1"/>
  <c r="IL80" i="16"/>
  <c r="BX80" i="16"/>
  <c r="BY80" i="16" s="1"/>
  <c r="BT80" i="16"/>
  <c r="BQ80" i="16"/>
  <c r="O80" i="16"/>
  <c r="N80" i="16"/>
  <c r="AN80" i="16" s="1"/>
  <c r="IL79" i="16"/>
  <c r="BX79" i="16"/>
  <c r="BY79" i="16" s="1"/>
  <c r="BT79" i="16"/>
  <c r="BQ79" i="16"/>
  <c r="O79" i="16"/>
  <c r="N79" i="16"/>
  <c r="AN79" i="16" s="1"/>
  <c r="IL78" i="16"/>
  <c r="BX78" i="16"/>
  <c r="BY78" i="16" s="1"/>
  <c r="BT78" i="16"/>
  <c r="BQ78" i="16"/>
  <c r="O78" i="16"/>
  <c r="N78" i="16"/>
  <c r="AN78" i="16" s="1"/>
  <c r="IL77" i="16"/>
  <c r="BX77" i="16"/>
  <c r="BY77" i="16" s="1"/>
  <c r="BT77" i="16"/>
  <c r="BQ77" i="16"/>
  <c r="O77" i="16"/>
  <c r="N77" i="16"/>
  <c r="AN77" i="16" s="1"/>
  <c r="IL76" i="16"/>
  <c r="BX76" i="16"/>
  <c r="BY76" i="16" s="1"/>
  <c r="BT76" i="16"/>
  <c r="BQ76" i="16"/>
  <c r="O76" i="16"/>
  <c r="N76" i="16"/>
  <c r="AN76" i="16" s="1"/>
  <c r="IL75" i="16"/>
  <c r="BX75" i="16"/>
  <c r="BY75" i="16" s="1"/>
  <c r="BT75" i="16"/>
  <c r="BQ75" i="16"/>
  <c r="O75" i="16"/>
  <c r="N75" i="16"/>
  <c r="AN75" i="16" s="1"/>
  <c r="IL74" i="16"/>
  <c r="BX74" i="16"/>
  <c r="BY74" i="16" s="1"/>
  <c r="BT74" i="16"/>
  <c r="BQ74" i="16"/>
  <c r="O74" i="16"/>
  <c r="N74" i="16"/>
  <c r="AN74" i="16" s="1"/>
  <c r="IL73" i="16"/>
  <c r="BX73" i="16"/>
  <c r="BY73" i="16" s="1"/>
  <c r="BT73" i="16"/>
  <c r="BQ73" i="16"/>
  <c r="O73" i="16"/>
  <c r="N73" i="16"/>
  <c r="AN73" i="16" s="1"/>
  <c r="IL72" i="16"/>
  <c r="BX72" i="16"/>
  <c r="BY72" i="16" s="1"/>
  <c r="BT72" i="16"/>
  <c r="BQ72" i="16"/>
  <c r="O72" i="16"/>
  <c r="N72" i="16"/>
  <c r="AN72" i="16" s="1"/>
  <c r="IL71" i="16"/>
  <c r="BX71" i="16"/>
  <c r="BY71" i="16" s="1"/>
  <c r="BT71" i="16"/>
  <c r="BQ71" i="16"/>
  <c r="O71" i="16"/>
  <c r="N71" i="16"/>
  <c r="AN71" i="16" s="1"/>
  <c r="IL70" i="16"/>
  <c r="BX70" i="16"/>
  <c r="BY70" i="16" s="1"/>
  <c r="BT70" i="16"/>
  <c r="BQ70" i="16"/>
  <c r="O70" i="16"/>
  <c r="N70" i="16"/>
  <c r="IL69" i="16"/>
  <c r="BX69" i="16"/>
  <c r="BY69" i="16" s="1"/>
  <c r="BT69" i="16"/>
  <c r="BQ69" i="16"/>
  <c r="O69" i="16"/>
  <c r="N69" i="16"/>
  <c r="IL68" i="16"/>
  <c r="BX68" i="16"/>
  <c r="BY68" i="16" s="1"/>
  <c r="BT68" i="16"/>
  <c r="BQ68" i="16"/>
  <c r="O68" i="16"/>
  <c r="N68" i="16"/>
  <c r="IL67" i="16"/>
  <c r="BX67" i="16"/>
  <c r="BY67" i="16" s="1"/>
  <c r="BT67" i="16"/>
  <c r="BQ67" i="16"/>
  <c r="O67" i="16"/>
  <c r="N67" i="16"/>
  <c r="IL66" i="16"/>
  <c r="BX66" i="16"/>
  <c r="BY66" i="16" s="1"/>
  <c r="BT66" i="16"/>
  <c r="BQ66" i="16"/>
  <c r="O66" i="16"/>
  <c r="N66" i="16"/>
  <c r="IL65" i="16"/>
  <c r="BX65" i="16"/>
  <c r="BY65" i="16" s="1"/>
  <c r="BT65" i="16"/>
  <c r="BQ65" i="16"/>
  <c r="O65" i="16"/>
  <c r="N65" i="16"/>
  <c r="IL64" i="16"/>
  <c r="BX64" i="16"/>
  <c r="BY64" i="16" s="1"/>
  <c r="BT64" i="16"/>
  <c r="BQ64" i="16"/>
  <c r="O64" i="16"/>
  <c r="N64" i="16"/>
  <c r="IL63" i="16"/>
  <c r="BX63" i="16"/>
  <c r="BY63" i="16" s="1"/>
  <c r="BT63" i="16"/>
  <c r="BQ63" i="16"/>
  <c r="O63" i="16"/>
  <c r="N63" i="16"/>
  <c r="IL62" i="16"/>
  <c r="BX62" i="16"/>
  <c r="BY62" i="16" s="1"/>
  <c r="BT62" i="16"/>
  <c r="BQ62" i="16"/>
  <c r="O62" i="16"/>
  <c r="N62" i="16"/>
  <c r="IL61" i="16"/>
  <c r="BX61" i="16"/>
  <c r="BY61" i="16" s="1"/>
  <c r="BT61" i="16"/>
  <c r="BQ61" i="16"/>
  <c r="O61" i="16"/>
  <c r="N61" i="16"/>
  <c r="IL60" i="16"/>
  <c r="BX60" i="16"/>
  <c r="BY60" i="16" s="1"/>
  <c r="BT60" i="16"/>
  <c r="BQ60" i="16"/>
  <c r="O60" i="16"/>
  <c r="N60" i="16"/>
  <c r="IL59" i="16"/>
  <c r="BX59" i="16"/>
  <c r="BY59" i="16" s="1"/>
  <c r="BT59" i="16"/>
  <c r="BQ59" i="16"/>
  <c r="O59" i="16"/>
  <c r="N59" i="16"/>
  <c r="IL58" i="16"/>
  <c r="BX58" i="16"/>
  <c r="BY58" i="16" s="1"/>
  <c r="BT58" i="16"/>
  <c r="BQ58" i="16"/>
  <c r="O58" i="16"/>
  <c r="N58" i="16"/>
  <c r="IL57" i="16"/>
  <c r="BX57" i="16"/>
  <c r="BY57" i="16" s="1"/>
  <c r="BT57" i="16"/>
  <c r="BQ57" i="16"/>
  <c r="O57" i="16"/>
  <c r="N57" i="16"/>
  <c r="IL56" i="16"/>
  <c r="BX56" i="16"/>
  <c r="BY56" i="16" s="1"/>
  <c r="BT56" i="16"/>
  <c r="BQ56" i="16"/>
  <c r="O56" i="16"/>
  <c r="N56" i="16"/>
  <c r="BX55" i="16"/>
  <c r="BY55" i="16" s="1"/>
  <c r="BT55" i="16"/>
  <c r="O55" i="16"/>
  <c r="N55" i="16"/>
  <c r="O54" i="16"/>
  <c r="N54" i="16"/>
  <c r="O53" i="16"/>
  <c r="N53" i="16"/>
  <c r="O52" i="16"/>
  <c r="N52" i="16"/>
  <c r="EW242" i="16"/>
  <c r="O51" i="16"/>
  <c r="N51" i="16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KI25" i="16"/>
  <c r="KE25" i="16"/>
  <c r="KA25" i="16"/>
  <c r="JW25" i="16"/>
  <c r="JS25" i="16"/>
  <c r="JO25" i="16"/>
  <c r="JK25" i="16"/>
  <c r="JG25" i="16"/>
  <c r="O25" i="16"/>
  <c r="N25" i="16"/>
  <c r="O24" i="16"/>
  <c r="N24" i="16"/>
  <c r="O23" i="16"/>
  <c r="N23" i="16"/>
  <c r="N22" i="16"/>
  <c r="BS18" i="16"/>
  <c r="BU17" i="16"/>
  <c r="BV17" i="16" s="1"/>
  <c r="BU16" i="16"/>
  <c r="BV16" i="16" s="1"/>
  <c r="BU15" i="16"/>
  <c r="BV15" i="16" s="1"/>
  <c r="BU14" i="16"/>
  <c r="BV14" i="16" s="1"/>
  <c r="BU13" i="16"/>
  <c r="BV13" i="16" s="1"/>
  <c r="BU12" i="16"/>
  <c r="BV12" i="16" s="1"/>
  <c r="BU11" i="16"/>
  <c r="BV11" i="16" s="1"/>
  <c r="BU10" i="16"/>
  <c r="BV10" i="16" s="1"/>
  <c r="IV28" i="16" l="1"/>
  <c r="IW28" i="16"/>
  <c r="JB28" i="16" s="1"/>
  <c r="HZ29" i="16"/>
  <c r="IE29" i="16" s="1"/>
  <c r="HY29" i="16"/>
  <c r="HB28" i="16"/>
  <c r="DN26" i="16"/>
  <c r="DH27" i="16" s="1"/>
  <c r="DO26" i="16"/>
  <c r="DT26" i="16" s="1"/>
  <c r="CR26" i="16"/>
  <c r="CW26" i="16" s="1"/>
  <c r="CQ26" i="16"/>
  <c r="FI26" i="16"/>
  <c r="FN26" i="16" s="1"/>
  <c r="FH26" i="16"/>
  <c r="FB27" i="16" s="1"/>
  <c r="EK26" i="16"/>
  <c r="EL26" i="16"/>
  <c r="EQ26" i="16" s="1"/>
  <c r="GF26" i="16"/>
  <c r="GK26" i="16" s="1"/>
  <c r="GE26" i="16"/>
  <c r="DZ242" i="16"/>
  <c r="CF242" i="16"/>
  <c r="DC242" i="16"/>
  <c r="FT242" i="16"/>
  <c r="GQ242" i="16"/>
  <c r="HN242" i="16"/>
  <c r="IP29" i="16" l="1"/>
  <c r="HS30" i="16"/>
  <c r="GV29" i="16"/>
  <c r="FY27" i="16"/>
  <c r="EE27" i="16"/>
  <c r="FE27" i="16"/>
  <c r="FD27" i="16"/>
  <c r="FC27" i="16"/>
  <c r="FG27" i="16"/>
  <c r="FF27" i="16"/>
  <c r="DM27" i="16"/>
  <c r="DL27" i="16"/>
  <c r="DK27" i="16"/>
  <c r="DJ27" i="16"/>
  <c r="DI27" i="16"/>
  <c r="CK27" i="16"/>
  <c r="IR29" i="16" l="1"/>
  <c r="IV29" i="16" s="1"/>
  <c r="IQ29" i="16"/>
  <c r="IT29" i="16"/>
  <c r="IU29" i="16"/>
  <c r="IS29" i="16"/>
  <c r="HU30" i="16"/>
  <c r="HX30" i="16"/>
  <c r="HT30" i="16"/>
  <c r="HW30" i="16"/>
  <c r="HV30" i="16"/>
  <c r="GX29" i="16"/>
  <c r="GW29" i="16"/>
  <c r="HC29" i="16" s="1"/>
  <c r="HH29" i="16" s="1"/>
  <c r="GZ29" i="16"/>
  <c r="GY29" i="16"/>
  <c r="HA29" i="16"/>
  <c r="DO27" i="16"/>
  <c r="DT27" i="16" s="1"/>
  <c r="FH27" i="16"/>
  <c r="DN27" i="16"/>
  <c r="EJ27" i="16"/>
  <c r="EF27" i="16"/>
  <c r="EG27" i="16"/>
  <c r="EI27" i="16"/>
  <c r="EH27" i="16"/>
  <c r="FI27" i="16"/>
  <c r="FN27" i="16" s="1"/>
  <c r="CO27" i="16"/>
  <c r="CP27" i="16"/>
  <c r="CN27" i="16"/>
  <c r="CM27" i="16"/>
  <c r="CL27" i="16"/>
  <c r="GD27" i="16"/>
  <c r="GC27" i="16"/>
  <c r="GB27" i="16"/>
  <c r="GA27" i="16"/>
  <c r="FZ27" i="16"/>
  <c r="KI26" i="16"/>
  <c r="KA26" i="16"/>
  <c r="JS26" i="16"/>
  <c r="JO26" i="16"/>
  <c r="JK26" i="16"/>
  <c r="IW29" i="16" l="1"/>
  <c r="JB29" i="16" s="1"/>
  <c r="IP30" i="16"/>
  <c r="HZ30" i="16"/>
  <c r="IE30" i="16" s="1"/>
  <c r="HY30" i="16"/>
  <c r="HB29" i="16"/>
  <c r="DH28" i="16"/>
  <c r="CW27" i="16"/>
  <c r="EK27" i="16"/>
  <c r="GF27" i="16"/>
  <c r="GK27" i="16" s="1"/>
  <c r="JW27" i="16" s="1"/>
  <c r="CQ27" i="16"/>
  <c r="EL27" i="16"/>
  <c r="EQ27" i="16" s="1"/>
  <c r="JO27" i="16" s="1"/>
  <c r="FB28" i="16"/>
  <c r="GE27" i="16"/>
  <c r="JS27" i="16"/>
  <c r="KI27" i="16"/>
  <c r="KE26" i="16"/>
  <c r="KA27" i="16"/>
  <c r="JW26" i="16"/>
  <c r="JG26" i="16"/>
  <c r="IU30" i="16" l="1"/>
  <c r="IT30" i="16"/>
  <c r="IS30" i="16"/>
  <c r="IR30" i="16"/>
  <c r="IV30" i="16" s="1"/>
  <c r="IQ30" i="16"/>
  <c r="HS31" i="16"/>
  <c r="GV30" i="16"/>
  <c r="EE28" i="16"/>
  <c r="FF28" i="16"/>
  <c r="FE28" i="16"/>
  <c r="FC28" i="16"/>
  <c r="FD28" i="16"/>
  <c r="FG28" i="16"/>
  <c r="FY28" i="16"/>
  <c r="CK28" i="16"/>
  <c r="DJ28" i="16"/>
  <c r="DI28" i="16"/>
  <c r="DL28" i="16"/>
  <c r="DK28" i="16"/>
  <c r="DM28" i="16"/>
  <c r="JK27" i="16"/>
  <c r="KE27" i="16"/>
  <c r="IW30" i="16" l="1"/>
  <c r="JB30" i="16" s="1"/>
  <c r="IP31" i="16"/>
  <c r="HX31" i="16"/>
  <c r="HW31" i="16"/>
  <c r="HV31" i="16"/>
  <c r="HU31" i="16"/>
  <c r="HY31" i="16" s="1"/>
  <c r="HT31" i="16"/>
  <c r="HZ31" i="16" s="1"/>
  <c r="IE31" i="16" s="1"/>
  <c r="HA30" i="16"/>
  <c r="GZ30" i="16"/>
  <c r="GY30" i="16"/>
  <c r="GX30" i="16"/>
  <c r="GW30" i="16"/>
  <c r="HC30" i="16" s="1"/>
  <c r="HH30" i="16" s="1"/>
  <c r="KI28" i="16"/>
  <c r="DN28" i="16"/>
  <c r="DH29" i="16" s="1"/>
  <c r="GD28" i="16"/>
  <c r="GC28" i="16"/>
  <c r="GB28" i="16"/>
  <c r="GA28" i="16"/>
  <c r="FZ28" i="16"/>
  <c r="FH28" i="16"/>
  <c r="FB29" i="16" s="1"/>
  <c r="CN28" i="16"/>
  <c r="CM28" i="16"/>
  <c r="CL28" i="16"/>
  <c r="CP28" i="16"/>
  <c r="CO28" i="16"/>
  <c r="FI28" i="16"/>
  <c r="FN28" i="16" s="1"/>
  <c r="DO28" i="16"/>
  <c r="DT28" i="16" s="1"/>
  <c r="KA28" i="16"/>
  <c r="EF28" i="16"/>
  <c r="EJ28" i="16"/>
  <c r="EG28" i="16"/>
  <c r="EI28" i="16"/>
  <c r="EH28" i="16"/>
  <c r="JG27" i="16"/>
  <c r="IT31" i="16" l="1"/>
  <c r="IS31" i="16"/>
  <c r="IR31" i="16"/>
  <c r="IQ31" i="16"/>
  <c r="IW31" i="16" s="1"/>
  <c r="JB31" i="16" s="1"/>
  <c r="IU31" i="16"/>
  <c r="HS32" i="16"/>
  <c r="HB30" i="16"/>
  <c r="CQ28" i="16"/>
  <c r="FC29" i="16"/>
  <c r="FG29" i="16"/>
  <c r="FD29" i="16"/>
  <c r="FF29" i="16"/>
  <c r="FE29" i="16"/>
  <c r="EK28" i="16"/>
  <c r="DM29" i="16"/>
  <c r="DL29" i="16"/>
  <c r="DI29" i="16"/>
  <c r="DK29" i="16"/>
  <c r="DJ29" i="16"/>
  <c r="GF28" i="16"/>
  <c r="GK28" i="16" s="1"/>
  <c r="JW28" i="16" s="1"/>
  <c r="EL28" i="16"/>
  <c r="EQ28" i="16" s="1"/>
  <c r="JO28" i="16" s="1"/>
  <c r="CR28" i="16"/>
  <c r="CW28" i="16" s="1"/>
  <c r="GE28" i="16"/>
  <c r="KE28" i="16"/>
  <c r="JS28" i="16"/>
  <c r="IV31" i="16" l="1"/>
  <c r="HU32" i="16"/>
  <c r="HW32" i="16"/>
  <c r="HV32" i="16"/>
  <c r="HT32" i="16"/>
  <c r="HX32" i="16"/>
  <c r="GV31" i="16"/>
  <c r="FI29" i="16"/>
  <c r="FN29" i="16" s="1"/>
  <c r="EE29" i="16"/>
  <c r="KA29" i="16"/>
  <c r="DN29" i="16"/>
  <c r="FY29" i="16"/>
  <c r="DO29" i="16"/>
  <c r="DT29" i="16" s="1"/>
  <c r="FH29" i="16"/>
  <c r="FB30" i="16" s="1"/>
  <c r="CK29" i="16"/>
  <c r="JK28" i="16"/>
  <c r="IP32" i="16" l="1"/>
  <c r="HZ32" i="16"/>
  <c r="IE32" i="16" s="1"/>
  <c r="HY32" i="16"/>
  <c r="GZ31" i="16"/>
  <c r="GY31" i="16"/>
  <c r="GX31" i="16"/>
  <c r="GW31" i="16"/>
  <c r="HA31" i="16"/>
  <c r="DH30" i="16"/>
  <c r="FE30" i="16"/>
  <c r="FC30" i="16"/>
  <c r="FG30" i="16"/>
  <c r="FF30" i="16"/>
  <c r="FD30" i="16"/>
  <c r="KE29" i="16"/>
  <c r="KI29" i="16"/>
  <c r="EG29" i="16"/>
  <c r="EF29" i="16"/>
  <c r="EJ29" i="16"/>
  <c r="EH29" i="16"/>
  <c r="EI29" i="16"/>
  <c r="CM29" i="16"/>
  <c r="CL29" i="16"/>
  <c r="CP29" i="16"/>
  <c r="CN29" i="16"/>
  <c r="CO29" i="16"/>
  <c r="GB29" i="16"/>
  <c r="GA29" i="16"/>
  <c r="GD29" i="16"/>
  <c r="FZ29" i="16"/>
  <c r="GC29" i="16"/>
  <c r="JG28" i="16"/>
  <c r="IQ32" i="16" l="1"/>
  <c r="IU32" i="16"/>
  <c r="IT32" i="16"/>
  <c r="IS32" i="16"/>
  <c r="IR32" i="16"/>
  <c r="IV32" i="16" s="1"/>
  <c r="HS33" i="16"/>
  <c r="HC31" i="16"/>
  <c r="HH31" i="16" s="1"/>
  <c r="HB31" i="16"/>
  <c r="FH30" i="16"/>
  <c r="FB31" i="16" s="1"/>
  <c r="FG31" i="16" s="1"/>
  <c r="KA30" i="16"/>
  <c r="GE29" i="16"/>
  <c r="FY30" i="16" s="1"/>
  <c r="EL29" i="16"/>
  <c r="EQ29" i="16" s="1"/>
  <c r="JO29" i="16" s="1"/>
  <c r="EK29" i="16"/>
  <c r="FI30" i="16"/>
  <c r="FN30" i="16" s="1"/>
  <c r="CR29" i="16"/>
  <c r="CW29" i="16" s="1"/>
  <c r="GF29" i="16"/>
  <c r="GK29" i="16" s="1"/>
  <c r="JW29" i="16" s="1"/>
  <c r="CQ29" i="16"/>
  <c r="CK30" i="16" s="1"/>
  <c r="DM30" i="16"/>
  <c r="DL30" i="16"/>
  <c r="DK30" i="16"/>
  <c r="DJ30" i="16"/>
  <c r="DI30" i="16"/>
  <c r="JK29" i="16"/>
  <c r="JS29" i="16"/>
  <c r="IP33" i="16" l="1"/>
  <c r="IW32" i="16"/>
  <c r="JB32" i="16" s="1"/>
  <c r="HT33" i="16"/>
  <c r="HX33" i="16"/>
  <c r="HW33" i="16"/>
  <c r="HV33" i="16"/>
  <c r="HU33" i="16"/>
  <c r="GV32" i="16"/>
  <c r="DN30" i="16"/>
  <c r="DH31" i="16" s="1"/>
  <c r="FE31" i="16"/>
  <c r="FC31" i="16"/>
  <c r="FF31" i="16"/>
  <c r="FD31" i="16"/>
  <c r="DO30" i="16"/>
  <c r="DT30" i="16" s="1"/>
  <c r="EE30" i="16"/>
  <c r="CL30" i="16"/>
  <c r="CP30" i="16"/>
  <c r="CO30" i="16"/>
  <c r="CN30" i="16"/>
  <c r="CM30" i="16"/>
  <c r="GD30" i="16"/>
  <c r="GA30" i="16"/>
  <c r="GC30" i="16"/>
  <c r="GB30" i="16"/>
  <c r="FZ30" i="16"/>
  <c r="IU33" i="16" l="1"/>
  <c r="IT33" i="16"/>
  <c r="IS33" i="16"/>
  <c r="IR33" i="16"/>
  <c r="IV33" i="16" s="1"/>
  <c r="IQ33" i="16"/>
  <c r="HY33" i="16"/>
  <c r="HZ33" i="16"/>
  <c r="IE33" i="16" s="1"/>
  <c r="GW32" i="16"/>
  <c r="HA32" i="16"/>
  <c r="GY32" i="16"/>
  <c r="GX32" i="16"/>
  <c r="HB32" i="16" s="1"/>
  <c r="GZ32" i="16"/>
  <c r="FI31" i="16"/>
  <c r="FN31" i="16" s="1"/>
  <c r="FH31" i="16"/>
  <c r="FB32" i="16" s="1"/>
  <c r="GF30" i="16"/>
  <c r="GK30" i="16" s="1"/>
  <c r="JW30" i="16" s="1"/>
  <c r="CQ30" i="16"/>
  <c r="EI30" i="16"/>
  <c r="EG30" i="16"/>
  <c r="EH30" i="16"/>
  <c r="EF30" i="16"/>
  <c r="EJ30" i="16"/>
  <c r="GE30" i="16"/>
  <c r="DJ31" i="16"/>
  <c r="DL31" i="16"/>
  <c r="DI31" i="16"/>
  <c r="DK31" i="16"/>
  <c r="DM31" i="16"/>
  <c r="CR30" i="16"/>
  <c r="CW30" i="16" s="1"/>
  <c r="KE30" i="16"/>
  <c r="KI30" i="16"/>
  <c r="JG29" i="16"/>
  <c r="JK30" i="16"/>
  <c r="IW33" i="16" l="1"/>
  <c r="JB33" i="16" s="1"/>
  <c r="IP34" i="16"/>
  <c r="HS34" i="16"/>
  <c r="GV33" i="16"/>
  <c r="HC32" i="16"/>
  <c r="HH32" i="16" s="1"/>
  <c r="EL30" i="16"/>
  <c r="EQ30" i="16" s="1"/>
  <c r="JO30" i="16" s="1"/>
  <c r="FY31" i="16"/>
  <c r="KA31" i="16"/>
  <c r="DO31" i="16"/>
  <c r="DT31" i="16" s="1"/>
  <c r="EK30" i="16"/>
  <c r="FC32" i="16"/>
  <c r="FF32" i="16"/>
  <c r="FG32" i="16"/>
  <c r="FD32" i="16"/>
  <c r="FE32" i="16"/>
  <c r="CK31" i="16"/>
  <c r="DN31" i="16"/>
  <c r="JS30" i="16"/>
  <c r="IS34" i="16" l="1"/>
  <c r="IR34" i="16"/>
  <c r="IQ34" i="16"/>
  <c r="IU34" i="16"/>
  <c r="IT34" i="16"/>
  <c r="HW34" i="16"/>
  <c r="HV34" i="16"/>
  <c r="HU34" i="16"/>
  <c r="HT34" i="16"/>
  <c r="HX34" i="16"/>
  <c r="HA33" i="16"/>
  <c r="GZ33" i="16"/>
  <c r="GY33" i="16"/>
  <c r="GX33" i="16"/>
  <c r="GW33" i="16"/>
  <c r="EE31" i="16"/>
  <c r="DH32" i="16"/>
  <c r="FI32" i="16"/>
  <c r="FN32" i="16" s="1"/>
  <c r="FH32" i="16"/>
  <c r="GC31" i="16"/>
  <c r="GB31" i="16"/>
  <c r="GA31" i="16"/>
  <c r="FZ31" i="16"/>
  <c r="GD31" i="16"/>
  <c r="CO31" i="16"/>
  <c r="CN31" i="16"/>
  <c r="CM31" i="16"/>
  <c r="CL31" i="16"/>
  <c r="CP31" i="16"/>
  <c r="KI31" i="16"/>
  <c r="IV34" i="16" l="1"/>
  <c r="IW34" i="16"/>
  <c r="JB34" i="16" s="1"/>
  <c r="HZ34" i="16"/>
  <c r="IE34" i="16" s="1"/>
  <c r="HY34" i="16"/>
  <c r="HC33" i="16"/>
  <c r="HH33" i="16" s="1"/>
  <c r="HB33" i="16"/>
  <c r="GE31" i="16"/>
  <c r="GF31" i="16"/>
  <c r="GK31" i="16" s="1"/>
  <c r="JW31" i="16" s="1"/>
  <c r="CQ31" i="16"/>
  <c r="FB33" i="16"/>
  <c r="DK32" i="16"/>
  <c r="DJ32" i="16"/>
  <c r="DL32" i="16"/>
  <c r="DI32" i="16"/>
  <c r="DM32" i="16"/>
  <c r="CR31" i="16"/>
  <c r="CW31" i="16" s="1"/>
  <c r="KA32" i="16"/>
  <c r="KE31" i="16"/>
  <c r="EG31" i="16"/>
  <c r="EJ31" i="16"/>
  <c r="EH31" i="16"/>
  <c r="EF31" i="16"/>
  <c r="EI31" i="16"/>
  <c r="JK31" i="16"/>
  <c r="JS31" i="16"/>
  <c r="IP35" i="16" l="1"/>
  <c r="HS35" i="16"/>
  <c r="GV34" i="16"/>
  <c r="EL31" i="16"/>
  <c r="EQ31" i="16" s="1"/>
  <c r="JO31" i="16" s="1"/>
  <c r="CK32" i="16"/>
  <c r="FE33" i="16"/>
  <c r="FF33" i="16"/>
  <c r="FC33" i="16"/>
  <c r="FG33" i="16"/>
  <c r="FD33" i="16"/>
  <c r="DO32" i="16"/>
  <c r="DT32" i="16" s="1"/>
  <c r="DN32" i="16"/>
  <c r="FY32" i="16"/>
  <c r="EK31" i="16"/>
  <c r="JG30" i="16"/>
  <c r="JS32" i="16"/>
  <c r="IU35" i="16" l="1"/>
  <c r="IT35" i="16"/>
  <c r="IS35" i="16"/>
  <c r="IR35" i="16"/>
  <c r="IV35" i="16" s="1"/>
  <c r="IQ35" i="16"/>
  <c r="HW35" i="16"/>
  <c r="HU35" i="16"/>
  <c r="HX35" i="16"/>
  <c r="HV35" i="16"/>
  <c r="HT35" i="16"/>
  <c r="GY34" i="16"/>
  <c r="GX34" i="16"/>
  <c r="GW34" i="16"/>
  <c r="HA34" i="16"/>
  <c r="GZ34" i="16"/>
  <c r="FH33" i="16"/>
  <c r="FB34" i="16" s="1"/>
  <c r="EE32" i="16"/>
  <c r="FI33" i="16"/>
  <c r="FN33" i="16" s="1"/>
  <c r="KE32" i="16"/>
  <c r="GB32" i="16"/>
  <c r="GD32" i="16"/>
  <c r="GA32" i="16"/>
  <c r="FZ32" i="16"/>
  <c r="GC32" i="16"/>
  <c r="DH33" i="16"/>
  <c r="CP32" i="16"/>
  <c r="CO32" i="16"/>
  <c r="CM32" i="16"/>
  <c r="CN32" i="16"/>
  <c r="CL32" i="16"/>
  <c r="KI32" i="16"/>
  <c r="JG31" i="16"/>
  <c r="IP36" i="16" l="1"/>
  <c r="IW35" i="16"/>
  <c r="JB35" i="16" s="1"/>
  <c r="HY35" i="16"/>
  <c r="HZ35" i="16"/>
  <c r="IE35" i="16" s="1"/>
  <c r="HB34" i="16"/>
  <c r="HC34" i="16"/>
  <c r="HH34" i="16" s="1"/>
  <c r="GF32" i="16"/>
  <c r="GK32" i="16" s="1"/>
  <c r="JW32" i="16" s="1"/>
  <c r="CR32" i="16"/>
  <c r="CW32" i="16" s="1"/>
  <c r="GE32" i="16"/>
  <c r="FG34" i="16"/>
  <c r="FF34" i="16"/>
  <c r="FE34" i="16"/>
  <c r="FD34" i="16"/>
  <c r="FC34" i="16"/>
  <c r="EF32" i="16"/>
  <c r="EI32" i="16"/>
  <c r="EJ32" i="16"/>
  <c r="EG32" i="16"/>
  <c r="EH32" i="16"/>
  <c r="DM33" i="16"/>
  <c r="DJ33" i="16"/>
  <c r="DN33" i="16" s="1"/>
  <c r="DI33" i="16"/>
  <c r="DL33" i="16"/>
  <c r="DK33" i="16"/>
  <c r="CQ32" i="16"/>
  <c r="KA33" i="16"/>
  <c r="JK32" i="16"/>
  <c r="IU36" i="16" l="1"/>
  <c r="IT36" i="16"/>
  <c r="IS36" i="16"/>
  <c r="IR36" i="16"/>
  <c r="IV36" i="16" s="1"/>
  <c r="IQ36" i="16"/>
  <c r="HS36" i="16"/>
  <c r="GV35" i="16"/>
  <c r="FH34" i="16"/>
  <c r="FB35" i="16" s="1"/>
  <c r="EK32" i="16"/>
  <c r="DH34" i="16"/>
  <c r="FY33" i="16"/>
  <c r="CK33" i="16"/>
  <c r="EL32" i="16"/>
  <c r="EQ32" i="16" s="1"/>
  <c r="JO32" i="16" s="1"/>
  <c r="DO33" i="16"/>
  <c r="DT33" i="16" s="1"/>
  <c r="JK33" i="16" s="1"/>
  <c r="FI34" i="16"/>
  <c r="FN34" i="16" s="1"/>
  <c r="JS33" i="16"/>
  <c r="IP37" i="16" l="1"/>
  <c r="IW36" i="16"/>
  <c r="JB36" i="16" s="1"/>
  <c r="HT36" i="16"/>
  <c r="HU36" i="16"/>
  <c r="HV36" i="16"/>
  <c r="HX36" i="16"/>
  <c r="HW36" i="16"/>
  <c r="HA35" i="16"/>
  <c r="GZ35" i="16"/>
  <c r="GX35" i="16"/>
  <c r="GW35" i="16"/>
  <c r="GY35" i="16"/>
  <c r="KE33" i="16"/>
  <c r="DI34" i="16"/>
  <c r="DM34" i="16"/>
  <c r="DL34" i="16"/>
  <c r="DK34" i="16"/>
  <c r="DJ34" i="16"/>
  <c r="EE33" i="16"/>
  <c r="CM33" i="16"/>
  <c r="CL33" i="16"/>
  <c r="CO33" i="16"/>
  <c r="CP33" i="16"/>
  <c r="CN33" i="16"/>
  <c r="GB33" i="16"/>
  <c r="GD33" i="16"/>
  <c r="GC33" i="16"/>
  <c r="GA33" i="16"/>
  <c r="FZ33" i="16"/>
  <c r="FE35" i="16"/>
  <c r="FG35" i="16"/>
  <c r="FF35" i="16"/>
  <c r="FD35" i="16"/>
  <c r="FC35" i="16"/>
  <c r="KI33" i="16"/>
  <c r="IR37" i="16" l="1"/>
  <c r="IQ37" i="16"/>
  <c r="IU37" i="16"/>
  <c r="IT37" i="16"/>
  <c r="IS37" i="16"/>
  <c r="HY36" i="16"/>
  <c r="HZ36" i="16"/>
  <c r="IE36" i="16" s="1"/>
  <c r="HB35" i="16"/>
  <c r="HC35" i="16"/>
  <c r="HH35" i="16" s="1"/>
  <c r="CR33" i="16"/>
  <c r="CW33" i="16" s="1"/>
  <c r="GE33" i="16"/>
  <c r="EI33" i="16"/>
  <c r="EH33" i="16"/>
  <c r="EG33" i="16"/>
  <c r="EJ33" i="16"/>
  <c r="EF33" i="16"/>
  <c r="FI35" i="16"/>
  <c r="FN35" i="16" s="1"/>
  <c r="FH35" i="16"/>
  <c r="CQ33" i="16"/>
  <c r="DN34" i="16"/>
  <c r="DH35" i="16" s="1"/>
  <c r="KA34" i="16"/>
  <c r="GF33" i="16"/>
  <c r="GK33" i="16" s="1"/>
  <c r="JW33" i="16" s="1"/>
  <c r="DO34" i="16"/>
  <c r="DT34" i="16" s="1"/>
  <c r="JG32" i="16"/>
  <c r="IW37" i="16" l="1"/>
  <c r="JB37" i="16" s="1"/>
  <c r="IV37" i="16"/>
  <c r="HS37" i="16"/>
  <c r="GV36" i="16"/>
  <c r="EL33" i="16"/>
  <c r="EQ33" i="16" s="1"/>
  <c r="JO33" i="16" s="1"/>
  <c r="FB36" i="16"/>
  <c r="EK33" i="16"/>
  <c r="DL35" i="16"/>
  <c r="DK35" i="16"/>
  <c r="DJ35" i="16"/>
  <c r="DI35" i="16"/>
  <c r="DM35" i="16"/>
  <c r="CK34" i="16"/>
  <c r="FY34" i="16"/>
  <c r="JK34" i="16"/>
  <c r="JS34" i="16"/>
  <c r="IP38" i="16" l="1"/>
  <c r="HW37" i="16"/>
  <c r="HX37" i="16"/>
  <c r="HT37" i="16"/>
  <c r="HV37" i="16"/>
  <c r="HU37" i="16"/>
  <c r="HY37" i="16" s="1"/>
  <c r="HA36" i="16"/>
  <c r="GZ36" i="16"/>
  <c r="GY36" i="16"/>
  <c r="GX36" i="16"/>
  <c r="GW36" i="16"/>
  <c r="HC36" i="16" s="1"/>
  <c r="HH36" i="16" s="1"/>
  <c r="DN35" i="16"/>
  <c r="KA35" i="16"/>
  <c r="CP34" i="16"/>
  <c r="CO34" i="16"/>
  <c r="CM34" i="16"/>
  <c r="CL34" i="16"/>
  <c r="CN34" i="16"/>
  <c r="EE34" i="16"/>
  <c r="KE34" i="16"/>
  <c r="GD34" i="16"/>
  <c r="GC34" i="16"/>
  <c r="GB34" i="16"/>
  <c r="GA34" i="16"/>
  <c r="FZ34" i="16"/>
  <c r="DO35" i="16"/>
  <c r="DT35" i="16" s="1"/>
  <c r="FF36" i="16"/>
  <c r="FG36" i="16"/>
  <c r="FE36" i="16"/>
  <c r="FD36" i="16"/>
  <c r="FC36" i="16"/>
  <c r="KI34" i="16"/>
  <c r="JG33" i="16"/>
  <c r="IU38" i="16" l="1"/>
  <c r="IT38" i="16"/>
  <c r="IS38" i="16"/>
  <c r="IQ38" i="16"/>
  <c r="IR38" i="16"/>
  <c r="IV38" i="16" s="1"/>
  <c r="HZ37" i="16"/>
  <c r="IE37" i="16" s="1"/>
  <c r="HS38" i="16"/>
  <c r="HB36" i="16"/>
  <c r="CQ34" i="16"/>
  <c r="CK35" i="16" s="1"/>
  <c r="GF34" i="16"/>
  <c r="GK34" i="16" s="1"/>
  <c r="JW34" i="16" s="1"/>
  <c r="FH36" i="16"/>
  <c r="CR34" i="16"/>
  <c r="CW34" i="16" s="1"/>
  <c r="FI36" i="16"/>
  <c r="FN36" i="16" s="1"/>
  <c r="GE34" i="16"/>
  <c r="EJ34" i="16"/>
  <c r="EG34" i="16"/>
  <c r="EH34" i="16"/>
  <c r="EF34" i="16"/>
  <c r="EI34" i="16"/>
  <c r="DH36" i="16"/>
  <c r="JS35" i="16"/>
  <c r="IW38" i="16" l="1"/>
  <c r="JB38" i="16" s="1"/>
  <c r="IP39" i="16"/>
  <c r="HT38" i="16"/>
  <c r="HV38" i="16"/>
  <c r="HX38" i="16"/>
  <c r="HW38" i="16"/>
  <c r="HU38" i="16"/>
  <c r="HY38" i="16" s="1"/>
  <c r="GV37" i="16"/>
  <c r="EL34" i="16"/>
  <c r="EQ34" i="16" s="1"/>
  <c r="JO34" i="16" s="1"/>
  <c r="FY35" i="16"/>
  <c r="DK36" i="16"/>
  <c r="DJ36" i="16"/>
  <c r="DI36" i="16"/>
  <c r="DM36" i="16"/>
  <c r="DL36" i="16"/>
  <c r="EK34" i="16"/>
  <c r="CN35" i="16"/>
  <c r="CM35" i="16"/>
  <c r="CL35" i="16"/>
  <c r="CO35" i="16"/>
  <c r="CP35" i="16"/>
  <c r="FB37" i="16"/>
  <c r="KI35" i="16"/>
  <c r="JG34" i="16"/>
  <c r="JK35" i="16"/>
  <c r="IT39" i="16" l="1"/>
  <c r="IS39" i="16"/>
  <c r="IR39" i="16"/>
  <c r="IQ39" i="16"/>
  <c r="IU39" i="16"/>
  <c r="HS39" i="16"/>
  <c r="HZ38" i="16"/>
  <c r="IE38" i="16" s="1"/>
  <c r="GX37" i="16"/>
  <c r="GW37" i="16"/>
  <c r="HA37" i="16"/>
  <c r="GZ37" i="16"/>
  <c r="GY37" i="16"/>
  <c r="DO36" i="16"/>
  <c r="DT36" i="16" s="1"/>
  <c r="CQ35" i="16"/>
  <c r="CK36" i="16" s="1"/>
  <c r="CL36" i="16" s="1"/>
  <c r="CR35" i="16"/>
  <c r="CW35" i="16" s="1"/>
  <c r="KE35" i="16"/>
  <c r="DN36" i="16"/>
  <c r="KA36" i="16"/>
  <c r="FC37" i="16"/>
  <c r="FF37" i="16"/>
  <c r="FG37" i="16"/>
  <c r="FE37" i="16"/>
  <c r="FD37" i="16"/>
  <c r="GA35" i="16"/>
  <c r="GC35" i="16"/>
  <c r="FZ35" i="16"/>
  <c r="GB35" i="16"/>
  <c r="GD35" i="16"/>
  <c r="EE35" i="16"/>
  <c r="IW39" i="16" l="1"/>
  <c r="JB39" i="16" s="1"/>
  <c r="IV39" i="16"/>
  <c r="HW39" i="16"/>
  <c r="HX39" i="16"/>
  <c r="HV39" i="16"/>
  <c r="HU39" i="16"/>
  <c r="HY39" i="16" s="1"/>
  <c r="HT39" i="16"/>
  <c r="HZ39" i="16" s="1"/>
  <c r="IE39" i="16" s="1"/>
  <c r="HB37" i="16"/>
  <c r="HC37" i="16"/>
  <c r="HH37" i="16" s="1"/>
  <c r="CN36" i="16"/>
  <c r="CO36" i="16"/>
  <c r="CP36" i="16"/>
  <c r="FI37" i="16"/>
  <c r="FN37" i="16" s="1"/>
  <c r="FH37" i="16"/>
  <c r="FB38" i="16" s="1"/>
  <c r="EH35" i="16"/>
  <c r="EF35" i="16"/>
  <c r="EJ35" i="16"/>
  <c r="EI35" i="16"/>
  <c r="EG35" i="16"/>
  <c r="GF35" i="16"/>
  <c r="GK35" i="16" s="1"/>
  <c r="JW35" i="16" s="1"/>
  <c r="GE35" i="16"/>
  <c r="DH37" i="16"/>
  <c r="JG35" i="16"/>
  <c r="IP40" i="16" l="1"/>
  <c r="HS40" i="16"/>
  <c r="GV38" i="16"/>
  <c r="CR36" i="16"/>
  <c r="CW36" i="16" s="1"/>
  <c r="CQ36" i="16"/>
  <c r="CK37" i="16" s="1"/>
  <c r="EK35" i="16"/>
  <c r="EE36" i="16" s="1"/>
  <c r="FF38" i="16"/>
  <c r="FE38" i="16"/>
  <c r="FD38" i="16"/>
  <c r="FC38" i="16"/>
  <c r="FG38" i="16"/>
  <c r="DM37" i="16"/>
  <c r="DL37" i="16"/>
  <c r="DK37" i="16"/>
  <c r="DI37" i="16"/>
  <c r="DJ37" i="16"/>
  <c r="EL35" i="16"/>
  <c r="EQ35" i="16" s="1"/>
  <c r="JO35" i="16" s="1"/>
  <c r="FY36" i="16"/>
  <c r="JK36" i="16"/>
  <c r="KI36" i="16"/>
  <c r="JS36" i="16"/>
  <c r="IQ40" i="16" l="1"/>
  <c r="IU40" i="16"/>
  <c r="IS40" i="16"/>
  <c r="IT40" i="16"/>
  <c r="IR40" i="16"/>
  <c r="IV40" i="16" s="1"/>
  <c r="HV40" i="16"/>
  <c r="HT40" i="16"/>
  <c r="HX40" i="16"/>
  <c r="HW40" i="16"/>
  <c r="HU40" i="16"/>
  <c r="HY40" i="16" s="1"/>
  <c r="HA38" i="16"/>
  <c r="GZ38" i="16"/>
  <c r="GY38" i="16"/>
  <c r="GW38" i="16"/>
  <c r="GX38" i="16"/>
  <c r="HB38" i="16" s="1"/>
  <c r="GB36" i="16"/>
  <c r="GD36" i="16"/>
  <c r="GC36" i="16"/>
  <c r="GA36" i="16"/>
  <c r="FZ36" i="16"/>
  <c r="DN37" i="16"/>
  <c r="DH38" i="16" s="1"/>
  <c r="DO37" i="16"/>
  <c r="DT37" i="16" s="1"/>
  <c r="KA37" i="16"/>
  <c r="CP37" i="16"/>
  <c r="CO37" i="16"/>
  <c r="CN37" i="16"/>
  <c r="CM37" i="16"/>
  <c r="CL37" i="16"/>
  <c r="FI38" i="16"/>
  <c r="FN38" i="16" s="1"/>
  <c r="KE36" i="16"/>
  <c r="FH38" i="16"/>
  <c r="EG36" i="16"/>
  <c r="EF36" i="16"/>
  <c r="EJ36" i="16"/>
  <c r="EI36" i="16"/>
  <c r="EH36" i="16"/>
  <c r="JG36" i="16"/>
  <c r="IP41" i="16" l="1"/>
  <c r="IW40" i="16"/>
  <c r="JB40" i="16" s="1"/>
  <c r="HS41" i="16"/>
  <c r="HZ40" i="16"/>
  <c r="IE40" i="16" s="1"/>
  <c r="GV39" i="16"/>
  <c r="HC38" i="16"/>
  <c r="HH38" i="16" s="1"/>
  <c r="CR37" i="16"/>
  <c r="CW37" i="16" s="1"/>
  <c r="GE36" i="16"/>
  <c r="DM38" i="16"/>
  <c r="DL38" i="16"/>
  <c r="DK38" i="16"/>
  <c r="DJ38" i="16"/>
  <c r="DI38" i="16"/>
  <c r="CQ37" i="16"/>
  <c r="CK38" i="16" s="1"/>
  <c r="EL36" i="16"/>
  <c r="EQ36" i="16" s="1"/>
  <c r="JO36" i="16" s="1"/>
  <c r="EK36" i="16"/>
  <c r="GF36" i="16"/>
  <c r="GK36" i="16" s="1"/>
  <c r="JW36" i="16" s="1"/>
  <c r="FY37" i="16"/>
  <c r="FB39" i="16"/>
  <c r="JS37" i="16"/>
  <c r="IU41" i="16" l="1"/>
  <c r="IT41" i="16"/>
  <c r="IS41" i="16"/>
  <c r="IR41" i="16"/>
  <c r="IV41" i="16" s="1"/>
  <c r="IQ41" i="16"/>
  <c r="HU41" i="16"/>
  <c r="HT41" i="16"/>
  <c r="HX41" i="16"/>
  <c r="HW41" i="16"/>
  <c r="HV41" i="16"/>
  <c r="GZ39" i="16"/>
  <c r="GY39" i="16"/>
  <c r="GX39" i="16"/>
  <c r="GW39" i="16"/>
  <c r="HA39" i="16"/>
  <c r="FF39" i="16"/>
  <c r="FE39" i="16"/>
  <c r="FD39" i="16"/>
  <c r="FC39" i="16"/>
  <c r="FG39" i="16"/>
  <c r="CP38" i="16"/>
  <c r="CL38" i="16"/>
  <c r="CN38" i="16"/>
  <c r="CM38" i="16"/>
  <c r="CO38" i="16"/>
  <c r="GA37" i="16"/>
  <c r="GD37" i="16"/>
  <c r="GB37" i="16"/>
  <c r="GC37" i="16"/>
  <c r="FZ37" i="16"/>
  <c r="DO38" i="16"/>
  <c r="DT38" i="16" s="1"/>
  <c r="EE37" i="16"/>
  <c r="DN38" i="16"/>
  <c r="KI37" i="16"/>
  <c r="JK37" i="16"/>
  <c r="IW41" i="16" l="1"/>
  <c r="JB41" i="16" s="1"/>
  <c r="IP42" i="16"/>
  <c r="HZ41" i="16"/>
  <c r="IE41" i="16" s="1"/>
  <c r="HY41" i="16"/>
  <c r="HC39" i="16"/>
  <c r="HH39" i="16" s="1"/>
  <c r="HB39" i="16"/>
  <c r="GE37" i="16"/>
  <c r="FY38" i="16" s="1"/>
  <c r="CQ38" i="16"/>
  <c r="CK39" i="16" s="1"/>
  <c r="CP39" i="16" s="1"/>
  <c r="KA38" i="16"/>
  <c r="KE37" i="16"/>
  <c r="GF37" i="16"/>
  <c r="GK37" i="16" s="1"/>
  <c r="JW37" i="16" s="1"/>
  <c r="CR38" i="16"/>
  <c r="CW38" i="16" s="1"/>
  <c r="FI39" i="16"/>
  <c r="FN39" i="16" s="1"/>
  <c r="DH39" i="16"/>
  <c r="EG37" i="16"/>
  <c r="EJ37" i="16"/>
  <c r="EH37" i="16"/>
  <c r="EI37" i="16"/>
  <c r="EF37" i="16"/>
  <c r="FH39" i="16"/>
  <c r="JG37" i="16"/>
  <c r="JS38" i="16"/>
  <c r="IS42" i="16" l="1"/>
  <c r="IR42" i="16"/>
  <c r="IQ42" i="16"/>
  <c r="IU42" i="16"/>
  <c r="IT42" i="16"/>
  <c r="HS42" i="16"/>
  <c r="GV40" i="16"/>
  <c r="CM39" i="16"/>
  <c r="CL39" i="16"/>
  <c r="CO39" i="16"/>
  <c r="CN39" i="16"/>
  <c r="EL37" i="16"/>
  <c r="EQ37" i="16" s="1"/>
  <c r="JO37" i="16" s="1"/>
  <c r="DJ39" i="16"/>
  <c r="DI39" i="16"/>
  <c r="DK39" i="16"/>
  <c r="DL39" i="16"/>
  <c r="DM39" i="16"/>
  <c r="FB40" i="16"/>
  <c r="GA38" i="16"/>
  <c r="GC38" i="16"/>
  <c r="GD38" i="16"/>
  <c r="FZ38" i="16"/>
  <c r="GB38" i="16"/>
  <c r="EK37" i="16"/>
  <c r="IV42" i="16" l="1"/>
  <c r="IW42" i="16"/>
  <c r="JB42" i="16" s="1"/>
  <c r="HX42" i="16"/>
  <c r="HV42" i="16"/>
  <c r="HT42" i="16"/>
  <c r="HW42" i="16"/>
  <c r="HU42" i="16"/>
  <c r="HY42" i="16" s="1"/>
  <c r="GW40" i="16"/>
  <c r="HA40" i="16"/>
  <c r="GZ40" i="16"/>
  <c r="GY40" i="16"/>
  <c r="GX40" i="16"/>
  <c r="HB40" i="16" s="1"/>
  <c r="CQ39" i="16"/>
  <c r="CK40" i="16" s="1"/>
  <c r="CP40" i="16" s="1"/>
  <c r="CR39" i="16"/>
  <c r="CW39" i="16" s="1"/>
  <c r="GF38" i="16"/>
  <c r="GK38" i="16" s="1"/>
  <c r="JW38" i="16" s="1"/>
  <c r="EE38" i="16"/>
  <c r="FD40" i="16"/>
  <c r="FF40" i="16"/>
  <c r="FG40" i="16"/>
  <c r="FE40" i="16"/>
  <c r="FC40" i="16"/>
  <c r="GE38" i="16"/>
  <c r="KE38" i="16"/>
  <c r="CO40" i="16"/>
  <c r="CN40" i="16"/>
  <c r="CL40" i="16"/>
  <c r="DO39" i="16"/>
  <c r="DT39" i="16" s="1"/>
  <c r="DN39" i="16"/>
  <c r="JK38" i="16"/>
  <c r="KI38" i="16"/>
  <c r="IP43" i="16" l="1"/>
  <c r="HZ42" i="16"/>
  <c r="IE42" i="16" s="1"/>
  <c r="HS43" i="16"/>
  <c r="GV41" i="16"/>
  <c r="HC40" i="16"/>
  <c r="HH40" i="16" s="1"/>
  <c r="CM40" i="16"/>
  <c r="CQ40" i="16" s="1"/>
  <c r="CK41" i="16" s="1"/>
  <c r="FI40" i="16"/>
  <c r="FN40" i="16" s="1"/>
  <c r="FH40" i="16"/>
  <c r="DH40" i="16"/>
  <c r="KA39" i="16"/>
  <c r="FY39" i="16"/>
  <c r="EJ38" i="16"/>
  <c r="EG38" i="16"/>
  <c r="EH38" i="16"/>
  <c r="EI38" i="16"/>
  <c r="EF38" i="16"/>
  <c r="JG38" i="16"/>
  <c r="JS39" i="16"/>
  <c r="IR43" i="16" l="1"/>
  <c r="IU43" i="16"/>
  <c r="IT43" i="16"/>
  <c r="IS43" i="16"/>
  <c r="IQ43" i="16"/>
  <c r="IW43" i="16" s="1"/>
  <c r="JB43" i="16" s="1"/>
  <c r="HU43" i="16"/>
  <c r="HW43" i="16"/>
  <c r="HX43" i="16"/>
  <c r="HV43" i="16"/>
  <c r="HT43" i="16"/>
  <c r="HZ43" i="16" s="1"/>
  <c r="IE43" i="16" s="1"/>
  <c r="HA41" i="16"/>
  <c r="GW41" i="16"/>
  <c r="GZ41" i="16"/>
  <c r="GY41" i="16"/>
  <c r="GX41" i="16"/>
  <c r="HB41" i="16" s="1"/>
  <c r="CR40" i="16"/>
  <c r="CW40" i="16" s="1"/>
  <c r="EK38" i="16"/>
  <c r="EE39" i="16" s="1"/>
  <c r="EJ39" i="16"/>
  <c r="EI39" i="16"/>
  <c r="EF39" i="16"/>
  <c r="EH39" i="16"/>
  <c r="EG39" i="16"/>
  <c r="DM40" i="16"/>
  <c r="DL40" i="16"/>
  <c r="DK40" i="16"/>
  <c r="DI40" i="16"/>
  <c r="DJ40" i="16"/>
  <c r="CL41" i="16"/>
  <c r="CP41" i="16"/>
  <c r="CO41" i="16"/>
  <c r="CN41" i="16"/>
  <c r="CM41" i="16"/>
  <c r="GA39" i="16"/>
  <c r="GB39" i="16"/>
  <c r="GD39" i="16"/>
  <c r="GC39" i="16"/>
  <c r="FZ39" i="16"/>
  <c r="FB41" i="16"/>
  <c r="EL38" i="16"/>
  <c r="EQ38" i="16" s="1"/>
  <c r="JO38" i="16" s="1"/>
  <c r="IV43" i="16" l="1"/>
  <c r="HY43" i="16"/>
  <c r="GV42" i="16"/>
  <c r="HC41" i="16"/>
  <c r="HH41" i="16" s="1"/>
  <c r="EK39" i="16"/>
  <c r="EE40" i="16" s="1"/>
  <c r="CQ41" i="16"/>
  <c r="CK42" i="16" s="1"/>
  <c r="GE39" i="16"/>
  <c r="FY40" i="16"/>
  <c r="FG41" i="16"/>
  <c r="FF41" i="16"/>
  <c r="FE41" i="16"/>
  <c r="FC41" i="16"/>
  <c r="FD41" i="16"/>
  <c r="GF39" i="16"/>
  <c r="GK39" i="16" s="1"/>
  <c r="JW39" i="16" s="1"/>
  <c r="KE39" i="16"/>
  <c r="CR41" i="16"/>
  <c r="CW41" i="16" s="1"/>
  <c r="EL39" i="16"/>
  <c r="EQ39" i="16" s="1"/>
  <c r="JO39" i="16" s="1"/>
  <c r="DN40" i="16"/>
  <c r="DO40" i="16"/>
  <c r="DT40" i="16" s="1"/>
  <c r="KI39" i="16"/>
  <c r="JK39" i="16"/>
  <c r="IP44" i="16" l="1"/>
  <c r="HS44" i="16"/>
  <c r="GY42" i="16"/>
  <c r="GX42" i="16"/>
  <c r="GW42" i="16"/>
  <c r="GZ42" i="16"/>
  <c r="HA42" i="16"/>
  <c r="DH41" i="16"/>
  <c r="EH40" i="16"/>
  <c r="EF40" i="16"/>
  <c r="EI40" i="16"/>
  <c r="EJ40" i="16"/>
  <c r="EG40" i="16"/>
  <c r="FH41" i="16"/>
  <c r="FI41" i="16"/>
  <c r="FN41" i="16" s="1"/>
  <c r="KA40" i="16"/>
  <c r="CM42" i="16"/>
  <c r="CO42" i="16"/>
  <c r="CL42" i="16"/>
  <c r="CP42" i="16"/>
  <c r="CN42" i="16"/>
  <c r="GC40" i="16"/>
  <c r="FZ40" i="16"/>
  <c r="GA40" i="16"/>
  <c r="GB40" i="16"/>
  <c r="GD40" i="16"/>
  <c r="JS40" i="16"/>
  <c r="JG39" i="16"/>
  <c r="IU44" i="16" l="1"/>
  <c r="IT44" i="16"/>
  <c r="IS44" i="16"/>
  <c r="IR44" i="16"/>
  <c r="IV44" i="16" s="1"/>
  <c r="IQ44" i="16"/>
  <c r="HX44" i="16"/>
  <c r="HT44" i="16"/>
  <c r="HV44" i="16"/>
  <c r="HU44" i="16"/>
  <c r="HW44" i="16"/>
  <c r="HC42" i="16"/>
  <c r="HH42" i="16" s="1"/>
  <c r="HB42" i="16"/>
  <c r="GE40" i="16"/>
  <c r="FY41" i="16" s="1"/>
  <c r="KE40" i="16"/>
  <c r="CQ42" i="16"/>
  <c r="EK40" i="16"/>
  <c r="EL40" i="16"/>
  <c r="EQ40" i="16" s="1"/>
  <c r="JO40" i="16" s="1"/>
  <c r="GF40" i="16"/>
  <c r="GK40" i="16" s="1"/>
  <c r="JW40" i="16" s="1"/>
  <c r="CR42" i="16"/>
  <c r="CW42" i="16" s="1"/>
  <c r="FB42" i="16"/>
  <c r="DK41" i="16"/>
  <c r="DI41" i="16"/>
  <c r="DM41" i="16"/>
  <c r="DJ41" i="16"/>
  <c r="DL41" i="16"/>
  <c r="IP45" i="16" l="1"/>
  <c r="IW44" i="16"/>
  <c r="JB44" i="16" s="1"/>
  <c r="HZ44" i="16"/>
  <c r="IE44" i="16" s="1"/>
  <c r="HY44" i="16"/>
  <c r="GV43" i="16"/>
  <c r="FC42" i="16"/>
  <c r="FG42" i="16"/>
  <c r="FF42" i="16"/>
  <c r="FD42" i="16"/>
  <c r="FE42" i="16"/>
  <c r="DN41" i="16"/>
  <c r="KA41" i="16"/>
  <c r="DO41" i="16"/>
  <c r="DT41" i="16" s="1"/>
  <c r="EE41" i="16"/>
  <c r="GB41" i="16"/>
  <c r="FZ41" i="16"/>
  <c r="GC41" i="16"/>
  <c r="GD41" i="16"/>
  <c r="GA41" i="16"/>
  <c r="CK43" i="16"/>
  <c r="JK40" i="16"/>
  <c r="IR45" i="16" l="1"/>
  <c r="IT45" i="16"/>
  <c r="IQ45" i="16"/>
  <c r="IU45" i="16"/>
  <c r="IS45" i="16"/>
  <c r="HS45" i="16"/>
  <c r="GY43" i="16"/>
  <c r="GW43" i="16"/>
  <c r="HA43" i="16"/>
  <c r="GX43" i="16"/>
  <c r="GZ43" i="16"/>
  <c r="GE41" i="16"/>
  <c r="FH42" i="16"/>
  <c r="KE41" i="16"/>
  <c r="DH42" i="16"/>
  <c r="EI41" i="16"/>
  <c r="EH41" i="16"/>
  <c r="EJ41" i="16"/>
  <c r="EG41" i="16"/>
  <c r="EF41" i="16"/>
  <c r="CO43" i="16"/>
  <c r="CL43" i="16"/>
  <c r="CN43" i="16"/>
  <c r="CM43" i="16"/>
  <c r="CP43" i="16"/>
  <c r="GF41" i="16"/>
  <c r="GK41" i="16" s="1"/>
  <c r="JW41" i="16" s="1"/>
  <c r="KA42" i="16"/>
  <c r="FI42" i="16"/>
  <c r="FN42" i="16" s="1"/>
  <c r="JG40" i="16"/>
  <c r="JS41" i="16"/>
  <c r="IW45" i="16" l="1"/>
  <c r="JB45" i="16" s="1"/>
  <c r="IV45" i="16"/>
  <c r="HW45" i="16"/>
  <c r="HU45" i="16"/>
  <c r="HV45" i="16"/>
  <c r="HX45" i="16"/>
  <c r="HT45" i="16"/>
  <c r="HZ45" i="16" s="1"/>
  <c r="IE45" i="16" s="1"/>
  <c r="HC43" i="16"/>
  <c r="HH43" i="16" s="1"/>
  <c r="HB43" i="16"/>
  <c r="EK41" i="16"/>
  <c r="FY42" i="16"/>
  <c r="CR43" i="16"/>
  <c r="CW43" i="16" s="1"/>
  <c r="CQ43" i="16"/>
  <c r="FB43" i="16"/>
  <c r="EL41" i="16"/>
  <c r="EQ41" i="16" s="1"/>
  <c r="JO41" i="16" s="1"/>
  <c r="DL42" i="16"/>
  <c r="DI42" i="16"/>
  <c r="DM42" i="16"/>
  <c r="DK42" i="16"/>
  <c r="DJ42" i="16"/>
  <c r="KI40" i="16"/>
  <c r="IP46" i="16" l="1"/>
  <c r="HY45" i="16"/>
  <c r="GV44" i="16"/>
  <c r="DN42" i="16"/>
  <c r="DH43" i="16" s="1"/>
  <c r="DI43" i="16" s="1"/>
  <c r="GB42" i="16"/>
  <c r="GD42" i="16"/>
  <c r="GA42" i="16"/>
  <c r="FZ42" i="16"/>
  <c r="GC42" i="16"/>
  <c r="KA43" i="16"/>
  <c r="DJ43" i="16"/>
  <c r="DK43" i="16"/>
  <c r="DL43" i="16"/>
  <c r="FE43" i="16"/>
  <c r="FG43" i="16"/>
  <c r="FF43" i="16"/>
  <c r="FD43" i="16"/>
  <c r="FC43" i="16"/>
  <c r="CK44" i="16"/>
  <c r="DO42" i="16"/>
  <c r="DT42" i="16" s="1"/>
  <c r="EE42" i="16"/>
  <c r="JK41" i="16"/>
  <c r="IU46" i="16" l="1"/>
  <c r="IT46" i="16"/>
  <c r="IS46" i="16"/>
  <c r="IR46" i="16"/>
  <c r="IQ46" i="16"/>
  <c r="IW46" i="16" s="1"/>
  <c r="JB46" i="16" s="1"/>
  <c r="HS46" i="16"/>
  <c r="GZ44" i="16"/>
  <c r="GW44" i="16"/>
  <c r="HA44" i="16"/>
  <c r="GX44" i="16"/>
  <c r="GY44" i="16"/>
  <c r="DM43" i="16"/>
  <c r="DN43" i="16" s="1"/>
  <c r="DH44" i="16" s="1"/>
  <c r="FH43" i="16"/>
  <c r="FI43" i="16"/>
  <c r="FN43" i="16" s="1"/>
  <c r="FB44" i="16"/>
  <c r="EF42" i="16"/>
  <c r="EI42" i="16"/>
  <c r="EJ42" i="16"/>
  <c r="EG42" i="16"/>
  <c r="EH42" i="16"/>
  <c r="GF42" i="16"/>
  <c r="GK42" i="16" s="1"/>
  <c r="JW42" i="16" s="1"/>
  <c r="GE42" i="16"/>
  <c r="KE42" i="16"/>
  <c r="CN44" i="16"/>
  <c r="CL44" i="16"/>
  <c r="CM44" i="16"/>
  <c r="CO44" i="16"/>
  <c r="CP44" i="16"/>
  <c r="DO43" i="16"/>
  <c r="DT43" i="16" s="1"/>
  <c r="JG41" i="16"/>
  <c r="JS42" i="16"/>
  <c r="IV46" i="16" l="1"/>
  <c r="HT46" i="16"/>
  <c r="HV46" i="16"/>
  <c r="HU46" i="16"/>
  <c r="HW46" i="16"/>
  <c r="HX46" i="16"/>
  <c r="HC44" i="16"/>
  <c r="HH44" i="16" s="1"/>
  <c r="HB44" i="16"/>
  <c r="CR44" i="16"/>
  <c r="CW44" i="16" s="1"/>
  <c r="FC44" i="16"/>
  <c r="FD44" i="16"/>
  <c r="FF44" i="16"/>
  <c r="FG44" i="16"/>
  <c r="FE44" i="16"/>
  <c r="EK42" i="16"/>
  <c r="FY43" i="16"/>
  <c r="EL42" i="16"/>
  <c r="EQ42" i="16" s="1"/>
  <c r="JO42" i="16" s="1"/>
  <c r="DJ44" i="16"/>
  <c r="DI44" i="16"/>
  <c r="DL44" i="16"/>
  <c r="DM44" i="16"/>
  <c r="DK44" i="16"/>
  <c r="CQ44" i="16"/>
  <c r="IP47" i="16" l="1"/>
  <c r="HY46" i="16"/>
  <c r="HZ46" i="16"/>
  <c r="IE46" i="16" s="1"/>
  <c r="GV45" i="16"/>
  <c r="EE43" i="16"/>
  <c r="KA44" i="16"/>
  <c r="FH44" i="16"/>
  <c r="CK45" i="16"/>
  <c r="FI44" i="16"/>
  <c r="FN44" i="16" s="1"/>
  <c r="DO44" i="16"/>
  <c r="DT44" i="16" s="1"/>
  <c r="KE43" i="16"/>
  <c r="DN44" i="16"/>
  <c r="GA43" i="16"/>
  <c r="GB43" i="16"/>
  <c r="GD43" i="16"/>
  <c r="FZ43" i="16"/>
  <c r="GC43" i="16"/>
  <c r="KI41" i="16"/>
  <c r="JG42" i="16"/>
  <c r="JK42" i="16"/>
  <c r="IU47" i="16" l="1"/>
  <c r="IT47" i="16"/>
  <c r="IS47" i="16"/>
  <c r="IR47" i="16"/>
  <c r="IV47" i="16" s="1"/>
  <c r="IQ47" i="16"/>
  <c r="IW47" i="16" s="1"/>
  <c r="JB47" i="16" s="1"/>
  <c r="HS47" i="16"/>
  <c r="GW45" i="16"/>
  <c r="HA45" i="16"/>
  <c r="GZ45" i="16"/>
  <c r="GX45" i="16"/>
  <c r="HB45" i="16" s="1"/>
  <c r="GY45" i="16"/>
  <c r="GE43" i="16"/>
  <c r="FY44" i="16" s="1"/>
  <c r="GD44" i="16" s="1"/>
  <c r="FB45" i="16"/>
  <c r="DH45" i="16"/>
  <c r="CP45" i="16"/>
  <c r="CO45" i="16"/>
  <c r="CN45" i="16"/>
  <c r="CM45" i="16"/>
  <c r="CL45" i="16"/>
  <c r="GF43" i="16"/>
  <c r="GK43" i="16" s="1"/>
  <c r="JW43" i="16" s="1"/>
  <c r="EI43" i="16"/>
  <c r="EG43" i="16"/>
  <c r="EF43" i="16"/>
  <c r="EH43" i="16"/>
  <c r="EJ43" i="16"/>
  <c r="JS43" i="16"/>
  <c r="IP48" i="16" l="1"/>
  <c r="HW47" i="16"/>
  <c r="HT47" i="16"/>
  <c r="HV47" i="16"/>
  <c r="HU47" i="16"/>
  <c r="HY47" i="16" s="1"/>
  <c r="HX47" i="16"/>
  <c r="GV46" i="16"/>
  <c r="HC45" i="16"/>
  <c r="HH45" i="16" s="1"/>
  <c r="GC44" i="16"/>
  <c r="FZ44" i="16"/>
  <c r="GA44" i="16"/>
  <c r="GB44" i="16"/>
  <c r="CR45" i="16"/>
  <c r="CW45" i="16" s="1"/>
  <c r="DI45" i="16"/>
  <c r="DK45" i="16"/>
  <c r="DJ45" i="16"/>
  <c r="DM45" i="16"/>
  <c r="DL45" i="16"/>
  <c r="CQ45" i="16"/>
  <c r="EL43" i="16"/>
  <c r="EQ43" i="16" s="1"/>
  <c r="JO43" i="16" s="1"/>
  <c r="EK43" i="16"/>
  <c r="EE44" i="16" s="1"/>
  <c r="FF45" i="16"/>
  <c r="FE45" i="16"/>
  <c r="FD45" i="16"/>
  <c r="FG45" i="16"/>
  <c r="FC45" i="16"/>
  <c r="IU48" i="16" l="1"/>
  <c r="IS48" i="16"/>
  <c r="IR48" i="16"/>
  <c r="IQ48" i="16"/>
  <c r="IT48" i="16"/>
  <c r="HS48" i="16"/>
  <c r="HZ47" i="16"/>
  <c r="IE47" i="16" s="1"/>
  <c r="GX46" i="16"/>
  <c r="GY46" i="16"/>
  <c r="HA46" i="16"/>
  <c r="GZ46" i="16"/>
  <c r="GW46" i="16"/>
  <c r="HC46" i="16" s="1"/>
  <c r="HH46" i="16" s="1"/>
  <c r="GE44" i="16"/>
  <c r="GF44" i="16"/>
  <c r="GK44" i="16" s="1"/>
  <c r="JW44" i="16" s="1"/>
  <c r="KE44" i="16"/>
  <c r="KA45" i="16"/>
  <c r="FY45" i="16"/>
  <c r="CK46" i="16"/>
  <c r="DN45" i="16"/>
  <c r="DH46" i="16" s="1"/>
  <c r="FI45" i="16"/>
  <c r="FN45" i="16" s="1"/>
  <c r="FH45" i="16"/>
  <c r="EJ44" i="16"/>
  <c r="EI44" i="16"/>
  <c r="EH44" i="16"/>
  <c r="EG44" i="16"/>
  <c r="EF44" i="16"/>
  <c r="DO45" i="16"/>
  <c r="DT45" i="16" s="1"/>
  <c r="JG43" i="16"/>
  <c r="JK43" i="16"/>
  <c r="JS44" i="16"/>
  <c r="IW48" i="16" l="1"/>
  <c r="JB48" i="16" s="1"/>
  <c r="IV48" i="16"/>
  <c r="HV48" i="16"/>
  <c r="HT48" i="16"/>
  <c r="HX48" i="16"/>
  <c r="HU48" i="16"/>
  <c r="HY48" i="16" s="1"/>
  <c r="HW48" i="16"/>
  <c r="HB46" i="16"/>
  <c r="EK44" i="16"/>
  <c r="EE45" i="16" s="1"/>
  <c r="GC45" i="16"/>
  <c r="FZ45" i="16"/>
  <c r="GB45" i="16"/>
  <c r="GD45" i="16"/>
  <c r="GA45" i="16"/>
  <c r="CO46" i="16"/>
  <c r="CL46" i="16"/>
  <c r="CP46" i="16"/>
  <c r="CN46" i="16"/>
  <c r="CM46" i="16"/>
  <c r="DL46" i="16"/>
  <c r="DK46" i="16"/>
  <c r="DI46" i="16"/>
  <c r="DM46" i="16"/>
  <c r="DJ46" i="16"/>
  <c r="FB46" i="16"/>
  <c r="EL44" i="16"/>
  <c r="EQ44" i="16" s="1"/>
  <c r="JO44" i="16" s="1"/>
  <c r="KI42" i="16"/>
  <c r="IP49" i="16" l="1"/>
  <c r="HZ48" i="16"/>
  <c r="IE48" i="16" s="1"/>
  <c r="HS49" i="16"/>
  <c r="GV47" i="16"/>
  <c r="GE45" i="16"/>
  <c r="DN46" i="16"/>
  <c r="CQ46" i="16"/>
  <c r="CK47" i="16" s="1"/>
  <c r="FC46" i="16"/>
  <c r="FG46" i="16"/>
  <c r="FE46" i="16"/>
  <c r="FD46" i="16"/>
  <c r="FF46" i="16"/>
  <c r="FY46" i="16"/>
  <c r="GF45" i="16"/>
  <c r="GK45" i="16" s="1"/>
  <c r="JW45" i="16" s="1"/>
  <c r="DO46" i="16"/>
  <c r="DT46" i="16" s="1"/>
  <c r="DH47" i="16"/>
  <c r="KA46" i="16"/>
  <c r="CR46" i="16"/>
  <c r="CW46" i="16" s="1"/>
  <c r="EI45" i="16"/>
  <c r="EF45" i="16"/>
  <c r="EG45" i="16"/>
  <c r="EJ45" i="16"/>
  <c r="EH45" i="16"/>
  <c r="JG44" i="16"/>
  <c r="IR49" i="16" l="1"/>
  <c r="IQ49" i="16"/>
  <c r="IT49" i="16"/>
  <c r="IU49" i="16"/>
  <c r="IS49" i="16"/>
  <c r="HU49" i="16"/>
  <c r="HV49" i="16"/>
  <c r="HT49" i="16"/>
  <c r="HW49" i="16"/>
  <c r="HX49" i="16"/>
  <c r="GY47" i="16"/>
  <c r="GW47" i="16"/>
  <c r="HA47" i="16"/>
  <c r="GZ47" i="16"/>
  <c r="GX47" i="16"/>
  <c r="HB47" i="16" s="1"/>
  <c r="FI46" i="16"/>
  <c r="FN46" i="16" s="1"/>
  <c r="KE45" i="16"/>
  <c r="CM47" i="16"/>
  <c r="CL47" i="16"/>
  <c r="CP47" i="16"/>
  <c r="CO47" i="16"/>
  <c r="CN47" i="16"/>
  <c r="GB46" i="16"/>
  <c r="GA46" i="16"/>
  <c r="GC46" i="16"/>
  <c r="FZ46" i="16"/>
  <c r="GD46" i="16"/>
  <c r="EL45" i="16"/>
  <c r="EQ45" i="16" s="1"/>
  <c r="JO45" i="16" s="1"/>
  <c r="DM47" i="16"/>
  <c r="DI47" i="16"/>
  <c r="DK47" i="16"/>
  <c r="DJ47" i="16"/>
  <c r="DL47" i="16"/>
  <c r="EK45" i="16"/>
  <c r="FH46" i="16"/>
  <c r="JK44" i="16"/>
  <c r="JS45" i="16"/>
  <c r="IW49" i="16" l="1"/>
  <c r="JB49" i="16" s="1"/>
  <c r="IV49" i="16"/>
  <c r="HZ49" i="16"/>
  <c r="IE49" i="16" s="1"/>
  <c r="HY49" i="16"/>
  <c r="GV48" i="16"/>
  <c r="HC47" i="16"/>
  <c r="HH47" i="16" s="1"/>
  <c r="DO47" i="16"/>
  <c r="DT47" i="16" s="1"/>
  <c r="KA47" i="16"/>
  <c r="EE46" i="16"/>
  <c r="CR47" i="16"/>
  <c r="CW47" i="16" s="1"/>
  <c r="FB47" i="16"/>
  <c r="GF46" i="16"/>
  <c r="GK46" i="16" s="1"/>
  <c r="JW46" i="16" s="1"/>
  <c r="CQ47" i="16"/>
  <c r="DN47" i="16"/>
  <c r="DH48" i="16" s="1"/>
  <c r="GE46" i="16"/>
  <c r="FY47" i="16" s="1"/>
  <c r="KI43" i="16"/>
  <c r="IP50" i="16" l="1"/>
  <c r="HS50" i="16"/>
  <c r="GZ48" i="16"/>
  <c r="HA48" i="16"/>
  <c r="GW48" i="16"/>
  <c r="GY48" i="16"/>
  <c r="GX48" i="16"/>
  <c r="HB48" i="16" s="1"/>
  <c r="EG46" i="16"/>
  <c r="EJ46" i="16"/>
  <c r="EI46" i="16"/>
  <c r="EH46" i="16"/>
  <c r="EF46" i="16"/>
  <c r="CK48" i="16"/>
  <c r="DM48" i="16"/>
  <c r="DK48" i="16"/>
  <c r="DL48" i="16"/>
  <c r="DI48" i="16"/>
  <c r="DJ48" i="16"/>
  <c r="FE47" i="16"/>
  <c r="FG47" i="16"/>
  <c r="FF47" i="16"/>
  <c r="FD47" i="16"/>
  <c r="FC47" i="16"/>
  <c r="GC47" i="16"/>
  <c r="FZ47" i="16"/>
  <c r="GB47" i="16"/>
  <c r="GA47" i="16"/>
  <c r="GD47" i="16"/>
  <c r="JG45" i="16"/>
  <c r="JS46" i="16"/>
  <c r="IT50" i="16" l="1"/>
  <c r="IU50" i="16"/>
  <c r="IS50" i="16"/>
  <c r="IR50" i="16"/>
  <c r="IV50" i="16" s="1"/>
  <c r="IQ50" i="16"/>
  <c r="HX50" i="16"/>
  <c r="HV50" i="16"/>
  <c r="HU50" i="16"/>
  <c r="HT50" i="16"/>
  <c r="HW50" i="16"/>
  <c r="GV49" i="16"/>
  <c r="HC48" i="16"/>
  <c r="HH48" i="16" s="1"/>
  <c r="EL46" i="16"/>
  <c r="EQ46" i="16" s="1"/>
  <c r="JO46" i="16" s="1"/>
  <c r="GE47" i="16"/>
  <c r="DO48" i="16"/>
  <c r="DT48" i="16" s="1"/>
  <c r="CP48" i="16"/>
  <c r="CO48" i="16"/>
  <c r="CL48" i="16"/>
  <c r="CM48" i="16"/>
  <c r="CN48" i="16"/>
  <c r="GF47" i="16"/>
  <c r="GK47" i="16" s="1"/>
  <c r="JW47" i="16" s="1"/>
  <c r="FI47" i="16"/>
  <c r="FN47" i="16" s="1"/>
  <c r="FY48" i="16"/>
  <c r="FH47" i="16"/>
  <c r="DN48" i="16"/>
  <c r="KE46" i="16"/>
  <c r="EK46" i="16"/>
  <c r="JK45" i="16"/>
  <c r="IP51" i="16" l="1"/>
  <c r="IW50" i="16"/>
  <c r="JB50" i="16" s="1"/>
  <c r="HZ50" i="16"/>
  <c r="IE50" i="16" s="1"/>
  <c r="HY50" i="16"/>
  <c r="HA49" i="16"/>
  <c r="GW49" i="16"/>
  <c r="GZ49" i="16"/>
  <c r="GY49" i="16"/>
  <c r="GX49" i="16"/>
  <c r="HB49" i="16" s="1"/>
  <c r="CR48" i="16"/>
  <c r="CW48" i="16" s="1"/>
  <c r="EE47" i="16"/>
  <c r="DH49" i="16"/>
  <c r="KA48" i="16"/>
  <c r="CQ48" i="16"/>
  <c r="FB48" i="16"/>
  <c r="GB48" i="16"/>
  <c r="FZ48" i="16"/>
  <c r="GD48" i="16"/>
  <c r="GC48" i="16"/>
  <c r="GA48" i="16"/>
  <c r="KI44" i="16"/>
  <c r="JS47" i="16"/>
  <c r="IU51" i="16" l="1"/>
  <c r="IR51" i="16"/>
  <c r="IS51" i="16"/>
  <c r="IT51" i="16"/>
  <c r="IQ51" i="16"/>
  <c r="HS51" i="16"/>
  <c r="GV50" i="16"/>
  <c r="HC49" i="16"/>
  <c r="HH49" i="16" s="1"/>
  <c r="GE48" i="16"/>
  <c r="FY49" i="16" s="1"/>
  <c r="CK49" i="16"/>
  <c r="DL49" i="16"/>
  <c r="DI49" i="16"/>
  <c r="DK49" i="16"/>
  <c r="DJ49" i="16"/>
  <c r="DM49" i="16"/>
  <c r="EI47" i="16"/>
  <c r="EH47" i="16"/>
  <c r="EF47" i="16"/>
  <c r="EG47" i="16"/>
  <c r="EJ47" i="16"/>
  <c r="KE47" i="16"/>
  <c r="GF48" i="16"/>
  <c r="GK48" i="16" s="1"/>
  <c r="JW48" i="16" s="1"/>
  <c r="FD48" i="16"/>
  <c r="FF48" i="16"/>
  <c r="FC48" i="16"/>
  <c r="FE48" i="16"/>
  <c r="FG48" i="16"/>
  <c r="JG46" i="16"/>
  <c r="JK46" i="16"/>
  <c r="IV51" i="16" l="1"/>
  <c r="IW51" i="16"/>
  <c r="JB51" i="16" s="1"/>
  <c r="HU51" i="16"/>
  <c r="HW51" i="16"/>
  <c r="HX51" i="16"/>
  <c r="HV51" i="16"/>
  <c r="HT51" i="16"/>
  <c r="HZ51" i="16" s="1"/>
  <c r="IE51" i="16" s="1"/>
  <c r="GX50" i="16"/>
  <c r="HA50" i="16"/>
  <c r="GZ50" i="16"/>
  <c r="GY50" i="16"/>
  <c r="GW50" i="16"/>
  <c r="HC50" i="16" s="1"/>
  <c r="HH50" i="16" s="1"/>
  <c r="FH48" i="16"/>
  <c r="FB49" i="16" s="1"/>
  <c r="DN49" i="16"/>
  <c r="GD49" i="16"/>
  <c r="GA49" i="16"/>
  <c r="GC49" i="16"/>
  <c r="FZ49" i="16"/>
  <c r="GB49" i="16"/>
  <c r="DO49" i="16"/>
  <c r="DT49" i="16" s="1"/>
  <c r="KA49" i="16"/>
  <c r="EK47" i="16"/>
  <c r="EL47" i="16"/>
  <c r="EQ47" i="16" s="1"/>
  <c r="JO47" i="16" s="1"/>
  <c r="FI48" i="16"/>
  <c r="FN48" i="16" s="1"/>
  <c r="JS48" i="16" s="1"/>
  <c r="CL49" i="16"/>
  <c r="CN49" i="16"/>
  <c r="CM49" i="16"/>
  <c r="CP49" i="16"/>
  <c r="CO49" i="16"/>
  <c r="IP52" i="16" l="1"/>
  <c r="HY51" i="16"/>
  <c r="HB50" i="16"/>
  <c r="CR49" i="16"/>
  <c r="CW49" i="16" s="1"/>
  <c r="GE49" i="16"/>
  <c r="FY50" i="16" s="1"/>
  <c r="EE48" i="16"/>
  <c r="FG49" i="16"/>
  <c r="FF49" i="16"/>
  <c r="FC49" i="16"/>
  <c r="FD49" i="16"/>
  <c r="FE49" i="16"/>
  <c r="CQ49" i="16"/>
  <c r="GF49" i="16"/>
  <c r="GK49" i="16" s="1"/>
  <c r="JW49" i="16" s="1"/>
  <c r="DH50" i="16"/>
  <c r="IU52" i="16" l="1"/>
  <c r="IS52" i="16"/>
  <c r="IQ52" i="16"/>
  <c r="IT52" i="16"/>
  <c r="IR52" i="16"/>
  <c r="IV52" i="16" s="1"/>
  <c r="HS52" i="16"/>
  <c r="GV51" i="16"/>
  <c r="FI49" i="16"/>
  <c r="FN49" i="16" s="1"/>
  <c r="KE48" i="16"/>
  <c r="GD50" i="16"/>
  <c r="GA50" i="16"/>
  <c r="FZ50" i="16"/>
  <c r="GC50" i="16"/>
  <c r="GB50" i="16"/>
  <c r="DL50" i="16"/>
  <c r="DK50" i="16"/>
  <c r="DJ50" i="16"/>
  <c r="DI50" i="16"/>
  <c r="DM50" i="16"/>
  <c r="EF48" i="16"/>
  <c r="EG48" i="16"/>
  <c r="EJ48" i="16"/>
  <c r="EH48" i="16"/>
  <c r="EI48" i="16"/>
  <c r="CK50" i="16"/>
  <c r="FH49" i="16"/>
  <c r="KI45" i="16"/>
  <c r="JG47" i="16"/>
  <c r="JK47" i="16"/>
  <c r="KA50" i="16"/>
  <c r="IP53" i="16" l="1"/>
  <c r="IW52" i="16"/>
  <c r="JB52" i="16" s="1"/>
  <c r="HX52" i="16"/>
  <c r="HT52" i="16"/>
  <c r="HW52" i="16"/>
  <c r="HV52" i="16"/>
  <c r="HU52" i="16"/>
  <c r="GY51" i="16"/>
  <c r="GZ51" i="16"/>
  <c r="GX51" i="16"/>
  <c r="GW51" i="16"/>
  <c r="HA51" i="16"/>
  <c r="FB50" i="16"/>
  <c r="EL48" i="16"/>
  <c r="EQ48" i="16" s="1"/>
  <c r="JO48" i="16" s="1"/>
  <c r="GF50" i="16"/>
  <c r="GK50" i="16" s="1"/>
  <c r="GE50" i="16"/>
  <c r="DO50" i="16"/>
  <c r="DT50" i="16" s="1"/>
  <c r="EK48" i="16"/>
  <c r="CO50" i="16"/>
  <c r="CM50" i="16"/>
  <c r="CL50" i="16"/>
  <c r="CP50" i="16"/>
  <c r="CN50" i="16"/>
  <c r="DN50" i="16"/>
  <c r="DH51" i="16" s="1"/>
  <c r="JS49" i="16"/>
  <c r="IR53" i="16" l="1"/>
  <c r="IQ53" i="16"/>
  <c r="IT53" i="16"/>
  <c r="IU53" i="16"/>
  <c r="IS53" i="16"/>
  <c r="HZ52" i="16"/>
  <c r="IE52" i="16" s="1"/>
  <c r="HY52" i="16"/>
  <c r="HB51" i="16"/>
  <c r="HC51" i="16"/>
  <c r="HH51" i="16" s="1"/>
  <c r="CQ50" i="16"/>
  <c r="CK51" i="16" s="1"/>
  <c r="CR50" i="16"/>
  <c r="CW50" i="16" s="1"/>
  <c r="FY51" i="16"/>
  <c r="EE49" i="16"/>
  <c r="DL51" i="16"/>
  <c r="DK51" i="16"/>
  <c r="DI51" i="16"/>
  <c r="DJ51" i="16"/>
  <c r="DM51" i="16"/>
  <c r="FE50" i="16"/>
  <c r="FD50" i="16"/>
  <c r="FC50" i="16"/>
  <c r="FG50" i="16"/>
  <c r="FF50" i="16"/>
  <c r="JG48" i="16"/>
  <c r="JK48" i="16"/>
  <c r="JW50" i="16"/>
  <c r="IW53" i="16" l="1"/>
  <c r="JB53" i="16" s="1"/>
  <c r="IV53" i="16"/>
  <c r="HS53" i="16"/>
  <c r="GV52" i="16"/>
  <c r="EF49" i="16"/>
  <c r="EJ49" i="16"/>
  <c r="EI49" i="16"/>
  <c r="EG49" i="16"/>
  <c r="EH49" i="16"/>
  <c r="FH50" i="16"/>
  <c r="KE49" i="16"/>
  <c r="FI50" i="16"/>
  <c r="FN50" i="16" s="1"/>
  <c r="GA51" i="16"/>
  <c r="FZ51" i="16"/>
  <c r="GB51" i="16"/>
  <c r="GC51" i="16"/>
  <c r="GD51" i="16"/>
  <c r="DN51" i="16"/>
  <c r="DO51" i="16"/>
  <c r="DT51" i="16" s="1"/>
  <c r="CO51" i="16"/>
  <c r="CP51" i="16"/>
  <c r="CN51" i="16"/>
  <c r="CL51" i="16"/>
  <c r="CM51" i="16"/>
  <c r="JS50" i="16"/>
  <c r="KA51" i="16"/>
  <c r="IP54" i="16" l="1"/>
  <c r="HW53" i="16"/>
  <c r="HU53" i="16"/>
  <c r="HX53" i="16"/>
  <c r="HV53" i="16"/>
  <c r="HT53" i="16"/>
  <c r="HZ53" i="16" s="1"/>
  <c r="IE53" i="16" s="1"/>
  <c r="GZ52" i="16"/>
  <c r="GY52" i="16"/>
  <c r="GX52" i="16"/>
  <c r="GW52" i="16"/>
  <c r="HA52" i="16"/>
  <c r="CQ51" i="16"/>
  <c r="CK52" i="16" s="1"/>
  <c r="FB51" i="16"/>
  <c r="CR51" i="16"/>
  <c r="CW51" i="16" s="1"/>
  <c r="EK49" i="16"/>
  <c r="GF51" i="16"/>
  <c r="GK51" i="16" s="1"/>
  <c r="DH52" i="16"/>
  <c r="GE51" i="16"/>
  <c r="EL49" i="16"/>
  <c r="EQ49" i="16" s="1"/>
  <c r="JO49" i="16" s="1"/>
  <c r="KI46" i="16"/>
  <c r="JK49" i="16"/>
  <c r="IT54" i="16" l="1"/>
  <c r="IR54" i="16"/>
  <c r="IU54" i="16"/>
  <c r="IS54" i="16"/>
  <c r="IQ54" i="16"/>
  <c r="HY53" i="16"/>
  <c r="HC52" i="16"/>
  <c r="HH52" i="16" s="1"/>
  <c r="HB52" i="16"/>
  <c r="FY52" i="16"/>
  <c r="FD51" i="16"/>
  <c r="FE51" i="16"/>
  <c r="FG51" i="16"/>
  <c r="FC51" i="16"/>
  <c r="FF51" i="16"/>
  <c r="DM52" i="16"/>
  <c r="DI52" i="16"/>
  <c r="DK52" i="16"/>
  <c r="DJ52" i="16"/>
  <c r="DL52" i="16"/>
  <c r="EE50" i="16"/>
  <c r="CL52" i="16"/>
  <c r="CP52" i="16"/>
  <c r="CN52" i="16"/>
  <c r="CO52" i="16"/>
  <c r="CM52" i="16"/>
  <c r="JG49" i="16"/>
  <c r="JW51" i="16"/>
  <c r="IV54" i="16" l="1"/>
  <c r="IW54" i="16"/>
  <c r="JB54" i="16" s="1"/>
  <c r="HS54" i="16"/>
  <c r="GV53" i="16"/>
  <c r="FI51" i="16"/>
  <c r="FN51" i="16" s="1"/>
  <c r="JS51" i="16" s="1"/>
  <c r="DN52" i="16"/>
  <c r="FH51" i="16"/>
  <c r="EF50" i="16"/>
  <c r="EH50" i="16"/>
  <c r="EG50" i="16"/>
  <c r="EI50" i="16"/>
  <c r="EJ50" i="16"/>
  <c r="CR52" i="16"/>
  <c r="CW52" i="16" s="1"/>
  <c r="DO52" i="16"/>
  <c r="DT52" i="16" s="1"/>
  <c r="CQ52" i="16"/>
  <c r="CK53" i="16" s="1"/>
  <c r="KE50" i="16"/>
  <c r="GC52" i="16"/>
  <c r="GB52" i="16"/>
  <c r="GA52" i="16"/>
  <c r="GD52" i="16"/>
  <c r="FZ52" i="16"/>
  <c r="KA52" i="16"/>
  <c r="IP55" i="16" l="1"/>
  <c r="HT54" i="16"/>
  <c r="HV54" i="16"/>
  <c r="HX54" i="16"/>
  <c r="HW54" i="16"/>
  <c r="HU54" i="16"/>
  <c r="HY54" i="16" s="1"/>
  <c r="GW53" i="16"/>
  <c r="HA53" i="16"/>
  <c r="GY53" i="16"/>
  <c r="GX53" i="16"/>
  <c r="GZ53" i="16"/>
  <c r="CO53" i="16"/>
  <c r="CM53" i="16"/>
  <c r="CP53" i="16"/>
  <c r="CN53" i="16"/>
  <c r="CL53" i="16"/>
  <c r="EK50" i="16"/>
  <c r="GE52" i="16"/>
  <c r="GF52" i="16"/>
  <c r="GK52" i="16" s="1"/>
  <c r="FB52" i="16"/>
  <c r="DH53" i="16"/>
  <c r="EL50" i="16"/>
  <c r="EQ50" i="16" s="1"/>
  <c r="JO50" i="16" s="1"/>
  <c r="JK50" i="16"/>
  <c r="IT55" i="16" l="1"/>
  <c r="IR55" i="16"/>
  <c r="IS55" i="16"/>
  <c r="IU55" i="16"/>
  <c r="IQ55" i="16"/>
  <c r="HS55" i="16"/>
  <c r="HZ54" i="16"/>
  <c r="IE54" i="16" s="1"/>
  <c r="HB53" i="16"/>
  <c r="HC53" i="16"/>
  <c r="HH53" i="16" s="1"/>
  <c r="CR53" i="16"/>
  <c r="CW53" i="16" s="1"/>
  <c r="FF52" i="16"/>
  <c r="FC52" i="16"/>
  <c r="FE52" i="16"/>
  <c r="FD52" i="16"/>
  <c r="FG52" i="16"/>
  <c r="EE51" i="16"/>
  <c r="FY53" i="16"/>
  <c r="KE51" i="16"/>
  <c r="DM53" i="16"/>
  <c r="DI53" i="16"/>
  <c r="DJ53" i="16"/>
  <c r="DL53" i="16"/>
  <c r="DK53" i="16"/>
  <c r="CQ53" i="16"/>
  <c r="KI47" i="16"/>
  <c r="JG50" i="16"/>
  <c r="JW52" i="16"/>
  <c r="IW55" i="16" l="1"/>
  <c r="JB55" i="16" s="1"/>
  <c r="IV55" i="16"/>
  <c r="HW55" i="16"/>
  <c r="HX55" i="16"/>
  <c r="HV55" i="16"/>
  <c r="HU55" i="16"/>
  <c r="HT55" i="16"/>
  <c r="HZ55" i="16" s="1"/>
  <c r="IE55" i="16" s="1"/>
  <c r="GV54" i="16"/>
  <c r="DN53" i="16"/>
  <c r="GA53" i="16"/>
  <c r="GC53" i="16"/>
  <c r="FZ53" i="16"/>
  <c r="GB53" i="16"/>
  <c r="GD53" i="16"/>
  <c r="DO53" i="16"/>
  <c r="DT53" i="16" s="1"/>
  <c r="EI51" i="16"/>
  <c r="EG51" i="16"/>
  <c r="EF51" i="16"/>
  <c r="EH51" i="16"/>
  <c r="EJ51" i="16"/>
  <c r="DH54" i="16"/>
  <c r="FH52" i="16"/>
  <c r="CK54" i="16"/>
  <c r="FI52" i="16"/>
  <c r="FN52" i="16" s="1"/>
  <c r="JS52" i="16" s="1"/>
  <c r="JK51" i="16"/>
  <c r="KA53" i="16"/>
  <c r="IP56" i="16" l="1"/>
  <c r="HY55" i="16"/>
  <c r="HA54" i="16"/>
  <c r="GX54" i="16"/>
  <c r="GW54" i="16"/>
  <c r="GY54" i="16"/>
  <c r="GZ54" i="16"/>
  <c r="FB53" i="16"/>
  <c r="DI54" i="16"/>
  <c r="DM54" i="16"/>
  <c r="DK54" i="16"/>
  <c r="DL54" i="16"/>
  <c r="DJ54" i="16"/>
  <c r="GF53" i="16"/>
  <c r="GK53" i="16" s="1"/>
  <c r="EL51" i="16"/>
  <c r="EQ51" i="16" s="1"/>
  <c r="JO51" i="16" s="1"/>
  <c r="EK51" i="16"/>
  <c r="GE53" i="16"/>
  <c r="CO54" i="16"/>
  <c r="CN54" i="16"/>
  <c r="CP54" i="16"/>
  <c r="CL54" i="16"/>
  <c r="CM54" i="16"/>
  <c r="JG51" i="16"/>
  <c r="JW53" i="16"/>
  <c r="IQ56" i="16" l="1"/>
  <c r="IT56" i="16"/>
  <c r="IR56" i="16"/>
  <c r="IU56" i="16"/>
  <c r="IS56" i="16"/>
  <c r="HS56" i="16"/>
  <c r="HB54" i="16"/>
  <c r="HC54" i="16"/>
  <c r="HH54" i="16" s="1"/>
  <c r="CQ54" i="16"/>
  <c r="DN54" i="16"/>
  <c r="DH55" i="16" s="1"/>
  <c r="DO54" i="16"/>
  <c r="DT54" i="16" s="1"/>
  <c r="KE52" i="16"/>
  <c r="CK55" i="16"/>
  <c r="CR54" i="16"/>
  <c r="CW54" i="16" s="1"/>
  <c r="FY54" i="16"/>
  <c r="EE52" i="16"/>
  <c r="FC53" i="16"/>
  <c r="FF53" i="16"/>
  <c r="FE53" i="16"/>
  <c r="FD53" i="16"/>
  <c r="FG53" i="16"/>
  <c r="KI48" i="16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IV56" i="16" l="1"/>
  <c r="IX56" i="16"/>
  <c r="JB56" i="16" s="1"/>
  <c r="IW56" i="16"/>
  <c r="HV56" i="16"/>
  <c r="HT56" i="16"/>
  <c r="HX56" i="16"/>
  <c r="HW56" i="16"/>
  <c r="HU56" i="16"/>
  <c r="HY56" i="16" s="1"/>
  <c r="GV55" i="16"/>
  <c r="EJ52" i="16"/>
  <c r="EI52" i="16"/>
  <c r="EG52" i="16"/>
  <c r="EH52" i="16"/>
  <c r="EF52" i="16"/>
  <c r="CO55" i="16"/>
  <c r="CL55" i="16"/>
  <c r="CP55" i="16"/>
  <c r="CN55" i="16"/>
  <c r="CM55" i="16"/>
  <c r="FH53" i="16"/>
  <c r="FZ54" i="16"/>
  <c r="GD54" i="16"/>
  <c r="GA54" i="16"/>
  <c r="GB54" i="16"/>
  <c r="GC54" i="16"/>
  <c r="DI55" i="16"/>
  <c r="DM55" i="16"/>
  <c r="DL55" i="16"/>
  <c r="DK55" i="16"/>
  <c r="DJ55" i="16"/>
  <c r="FI53" i="16"/>
  <c r="FN53" i="16" s="1"/>
  <c r="JS53" i="16" s="1"/>
  <c r="JG52" i="16"/>
  <c r="JK52" i="16"/>
  <c r="IP57" i="16" l="1"/>
  <c r="HS57" i="16"/>
  <c r="HZ56" i="16"/>
  <c r="IA56" i="16"/>
  <c r="IE56" i="16" s="1"/>
  <c r="GY55" i="16"/>
  <c r="GX55" i="16"/>
  <c r="GW55" i="16"/>
  <c r="GZ55" i="16"/>
  <c r="HA55" i="16"/>
  <c r="EL52" i="16"/>
  <c r="EQ52" i="16" s="1"/>
  <c r="JO52" i="16" s="1"/>
  <c r="CR55" i="16"/>
  <c r="CW55" i="16" s="1"/>
  <c r="DO55" i="16"/>
  <c r="DT55" i="16" s="1"/>
  <c r="KE53" i="16"/>
  <c r="GE54" i="16"/>
  <c r="FY55" i="16" s="1"/>
  <c r="FB54" i="16"/>
  <c r="EK52" i="16"/>
  <c r="DN55" i="16"/>
  <c r="CQ55" i="16"/>
  <c r="GF54" i="16"/>
  <c r="GK54" i="16" s="1"/>
  <c r="KA54" i="16"/>
  <c r="IU57" i="16" l="1"/>
  <c r="IQ57" i="16"/>
  <c r="IS57" i="16"/>
  <c r="IT57" i="16"/>
  <c r="IR57" i="16"/>
  <c r="IV57" i="16" s="1"/>
  <c r="HX57" i="16"/>
  <c r="HT57" i="16"/>
  <c r="HW57" i="16"/>
  <c r="HV57" i="16"/>
  <c r="HU57" i="16"/>
  <c r="HY57" i="16" s="1"/>
  <c r="HC55" i="16"/>
  <c r="HH55" i="16" s="1"/>
  <c r="HB55" i="16"/>
  <c r="FE54" i="16"/>
  <c r="FG54" i="16"/>
  <c r="FF54" i="16"/>
  <c r="FC54" i="16"/>
  <c r="FD54" i="16"/>
  <c r="CK56" i="16"/>
  <c r="DH56" i="16"/>
  <c r="GA55" i="16"/>
  <c r="GD55" i="16"/>
  <c r="GB55" i="16"/>
  <c r="FZ55" i="16"/>
  <c r="GC55" i="16"/>
  <c r="EE53" i="16"/>
  <c r="JW54" i="16"/>
  <c r="IP58" i="16" l="1"/>
  <c r="IW57" i="16"/>
  <c r="IX57" i="16"/>
  <c r="JB57" i="16" s="1"/>
  <c r="HS58" i="16"/>
  <c r="HZ57" i="16"/>
  <c r="IA57" i="16"/>
  <c r="IE57" i="16" s="1"/>
  <c r="GV56" i="16"/>
  <c r="FH54" i="16"/>
  <c r="EF53" i="16"/>
  <c r="EJ53" i="16"/>
  <c r="EH53" i="16"/>
  <c r="EI53" i="16"/>
  <c r="EG53" i="16"/>
  <c r="DL56" i="16"/>
  <c r="DI56" i="16"/>
  <c r="DM56" i="16"/>
  <c r="DJ56" i="16"/>
  <c r="DK56" i="16"/>
  <c r="FB55" i="16"/>
  <c r="FI54" i="16"/>
  <c r="FN54" i="16" s="1"/>
  <c r="JS54" i="16" s="1"/>
  <c r="GF55" i="16"/>
  <c r="GK55" i="16" s="1"/>
  <c r="GE55" i="16"/>
  <c r="CO56" i="16"/>
  <c r="CM56" i="16"/>
  <c r="CN56" i="16"/>
  <c r="CP56" i="16"/>
  <c r="CL56" i="16"/>
  <c r="KI49" i="16"/>
  <c r="JG53" i="16"/>
  <c r="JK53" i="16"/>
  <c r="KA55" i="16"/>
  <c r="IQ58" i="16" l="1"/>
  <c r="IT58" i="16"/>
  <c r="IU58" i="16"/>
  <c r="IS58" i="16"/>
  <c r="IR58" i="16"/>
  <c r="IV58" i="16" s="1"/>
  <c r="HV58" i="16"/>
  <c r="HT58" i="16"/>
  <c r="HX58" i="16"/>
  <c r="HW58" i="16"/>
  <c r="HU58" i="16"/>
  <c r="HY58" i="16" s="1"/>
  <c r="GZ56" i="16"/>
  <c r="GX56" i="16"/>
  <c r="GW56" i="16"/>
  <c r="GY56" i="16"/>
  <c r="HA56" i="16"/>
  <c r="EK53" i="16"/>
  <c r="CR56" i="16"/>
  <c r="CS56" i="16"/>
  <c r="CW56" i="16" s="1"/>
  <c r="DO56" i="16"/>
  <c r="DP56" i="16"/>
  <c r="DT56" i="16" s="1"/>
  <c r="EE54" i="16"/>
  <c r="CQ56" i="16"/>
  <c r="FE55" i="16"/>
  <c r="FD55" i="16"/>
  <c r="FC55" i="16"/>
  <c r="FG55" i="16"/>
  <c r="FF55" i="16"/>
  <c r="FY56" i="16"/>
  <c r="KE54" i="16"/>
  <c r="DN56" i="16"/>
  <c r="EL53" i="16"/>
  <c r="EQ53" i="16" s="1"/>
  <c r="JO53" i="16" s="1"/>
  <c r="JW55" i="16"/>
  <c r="IP59" i="16" l="1"/>
  <c r="IW58" i="16"/>
  <c r="IX58" i="16"/>
  <c r="JB58" i="16" s="1"/>
  <c r="HS59" i="16"/>
  <c r="HZ58" i="16"/>
  <c r="IA58" i="16"/>
  <c r="IE58" i="16" s="1"/>
  <c r="HD56" i="16"/>
  <c r="HH56" i="16" s="1"/>
  <c r="HC56" i="16"/>
  <c r="HB56" i="16"/>
  <c r="EH54" i="16"/>
  <c r="EG54" i="16"/>
  <c r="EF54" i="16"/>
  <c r="EJ54" i="16"/>
  <c r="EI54" i="16"/>
  <c r="FH55" i="16"/>
  <c r="FI55" i="16"/>
  <c r="FN55" i="16" s="1"/>
  <c r="JS55" i="16" s="1"/>
  <c r="CK57" i="16"/>
  <c r="GB56" i="16"/>
  <c r="GC56" i="16"/>
  <c r="FZ56" i="16"/>
  <c r="GD56" i="16"/>
  <c r="GA56" i="16"/>
  <c r="DH57" i="16"/>
  <c r="JK54" i="16"/>
  <c r="IU59" i="16" l="1"/>
  <c r="IT59" i="16"/>
  <c r="IQ59" i="16"/>
  <c r="IR59" i="16"/>
  <c r="IS59" i="16"/>
  <c r="HX59" i="16"/>
  <c r="HT59" i="16"/>
  <c r="HW59" i="16"/>
  <c r="HV59" i="16"/>
  <c r="HU59" i="16"/>
  <c r="HY59" i="16" s="1"/>
  <c r="GV57" i="16"/>
  <c r="GE56" i="16"/>
  <c r="FB56" i="16"/>
  <c r="FY57" i="16"/>
  <c r="DL57" i="16"/>
  <c r="DK57" i="16"/>
  <c r="DM57" i="16"/>
  <c r="DI57" i="16"/>
  <c r="DJ57" i="16"/>
  <c r="GF56" i="16"/>
  <c r="GG56" i="16"/>
  <c r="GK56" i="16" s="1"/>
  <c r="EL54" i="16"/>
  <c r="EQ54" i="16" s="1"/>
  <c r="JO54" i="16" s="1"/>
  <c r="EK54" i="16"/>
  <c r="CM57" i="16"/>
  <c r="CL57" i="16"/>
  <c r="CP57" i="16"/>
  <c r="CO57" i="16"/>
  <c r="CN57" i="16"/>
  <c r="JG54" i="16"/>
  <c r="KA56" i="16"/>
  <c r="IV59" i="16" l="1"/>
  <c r="IX59" i="16"/>
  <c r="JB59" i="16" s="1"/>
  <c r="IW59" i="16"/>
  <c r="HS60" i="16"/>
  <c r="HZ59" i="16"/>
  <c r="IA59" i="16"/>
  <c r="IE59" i="16" s="1"/>
  <c r="GZ57" i="16"/>
  <c r="GY57" i="16"/>
  <c r="GX57" i="16"/>
  <c r="GW57" i="16"/>
  <c r="HA57" i="16"/>
  <c r="CQ57" i="16"/>
  <c r="CK58" i="16"/>
  <c r="DN57" i="16"/>
  <c r="FG56" i="16"/>
  <c r="FC56" i="16"/>
  <c r="FE56" i="16"/>
  <c r="FD56" i="16"/>
  <c r="FF56" i="16"/>
  <c r="KE55" i="16"/>
  <c r="DP57" i="16"/>
  <c r="DT57" i="16" s="1"/>
  <c r="DO57" i="16"/>
  <c r="EE55" i="16"/>
  <c r="CS57" i="16"/>
  <c r="CW57" i="16" s="1"/>
  <c r="CR57" i="16"/>
  <c r="GD57" i="16"/>
  <c r="GC57" i="16"/>
  <c r="GB57" i="16"/>
  <c r="FZ57" i="16"/>
  <c r="GA57" i="16"/>
  <c r="KI50" i="16"/>
  <c r="JK55" i="16"/>
  <c r="JW56" i="16"/>
  <c r="IP60" i="16" l="1"/>
  <c r="HV60" i="16"/>
  <c r="HT60" i="16"/>
  <c r="HX60" i="16"/>
  <c r="HW60" i="16"/>
  <c r="HU60" i="16"/>
  <c r="HY60" i="16" s="1"/>
  <c r="HD57" i="16"/>
  <c r="HH57" i="16" s="1"/>
  <c r="HC57" i="16"/>
  <c r="HB57" i="16"/>
  <c r="GE57" i="16"/>
  <c r="FH56" i="16"/>
  <c r="FJ56" i="16"/>
  <c r="FN56" i="16" s="1"/>
  <c r="JS56" i="16" s="1"/>
  <c r="FI56" i="16"/>
  <c r="DH58" i="16"/>
  <c r="FY58" i="16"/>
  <c r="GF57" i="16"/>
  <c r="GG57" i="16"/>
  <c r="GK57" i="16" s="1"/>
  <c r="EI55" i="16"/>
  <c r="EH55" i="16"/>
  <c r="EG55" i="16"/>
  <c r="EF55" i="16"/>
  <c r="EJ55" i="16"/>
  <c r="CM58" i="16"/>
  <c r="CL58" i="16"/>
  <c r="CN58" i="16"/>
  <c r="CP58" i="16"/>
  <c r="CO58" i="16"/>
  <c r="JG55" i="16"/>
  <c r="IQ60" i="16" l="1"/>
  <c r="IR60" i="16"/>
  <c r="IU60" i="16"/>
  <c r="IT60" i="16"/>
  <c r="IS60" i="16"/>
  <c r="HS61" i="16"/>
  <c r="HZ60" i="16"/>
  <c r="IA60" i="16"/>
  <c r="IE60" i="16" s="1"/>
  <c r="GV58" i="16"/>
  <c r="FZ58" i="16"/>
  <c r="GD58" i="16"/>
  <c r="GB58" i="16"/>
  <c r="GC58" i="16"/>
  <c r="GA58" i="16"/>
  <c r="CQ58" i="16"/>
  <c r="FB57" i="16"/>
  <c r="CS58" i="16"/>
  <c r="CW58" i="16" s="1"/>
  <c r="CR58" i="16"/>
  <c r="EL55" i="16"/>
  <c r="EQ55" i="16" s="1"/>
  <c r="JO55" i="16" s="1"/>
  <c r="DI58" i="16"/>
  <c r="DM58" i="16"/>
  <c r="DK58" i="16"/>
  <c r="DL58" i="16"/>
  <c r="DJ58" i="16"/>
  <c r="EK55" i="16"/>
  <c r="JW57" i="16"/>
  <c r="KA57" i="16"/>
  <c r="IV60" i="16" l="1"/>
  <c r="IW60" i="16"/>
  <c r="IX60" i="16"/>
  <c r="JB60" i="16" s="1"/>
  <c r="HX61" i="16"/>
  <c r="HT61" i="16"/>
  <c r="HW61" i="16"/>
  <c r="HV61" i="16"/>
  <c r="HU61" i="16"/>
  <c r="HY61" i="16" s="1"/>
  <c r="GZ58" i="16"/>
  <c r="GX58" i="16"/>
  <c r="GW58" i="16"/>
  <c r="GY58" i="16"/>
  <c r="HA58" i="16"/>
  <c r="GE58" i="16"/>
  <c r="CK59" i="16"/>
  <c r="FY59" i="16"/>
  <c r="EE56" i="16"/>
  <c r="DN58" i="16"/>
  <c r="DO58" i="16"/>
  <c r="DP58" i="16"/>
  <c r="DT58" i="16" s="1"/>
  <c r="KE56" i="16"/>
  <c r="FF57" i="16"/>
  <c r="FE57" i="16"/>
  <c r="FC57" i="16"/>
  <c r="FD57" i="16"/>
  <c r="FG57" i="16"/>
  <c r="GF58" i="16"/>
  <c r="GG58" i="16"/>
  <c r="GK58" i="16" s="1"/>
  <c r="KI51" i="16"/>
  <c r="IP61" i="16" l="1"/>
  <c r="HS62" i="16"/>
  <c r="HZ61" i="16"/>
  <c r="IA61" i="16"/>
  <c r="IE61" i="16" s="1"/>
  <c r="HD58" i="16"/>
  <c r="HH58" i="16" s="1"/>
  <c r="HC58" i="16"/>
  <c r="HB58" i="16"/>
  <c r="FH57" i="16"/>
  <c r="DH59" i="16"/>
  <c r="EG56" i="16"/>
  <c r="EH56" i="16"/>
  <c r="EF56" i="16"/>
  <c r="EJ56" i="16"/>
  <c r="EI56" i="16"/>
  <c r="FI57" i="16"/>
  <c r="FJ57" i="16"/>
  <c r="FN57" i="16" s="1"/>
  <c r="JS57" i="16" s="1"/>
  <c r="GD59" i="16"/>
  <c r="FZ59" i="16"/>
  <c r="GC59" i="16"/>
  <c r="GB59" i="16"/>
  <c r="GA59" i="16"/>
  <c r="CM59" i="16"/>
  <c r="CL59" i="16"/>
  <c r="CP59" i="16"/>
  <c r="CO59" i="16"/>
  <c r="CN59" i="16"/>
  <c r="JK56" i="16"/>
  <c r="IU61" i="16" l="1"/>
  <c r="IT61" i="16"/>
  <c r="IS61" i="16"/>
  <c r="IR61" i="16"/>
  <c r="IV61" i="16" s="1"/>
  <c r="IQ61" i="16"/>
  <c r="HV62" i="16"/>
  <c r="HT62" i="16"/>
  <c r="HX62" i="16"/>
  <c r="HW62" i="16"/>
  <c r="HU62" i="16"/>
  <c r="HY62" i="16" s="1"/>
  <c r="GV59" i="16"/>
  <c r="EK56" i="16"/>
  <c r="EE57" i="16"/>
  <c r="GF59" i="16"/>
  <c r="GG59" i="16"/>
  <c r="GK59" i="16" s="1"/>
  <c r="CQ59" i="16"/>
  <c r="EL56" i="16"/>
  <c r="EM56" i="16"/>
  <c r="EQ56" i="16" s="1"/>
  <c r="JO56" i="16" s="1"/>
  <c r="DJ59" i="16"/>
  <c r="DL59" i="16"/>
  <c r="DI59" i="16"/>
  <c r="DK59" i="16"/>
  <c r="DM59" i="16"/>
  <c r="CS59" i="16"/>
  <c r="CW59" i="16" s="1"/>
  <c r="CR59" i="16"/>
  <c r="GE59" i="16"/>
  <c r="FB58" i="16"/>
  <c r="JG56" i="16"/>
  <c r="JK57" i="16"/>
  <c r="JW58" i="16"/>
  <c r="KA58" i="16"/>
  <c r="IP62" i="16" l="1"/>
  <c r="IX61" i="16"/>
  <c r="JB61" i="16" s="1"/>
  <c r="IW61" i="16"/>
  <c r="HS63" i="16"/>
  <c r="HZ62" i="16"/>
  <c r="IA62" i="16"/>
  <c r="IE62" i="16" s="1"/>
  <c r="GZ59" i="16"/>
  <c r="GY59" i="16"/>
  <c r="GX59" i="16"/>
  <c r="GW59" i="16"/>
  <c r="HA59" i="16"/>
  <c r="DN59" i="16"/>
  <c r="DH60" i="16" s="1"/>
  <c r="FG58" i="16"/>
  <c r="FD58" i="16"/>
  <c r="FC58" i="16"/>
  <c r="FE58" i="16"/>
  <c r="FF58" i="16"/>
  <c r="EJ57" i="16"/>
  <c r="EI57" i="16"/>
  <c r="EH57" i="16"/>
  <c r="EG57" i="16"/>
  <c r="EF57" i="16"/>
  <c r="CK60" i="16"/>
  <c r="DO59" i="16"/>
  <c r="DP59" i="16"/>
  <c r="DT59" i="16" s="1"/>
  <c r="KE57" i="16"/>
  <c r="FY60" i="16"/>
  <c r="IQ62" i="16" l="1"/>
  <c r="IU62" i="16"/>
  <c r="IS62" i="16"/>
  <c r="IR62" i="16"/>
  <c r="IT62" i="16"/>
  <c r="HX63" i="16"/>
  <c r="HT63" i="16"/>
  <c r="HW63" i="16"/>
  <c r="HV63" i="16"/>
  <c r="HU63" i="16"/>
  <c r="HB59" i="16"/>
  <c r="HD59" i="16"/>
  <c r="HH59" i="16" s="1"/>
  <c r="HC59" i="16"/>
  <c r="EK57" i="16"/>
  <c r="GB60" i="16"/>
  <c r="GD60" i="16"/>
  <c r="FZ60" i="16"/>
  <c r="GC60" i="16"/>
  <c r="GA60" i="16"/>
  <c r="CO60" i="16"/>
  <c r="CM60" i="16"/>
  <c r="CN60" i="16"/>
  <c r="CP60" i="16"/>
  <c r="CL60" i="16"/>
  <c r="EE58" i="16"/>
  <c r="DI60" i="16"/>
  <c r="DJ60" i="16"/>
  <c r="DL60" i="16"/>
  <c r="DM60" i="16"/>
  <c r="DK60" i="16"/>
  <c r="FI58" i="16"/>
  <c r="FJ58" i="16"/>
  <c r="FN58" i="16" s="1"/>
  <c r="JS58" i="16" s="1"/>
  <c r="EM57" i="16"/>
  <c r="EQ57" i="16" s="1"/>
  <c r="JO57" i="16" s="1"/>
  <c r="EL57" i="16"/>
  <c r="FH58" i="16"/>
  <c r="KI52" i="16"/>
  <c r="JG57" i="16"/>
  <c r="JW59" i="16"/>
  <c r="KA59" i="16"/>
  <c r="IV62" i="16" l="1"/>
  <c r="IX62" i="16"/>
  <c r="JB62" i="16" s="1"/>
  <c r="IW62" i="16"/>
  <c r="HY63" i="16"/>
  <c r="HZ63" i="16"/>
  <c r="IA63" i="16"/>
  <c r="IE63" i="16" s="1"/>
  <c r="GV60" i="16"/>
  <c r="CQ60" i="16"/>
  <c r="GE60" i="16"/>
  <c r="DN60" i="16"/>
  <c r="DH61" i="16" s="1"/>
  <c r="FY61" i="16"/>
  <c r="CK61" i="16"/>
  <c r="KE58" i="16"/>
  <c r="EF58" i="16"/>
  <c r="EI58" i="16"/>
  <c r="EJ58" i="16"/>
  <c r="EG58" i="16"/>
  <c r="EH58" i="16"/>
  <c r="GF60" i="16"/>
  <c r="GG60" i="16"/>
  <c r="GK60" i="16" s="1"/>
  <c r="CS60" i="16"/>
  <c r="CW60" i="16" s="1"/>
  <c r="CR60" i="16"/>
  <c r="DP60" i="16"/>
  <c r="DT60" i="16" s="1"/>
  <c r="DO60" i="16"/>
  <c r="FB59" i="16"/>
  <c r="JK58" i="16"/>
  <c r="IP63" i="16" l="1"/>
  <c r="HS64" i="16"/>
  <c r="GZ60" i="16"/>
  <c r="GX60" i="16"/>
  <c r="GW60" i="16"/>
  <c r="GY60" i="16"/>
  <c r="HA60" i="16"/>
  <c r="CM61" i="16"/>
  <c r="CL61" i="16"/>
  <c r="CO61" i="16"/>
  <c r="CN61" i="16"/>
  <c r="CP61" i="16"/>
  <c r="EK58" i="16"/>
  <c r="FD59" i="16"/>
  <c r="FC59" i="16"/>
  <c r="FF59" i="16"/>
  <c r="FG59" i="16"/>
  <c r="FE59" i="16"/>
  <c r="EM58" i="16"/>
  <c r="EQ58" i="16" s="1"/>
  <c r="JO58" i="16" s="1"/>
  <c r="EL58" i="16"/>
  <c r="DK61" i="16"/>
  <c r="DJ61" i="16"/>
  <c r="DL61" i="16"/>
  <c r="DI61" i="16"/>
  <c r="DM61" i="16"/>
  <c r="GC61" i="16"/>
  <c r="GB61" i="16"/>
  <c r="GA61" i="16"/>
  <c r="FZ61" i="16"/>
  <c r="GD61" i="16"/>
  <c r="IU63" i="16" l="1"/>
  <c r="IR63" i="16"/>
  <c r="IS63" i="16"/>
  <c r="IT63" i="16"/>
  <c r="IQ63" i="16"/>
  <c r="HV64" i="16"/>
  <c r="HT64" i="16"/>
  <c r="HX64" i="16"/>
  <c r="HW64" i="16"/>
  <c r="HU64" i="16"/>
  <c r="HD60" i="16"/>
  <c r="HH60" i="16" s="1"/>
  <c r="HC60" i="16"/>
  <c r="HB60" i="16"/>
  <c r="EE59" i="16"/>
  <c r="KE59" i="16"/>
  <c r="GG61" i="16"/>
  <c r="GK61" i="16" s="1"/>
  <c r="GF61" i="16"/>
  <c r="DO61" i="16"/>
  <c r="DP61" i="16"/>
  <c r="DT61" i="16" s="1"/>
  <c r="GE61" i="16"/>
  <c r="FJ59" i="16"/>
  <c r="FN59" i="16" s="1"/>
  <c r="JS59" i="16" s="1"/>
  <c r="FI59" i="16"/>
  <c r="CS61" i="16"/>
  <c r="CW61" i="16" s="1"/>
  <c r="CR61" i="16"/>
  <c r="DN61" i="16"/>
  <c r="FH59" i="16"/>
  <c r="CQ61" i="16"/>
  <c r="JG58" i="16"/>
  <c r="KA60" i="16"/>
  <c r="IV63" i="16" l="1"/>
  <c r="IX63" i="16"/>
  <c r="JB63" i="16" s="1"/>
  <c r="IW63" i="16"/>
  <c r="HY64" i="16"/>
  <c r="HZ64" i="16"/>
  <c r="IA64" i="16"/>
  <c r="IE64" i="16" s="1"/>
  <c r="GV61" i="16"/>
  <c r="DH62" i="16"/>
  <c r="FY62" i="16"/>
  <c r="CK62" i="16"/>
  <c r="FB60" i="16"/>
  <c r="EJ59" i="16"/>
  <c r="EG59" i="16"/>
  <c r="EF59" i="16"/>
  <c r="EI59" i="16"/>
  <c r="EH59" i="16"/>
  <c r="KI53" i="16"/>
  <c r="JK59" i="16"/>
  <c r="JW60" i="16"/>
  <c r="IP64" i="16" l="1"/>
  <c r="HS65" i="16"/>
  <c r="GZ61" i="16"/>
  <c r="GY61" i="16"/>
  <c r="GX61" i="16"/>
  <c r="HB61" i="16" s="1"/>
  <c r="GW61" i="16"/>
  <c r="HA61" i="16"/>
  <c r="FD60" i="16"/>
  <c r="FC60" i="16"/>
  <c r="FG60" i="16"/>
  <c r="FF60" i="16"/>
  <c r="FE60" i="16"/>
  <c r="KE60" i="16"/>
  <c r="CM62" i="16"/>
  <c r="CL62" i="16"/>
  <c r="CN62" i="16"/>
  <c r="CP62" i="16"/>
  <c r="CO62" i="16"/>
  <c r="DM62" i="16"/>
  <c r="DL62" i="16"/>
  <c r="DJ62" i="16"/>
  <c r="DK62" i="16"/>
  <c r="DI62" i="16"/>
  <c r="GB62" i="16"/>
  <c r="FZ62" i="16"/>
  <c r="GC62" i="16"/>
  <c r="GD62" i="16"/>
  <c r="GA62" i="16"/>
  <c r="EL59" i="16"/>
  <c r="EM59" i="16"/>
  <c r="EQ59" i="16" s="1"/>
  <c r="JO59" i="16" s="1"/>
  <c r="EK59" i="16"/>
  <c r="JG59" i="16"/>
  <c r="IQ64" i="16" l="1"/>
  <c r="IU64" i="16"/>
  <c r="IS64" i="16"/>
  <c r="IT64" i="16"/>
  <c r="IR64" i="16"/>
  <c r="IV64" i="16" s="1"/>
  <c r="HX65" i="16"/>
  <c r="HT65" i="16"/>
  <c r="HW65" i="16"/>
  <c r="HV65" i="16"/>
  <c r="HU65" i="16"/>
  <c r="HY65" i="16" s="1"/>
  <c r="GV62" i="16"/>
  <c r="HC61" i="16"/>
  <c r="HD61" i="16"/>
  <c r="HH61" i="16" s="1"/>
  <c r="KA61" i="16" s="1"/>
  <c r="GE62" i="16"/>
  <c r="CQ62" i="16"/>
  <c r="DN62" i="16"/>
  <c r="CK63" i="16"/>
  <c r="FY63" i="16"/>
  <c r="GG62" i="16"/>
  <c r="GK62" i="16" s="1"/>
  <c r="GF62" i="16"/>
  <c r="EE60" i="16"/>
  <c r="DP62" i="16"/>
  <c r="DT62" i="16" s="1"/>
  <c r="DO62" i="16"/>
  <c r="FI60" i="16"/>
  <c r="FJ60" i="16"/>
  <c r="FN60" i="16" s="1"/>
  <c r="JS60" i="16" s="1"/>
  <c r="CS62" i="16"/>
  <c r="CW62" i="16" s="1"/>
  <c r="CR62" i="16"/>
  <c r="FH60" i="16"/>
  <c r="JK60" i="16"/>
  <c r="KO61" i="16" s="1"/>
  <c r="JW61" i="16"/>
  <c r="IP65" i="16" l="1"/>
  <c r="IX64" i="16"/>
  <c r="JB64" i="16" s="1"/>
  <c r="IW64" i="16"/>
  <c r="HS66" i="16"/>
  <c r="HZ65" i="16"/>
  <c r="IA65" i="16"/>
  <c r="IE65" i="16" s="1"/>
  <c r="GY62" i="16"/>
  <c r="GZ62" i="16"/>
  <c r="HA62" i="16"/>
  <c r="GX62" i="16"/>
  <c r="GW62" i="16"/>
  <c r="FB61" i="16"/>
  <c r="GB63" i="16"/>
  <c r="GA63" i="16"/>
  <c r="FZ63" i="16"/>
  <c r="GD63" i="16"/>
  <c r="GC63" i="16"/>
  <c r="EI60" i="16"/>
  <c r="EF60" i="16"/>
  <c r="EJ60" i="16"/>
  <c r="EG60" i="16"/>
  <c r="EH60" i="16"/>
  <c r="CP63" i="16"/>
  <c r="CM63" i="16"/>
  <c r="CO63" i="16"/>
  <c r="CL63" i="16"/>
  <c r="CN63" i="16"/>
  <c r="DH63" i="16"/>
  <c r="KI54" i="16"/>
  <c r="KO234" i="16"/>
  <c r="KP61" i="16"/>
  <c r="KP234" i="16" s="1"/>
  <c r="IU65" i="16" l="1"/>
  <c r="IS65" i="16"/>
  <c r="IR65" i="16"/>
  <c r="IQ65" i="16"/>
  <c r="IT65" i="16"/>
  <c r="HV66" i="16"/>
  <c r="HU66" i="16"/>
  <c r="HT66" i="16"/>
  <c r="HX66" i="16"/>
  <c r="HW66" i="16"/>
  <c r="HD62" i="16"/>
  <c r="HH62" i="16" s="1"/>
  <c r="HC62" i="16"/>
  <c r="HB62" i="16"/>
  <c r="CQ63" i="16"/>
  <c r="EK60" i="16"/>
  <c r="KE61" i="16"/>
  <c r="CK64" i="16"/>
  <c r="GF63" i="16"/>
  <c r="GG63" i="16"/>
  <c r="GK63" i="16" s="1"/>
  <c r="EE61" i="16"/>
  <c r="GE63" i="16"/>
  <c r="DI63" i="16"/>
  <c r="DL63" i="16"/>
  <c r="DK63" i="16"/>
  <c r="DM63" i="16"/>
  <c r="DJ63" i="16"/>
  <c r="EL60" i="16"/>
  <c r="EM60" i="16"/>
  <c r="EQ60" i="16" s="1"/>
  <c r="JO60" i="16" s="1"/>
  <c r="CR63" i="16"/>
  <c r="CS63" i="16"/>
  <c r="CW63" i="16" s="1"/>
  <c r="FG61" i="16"/>
  <c r="FF61" i="16"/>
  <c r="FE61" i="16"/>
  <c r="FC61" i="16"/>
  <c r="FD61" i="16"/>
  <c r="JG60" i="16"/>
  <c r="IW65" i="16" l="1"/>
  <c r="IX65" i="16"/>
  <c r="JB65" i="16" s="1"/>
  <c r="IV65" i="16"/>
  <c r="HY66" i="16"/>
  <c r="IA66" i="16"/>
  <c r="IE66" i="16" s="1"/>
  <c r="HZ66" i="16"/>
  <c r="GV63" i="16"/>
  <c r="DN63" i="16"/>
  <c r="FH61" i="16"/>
  <c r="EH61" i="16"/>
  <c r="EG61" i="16"/>
  <c r="EF61" i="16"/>
  <c r="EJ61" i="16"/>
  <c r="EI61" i="16"/>
  <c r="CM64" i="16"/>
  <c r="CN64" i="16"/>
  <c r="CO64" i="16"/>
  <c r="CL64" i="16"/>
  <c r="CP64" i="16"/>
  <c r="FI61" i="16"/>
  <c r="FJ61" i="16"/>
  <c r="FN61" i="16" s="1"/>
  <c r="JS61" i="16" s="1"/>
  <c r="DH64" i="16"/>
  <c r="DP63" i="16"/>
  <c r="DT63" i="16" s="1"/>
  <c r="DO63" i="16"/>
  <c r="FY64" i="16"/>
  <c r="JK61" i="16"/>
  <c r="JW62" i="16"/>
  <c r="KA62" i="16"/>
  <c r="IP66" i="16" l="1"/>
  <c r="HS67" i="16"/>
  <c r="GZ63" i="16"/>
  <c r="GY63" i="16"/>
  <c r="HA63" i="16"/>
  <c r="GX63" i="16"/>
  <c r="HB63" i="16" s="1"/>
  <c r="GW63" i="16"/>
  <c r="CQ64" i="16"/>
  <c r="CK65" i="16" s="1"/>
  <c r="EM61" i="16"/>
  <c r="EQ61" i="16" s="1"/>
  <c r="JO61" i="16" s="1"/>
  <c r="EL61" i="16"/>
  <c r="EK61" i="16"/>
  <c r="DK64" i="16"/>
  <c r="DL64" i="16"/>
  <c r="DM64" i="16"/>
  <c r="DI64" i="16"/>
  <c r="DJ64" i="16"/>
  <c r="CS64" i="16"/>
  <c r="CW64" i="16" s="1"/>
  <c r="CR64" i="16"/>
  <c r="GB64" i="16"/>
  <c r="FZ64" i="16"/>
  <c r="GC64" i="16"/>
  <c r="GA64" i="16"/>
  <c r="GD64" i="16"/>
  <c r="FB62" i="16"/>
  <c r="IQ66" i="16" l="1"/>
  <c r="IS66" i="16"/>
  <c r="IT66" i="16"/>
  <c r="IR66" i="16"/>
  <c r="IU66" i="16"/>
  <c r="HX67" i="16"/>
  <c r="HT67" i="16"/>
  <c r="HW67" i="16"/>
  <c r="HV67" i="16"/>
  <c r="HU67" i="16"/>
  <c r="GV64" i="16"/>
  <c r="HC63" i="16"/>
  <c r="HD63" i="16"/>
  <c r="HH63" i="16" s="1"/>
  <c r="DN64" i="16"/>
  <c r="FE62" i="16"/>
  <c r="FD62" i="16"/>
  <c r="FC62" i="16"/>
  <c r="FG62" i="16"/>
  <c r="FF62" i="16"/>
  <c r="EE62" i="16"/>
  <c r="DH65" i="16"/>
  <c r="GE64" i="16"/>
  <c r="DP64" i="16"/>
  <c r="DT64" i="16" s="1"/>
  <c r="DO64" i="16"/>
  <c r="GG64" i="16"/>
  <c r="GK64" i="16" s="1"/>
  <c r="GF64" i="16"/>
  <c r="KE62" i="16"/>
  <c r="CM65" i="16"/>
  <c r="CL65" i="16"/>
  <c r="CP65" i="16"/>
  <c r="CN65" i="16"/>
  <c r="CO65" i="16"/>
  <c r="KI55" i="16"/>
  <c r="JG61" i="16"/>
  <c r="JK62" i="16"/>
  <c r="IV66" i="16" l="1"/>
  <c r="IX66" i="16"/>
  <c r="JB66" i="16" s="1"/>
  <c r="IW66" i="16"/>
  <c r="HZ67" i="16"/>
  <c r="IA67" i="16"/>
  <c r="IE67" i="16" s="1"/>
  <c r="HY67" i="16"/>
  <c r="GY64" i="16"/>
  <c r="GZ64" i="16"/>
  <c r="HA64" i="16"/>
  <c r="GX64" i="16"/>
  <c r="HB64" i="16" s="1"/>
  <c r="GW64" i="16"/>
  <c r="CS65" i="16"/>
  <c r="CW65" i="16" s="1"/>
  <c r="CR65" i="16"/>
  <c r="FJ62" i="16"/>
  <c r="FN62" i="16" s="1"/>
  <c r="JS62" i="16" s="1"/>
  <c r="KS61" i="16" s="1"/>
  <c r="FI62" i="16"/>
  <c r="FY65" i="16"/>
  <c r="FH62" i="16"/>
  <c r="CQ65" i="16"/>
  <c r="DM65" i="16"/>
  <c r="DK65" i="16"/>
  <c r="DI65" i="16"/>
  <c r="DJ65" i="16"/>
  <c r="DL65" i="16"/>
  <c r="EF62" i="16"/>
  <c r="EG62" i="16"/>
  <c r="EI62" i="16"/>
  <c r="EJ62" i="16"/>
  <c r="EH62" i="16"/>
  <c r="JW63" i="16"/>
  <c r="KA63" i="16"/>
  <c r="IP67" i="16" l="1"/>
  <c r="HS68" i="16"/>
  <c r="HD64" i="16"/>
  <c r="HH64" i="16" s="1"/>
  <c r="HC64" i="16"/>
  <c r="GV65" i="16"/>
  <c r="KS234" i="16"/>
  <c r="KT61" i="16"/>
  <c r="KT234" i="16" s="1"/>
  <c r="FB63" i="16"/>
  <c r="EK62" i="16"/>
  <c r="EM62" i="16"/>
  <c r="EQ62" i="16" s="1"/>
  <c r="JO62" i="16" s="1"/>
  <c r="EL62" i="16"/>
  <c r="DN65" i="16"/>
  <c r="CK66" i="16"/>
  <c r="GB65" i="16"/>
  <c r="GA65" i="16"/>
  <c r="FZ65" i="16"/>
  <c r="GD65" i="16"/>
  <c r="GC65" i="16"/>
  <c r="DP65" i="16"/>
  <c r="DT65" i="16" s="1"/>
  <c r="DO65" i="16"/>
  <c r="JG62" i="16"/>
  <c r="JK63" i="16"/>
  <c r="JW64" i="16"/>
  <c r="IU67" i="16" l="1"/>
  <c r="IS67" i="16"/>
  <c r="IR67" i="16"/>
  <c r="IQ67" i="16"/>
  <c r="IT67" i="16"/>
  <c r="HV68" i="16"/>
  <c r="HU68" i="16"/>
  <c r="HT68" i="16"/>
  <c r="HX68" i="16"/>
  <c r="HW68" i="16"/>
  <c r="GZ65" i="16"/>
  <c r="GY65" i="16"/>
  <c r="GW65" i="16"/>
  <c r="HA65" i="16"/>
  <c r="GX65" i="16"/>
  <c r="HB65" i="16" s="1"/>
  <c r="GE65" i="16"/>
  <c r="DH66" i="16"/>
  <c r="FD63" i="16"/>
  <c r="FC63" i="16"/>
  <c r="FF63" i="16"/>
  <c r="FG63" i="16"/>
  <c r="FE63" i="16"/>
  <c r="FY66" i="16"/>
  <c r="EE63" i="16"/>
  <c r="GG65" i="16"/>
  <c r="GK65" i="16" s="1"/>
  <c r="GF65" i="16"/>
  <c r="CP66" i="16"/>
  <c r="CO66" i="16"/>
  <c r="CN66" i="16"/>
  <c r="CL66" i="16"/>
  <c r="CM66" i="16"/>
  <c r="KI56" i="16"/>
  <c r="KE63" i="16"/>
  <c r="IW67" i="16" l="1"/>
  <c r="IX67" i="16"/>
  <c r="JB67" i="16" s="1"/>
  <c r="IV67" i="16"/>
  <c r="HY68" i="16"/>
  <c r="IA68" i="16"/>
  <c r="IE68" i="16" s="1"/>
  <c r="HZ68" i="16"/>
  <c r="GV66" i="16"/>
  <c r="HD65" i="16"/>
  <c r="HH65" i="16" s="1"/>
  <c r="HC65" i="16"/>
  <c r="GC66" i="16"/>
  <c r="GD66" i="16"/>
  <c r="GA66" i="16"/>
  <c r="GB66" i="16"/>
  <c r="FZ66" i="16"/>
  <c r="CQ66" i="16"/>
  <c r="FI63" i="16"/>
  <c r="FJ63" i="16"/>
  <c r="FN63" i="16" s="1"/>
  <c r="JS63" i="16" s="1"/>
  <c r="CS66" i="16"/>
  <c r="CW66" i="16" s="1"/>
  <c r="CR66" i="16"/>
  <c r="EJ63" i="16"/>
  <c r="EI63" i="16"/>
  <c r="EG63" i="16"/>
  <c r="EH63" i="16"/>
  <c r="EF63" i="16"/>
  <c r="FH63" i="16"/>
  <c r="DK66" i="16"/>
  <c r="DJ66" i="16"/>
  <c r="DM66" i="16"/>
  <c r="DL66" i="16"/>
  <c r="DI66" i="16"/>
  <c r="KA64" i="16"/>
  <c r="IP68" i="16" l="1"/>
  <c r="HS69" i="16"/>
  <c r="GY66" i="16"/>
  <c r="GZ66" i="16"/>
  <c r="GX66" i="16"/>
  <c r="HA66" i="16"/>
  <c r="GW66" i="16"/>
  <c r="FB64" i="16"/>
  <c r="GG66" i="16"/>
  <c r="GK66" i="16" s="1"/>
  <c r="GF66" i="16"/>
  <c r="EM63" i="16"/>
  <c r="EQ63" i="16" s="1"/>
  <c r="JO63" i="16" s="1"/>
  <c r="KQ61" i="16" s="1"/>
  <c r="EL63" i="16"/>
  <c r="DN66" i="16"/>
  <c r="GE66" i="16"/>
  <c r="DO66" i="16"/>
  <c r="DP66" i="16"/>
  <c r="DT66" i="16" s="1"/>
  <c r="EK63" i="16"/>
  <c r="CK67" i="16"/>
  <c r="JG63" i="16"/>
  <c r="JK64" i="16"/>
  <c r="JW65" i="16"/>
  <c r="IQ68" i="16" l="1"/>
  <c r="IT68" i="16"/>
  <c r="IS68" i="16"/>
  <c r="IU68" i="16"/>
  <c r="IR68" i="16"/>
  <c r="IV68" i="16" s="1"/>
  <c r="HX69" i="16"/>
  <c r="HT69" i="16"/>
  <c r="HV69" i="16"/>
  <c r="HU69" i="16"/>
  <c r="HW69" i="16"/>
  <c r="HD66" i="16"/>
  <c r="HH66" i="16" s="1"/>
  <c r="HC66" i="16"/>
  <c r="HB66" i="16"/>
  <c r="CP67" i="16"/>
  <c r="CO67" i="16"/>
  <c r="CM67" i="16"/>
  <c r="CL67" i="16"/>
  <c r="CN67" i="16"/>
  <c r="FY67" i="16"/>
  <c r="EE64" i="16"/>
  <c r="DH67" i="16"/>
  <c r="FC64" i="16"/>
  <c r="FG64" i="16"/>
  <c r="FF64" i="16"/>
  <c r="FE64" i="16"/>
  <c r="FD64" i="16"/>
  <c r="KQ234" i="16"/>
  <c r="KR61" i="16"/>
  <c r="KR234" i="16" s="1"/>
  <c r="KA65" i="16"/>
  <c r="KE64" i="16"/>
  <c r="IP69" i="16" l="1"/>
  <c r="IW68" i="16"/>
  <c r="IX68" i="16"/>
  <c r="JB68" i="16" s="1"/>
  <c r="HY69" i="16"/>
  <c r="HZ69" i="16"/>
  <c r="IA69" i="16"/>
  <c r="IE69" i="16" s="1"/>
  <c r="GV67" i="16"/>
  <c r="CQ67" i="16"/>
  <c r="GB67" i="16"/>
  <c r="GD67" i="16"/>
  <c r="FZ67" i="16"/>
  <c r="GA67" i="16"/>
  <c r="GC67" i="16"/>
  <c r="DL67" i="16"/>
  <c r="DI67" i="16"/>
  <c r="DM67" i="16"/>
  <c r="DJ67" i="16"/>
  <c r="DK67" i="16"/>
  <c r="FH64" i="16"/>
  <c r="FI64" i="16"/>
  <c r="FJ64" i="16"/>
  <c r="FN64" i="16" s="1"/>
  <c r="JS64" i="16" s="1"/>
  <c r="EJ64" i="16"/>
  <c r="EG64" i="16"/>
  <c r="EH64" i="16"/>
  <c r="EI64" i="16"/>
  <c r="EF64" i="16"/>
  <c r="CS67" i="16"/>
  <c r="CW67" i="16" s="1"/>
  <c r="CR67" i="16"/>
  <c r="KI57" i="16"/>
  <c r="IU69" i="16" l="1"/>
  <c r="IS69" i="16"/>
  <c r="IQ69" i="16"/>
  <c r="IT69" i="16"/>
  <c r="IR69" i="16"/>
  <c r="HS70" i="16"/>
  <c r="GZ67" i="16"/>
  <c r="GY67" i="16"/>
  <c r="HA67" i="16"/>
  <c r="GX67" i="16"/>
  <c r="GW67" i="16"/>
  <c r="DN67" i="16"/>
  <c r="DH68" i="16"/>
  <c r="DP67" i="16"/>
  <c r="DT67" i="16" s="1"/>
  <c r="DO67" i="16"/>
  <c r="EK64" i="16"/>
  <c r="GE67" i="16"/>
  <c r="EM64" i="16"/>
  <c r="EQ64" i="16" s="1"/>
  <c r="JO64" i="16" s="1"/>
  <c r="EL64" i="16"/>
  <c r="FB65" i="16"/>
  <c r="GF67" i="16"/>
  <c r="GG67" i="16"/>
  <c r="GK67" i="16" s="1"/>
  <c r="CK68" i="16"/>
  <c r="JG64" i="16"/>
  <c r="JK65" i="16"/>
  <c r="AB364" i="2"/>
  <c r="AA364" i="2"/>
  <c r="Z364" i="2"/>
  <c r="Y364" i="2"/>
  <c r="X364" i="2"/>
  <c r="W364" i="2"/>
  <c r="V364" i="2"/>
  <c r="U364" i="2"/>
  <c r="T364" i="2"/>
  <c r="S364" i="2"/>
  <c r="R364" i="2"/>
  <c r="AB361" i="2"/>
  <c r="AA361" i="2"/>
  <c r="Z361" i="2"/>
  <c r="Y361" i="2"/>
  <c r="X361" i="2"/>
  <c r="W361" i="2"/>
  <c r="V361" i="2"/>
  <c r="U361" i="2"/>
  <c r="T361" i="2"/>
  <c r="S361" i="2"/>
  <c r="R361" i="2"/>
  <c r="AB360" i="2"/>
  <c r="AA360" i="2"/>
  <c r="Z360" i="2"/>
  <c r="Y360" i="2"/>
  <c r="X360" i="2"/>
  <c r="W360" i="2"/>
  <c r="V360" i="2"/>
  <c r="U360" i="2"/>
  <c r="T360" i="2"/>
  <c r="S360" i="2"/>
  <c r="R360" i="2"/>
  <c r="AB355" i="2"/>
  <c r="AA355" i="2"/>
  <c r="Z355" i="2"/>
  <c r="Y355" i="2"/>
  <c r="X355" i="2"/>
  <c r="W355" i="2"/>
  <c r="V355" i="2"/>
  <c r="U355" i="2"/>
  <c r="T355" i="2"/>
  <c r="S355" i="2"/>
  <c r="R355" i="2"/>
  <c r="AB346" i="2"/>
  <c r="AA346" i="2"/>
  <c r="Z346" i="2"/>
  <c r="Y346" i="2"/>
  <c r="X346" i="2"/>
  <c r="W346" i="2"/>
  <c r="V346" i="2"/>
  <c r="U346" i="2"/>
  <c r="T346" i="2"/>
  <c r="S346" i="2"/>
  <c r="R346" i="2"/>
  <c r="AB341" i="2"/>
  <c r="AA341" i="2"/>
  <c r="Z341" i="2"/>
  <c r="Y341" i="2"/>
  <c r="X341" i="2"/>
  <c r="W341" i="2"/>
  <c r="V341" i="2"/>
  <c r="U341" i="2"/>
  <c r="T341" i="2"/>
  <c r="S341" i="2"/>
  <c r="R341" i="2"/>
  <c r="AB336" i="2"/>
  <c r="AA336" i="2"/>
  <c r="Z336" i="2"/>
  <c r="Y336" i="2"/>
  <c r="X336" i="2"/>
  <c r="W336" i="2"/>
  <c r="V336" i="2"/>
  <c r="U336" i="2"/>
  <c r="T336" i="2"/>
  <c r="S336" i="2"/>
  <c r="R336" i="2"/>
  <c r="AB331" i="2"/>
  <c r="AA331" i="2"/>
  <c r="Z331" i="2"/>
  <c r="Y331" i="2"/>
  <c r="X331" i="2"/>
  <c r="W331" i="2"/>
  <c r="V331" i="2"/>
  <c r="U331" i="2"/>
  <c r="T331" i="2"/>
  <c r="S331" i="2"/>
  <c r="R331" i="2"/>
  <c r="AB329" i="2"/>
  <c r="AA329" i="2"/>
  <c r="Z329" i="2"/>
  <c r="Y329" i="2"/>
  <c r="X329" i="2"/>
  <c r="W329" i="2"/>
  <c r="V329" i="2"/>
  <c r="U329" i="2"/>
  <c r="T329" i="2"/>
  <c r="S329" i="2"/>
  <c r="R329" i="2"/>
  <c r="AB315" i="2"/>
  <c r="AA315" i="2"/>
  <c r="Z315" i="2"/>
  <c r="Y315" i="2"/>
  <c r="X315" i="2"/>
  <c r="W315" i="2"/>
  <c r="V315" i="2"/>
  <c r="U315" i="2"/>
  <c r="T315" i="2"/>
  <c r="S315" i="2"/>
  <c r="R315" i="2"/>
  <c r="AB312" i="2"/>
  <c r="AA312" i="2"/>
  <c r="Z312" i="2"/>
  <c r="Y312" i="2"/>
  <c r="X312" i="2"/>
  <c r="W312" i="2"/>
  <c r="V312" i="2"/>
  <c r="U312" i="2"/>
  <c r="T312" i="2"/>
  <c r="S312" i="2"/>
  <c r="R312" i="2"/>
  <c r="AB309" i="2"/>
  <c r="AA309" i="2"/>
  <c r="Z309" i="2"/>
  <c r="Y309" i="2"/>
  <c r="X309" i="2"/>
  <c r="W309" i="2"/>
  <c r="V309" i="2"/>
  <c r="U309" i="2"/>
  <c r="T309" i="2"/>
  <c r="S309" i="2"/>
  <c r="R309" i="2"/>
  <c r="AB303" i="2"/>
  <c r="AA303" i="2"/>
  <c r="Z303" i="2"/>
  <c r="Y303" i="2"/>
  <c r="X303" i="2"/>
  <c r="W303" i="2"/>
  <c r="V303" i="2"/>
  <c r="U303" i="2"/>
  <c r="T303" i="2"/>
  <c r="S303" i="2"/>
  <c r="R303" i="2"/>
  <c r="AB299" i="2"/>
  <c r="AA299" i="2"/>
  <c r="Z299" i="2"/>
  <c r="Y299" i="2"/>
  <c r="X299" i="2"/>
  <c r="W299" i="2"/>
  <c r="V299" i="2"/>
  <c r="U299" i="2"/>
  <c r="T299" i="2"/>
  <c r="S299" i="2"/>
  <c r="R299" i="2"/>
  <c r="AB293" i="2"/>
  <c r="AA293" i="2"/>
  <c r="Z293" i="2"/>
  <c r="Y293" i="2"/>
  <c r="X293" i="2"/>
  <c r="W293" i="2"/>
  <c r="V293" i="2"/>
  <c r="U293" i="2"/>
  <c r="T293" i="2"/>
  <c r="S293" i="2"/>
  <c r="R293" i="2"/>
  <c r="Q364" i="2"/>
  <c r="Q360" i="2"/>
  <c r="Q346" i="2"/>
  <c r="Q329" i="2"/>
  <c r="Q315" i="2"/>
  <c r="Q361" i="2"/>
  <c r="Q312" i="2"/>
  <c r="Q309" i="2"/>
  <c r="Q299" i="2"/>
  <c r="Q355" i="2"/>
  <c r="Q341" i="2"/>
  <c r="Q336" i="2"/>
  <c r="Q331" i="2"/>
  <c r="Q303" i="2"/>
  <c r="Q293" i="2"/>
  <c r="IV69" i="16" l="1"/>
  <c r="IX69" i="16"/>
  <c r="JB69" i="16" s="1"/>
  <c r="IW69" i="16"/>
  <c r="HV70" i="16"/>
  <c r="HU70" i="16"/>
  <c r="HY70" i="16" s="1"/>
  <c r="HT70" i="16"/>
  <c r="HX70" i="16"/>
  <c r="HW70" i="16"/>
  <c r="HC67" i="16"/>
  <c r="HD67" i="16"/>
  <c r="HH67" i="16" s="1"/>
  <c r="HB67" i="16"/>
  <c r="FY68" i="16"/>
  <c r="FG65" i="16"/>
  <c r="FF65" i="16"/>
  <c r="FE65" i="16"/>
  <c r="FD65" i="16"/>
  <c r="FC65" i="16"/>
  <c r="EE65" i="16"/>
  <c r="DL68" i="16"/>
  <c r="DK68" i="16"/>
  <c r="DJ68" i="16"/>
  <c r="DI68" i="16"/>
  <c r="DM68" i="16"/>
  <c r="CP68" i="16"/>
  <c r="CO68" i="16"/>
  <c r="CM68" i="16"/>
  <c r="CL68" i="16"/>
  <c r="CN68" i="16"/>
  <c r="JW66" i="16"/>
  <c r="KA66" i="16"/>
  <c r="KE65" i="16"/>
  <c r="N234" i="15"/>
  <c r="M234" i="15"/>
  <c r="N233" i="15"/>
  <c r="M233" i="15"/>
  <c r="N232" i="15"/>
  <c r="M232" i="15"/>
  <c r="N231" i="15"/>
  <c r="M231" i="15"/>
  <c r="N230" i="15"/>
  <c r="M230" i="15"/>
  <c r="N229" i="15"/>
  <c r="M229" i="15"/>
  <c r="N228" i="15"/>
  <c r="M228" i="15"/>
  <c r="N227" i="15"/>
  <c r="M227" i="15"/>
  <c r="N226" i="15"/>
  <c r="M226" i="15"/>
  <c r="N225" i="15"/>
  <c r="M225" i="15"/>
  <c r="N224" i="15"/>
  <c r="M224" i="15"/>
  <c r="N223" i="15"/>
  <c r="M223" i="15"/>
  <c r="N222" i="15"/>
  <c r="M222" i="15"/>
  <c r="N221" i="15"/>
  <c r="M221" i="15"/>
  <c r="N220" i="15"/>
  <c r="M220" i="15"/>
  <c r="N219" i="15"/>
  <c r="M219" i="15"/>
  <c r="N218" i="15"/>
  <c r="M218" i="15"/>
  <c r="N217" i="15"/>
  <c r="M217" i="15"/>
  <c r="N216" i="15"/>
  <c r="M216" i="15"/>
  <c r="N215" i="15"/>
  <c r="M215" i="15"/>
  <c r="N214" i="15"/>
  <c r="M214" i="15"/>
  <c r="N213" i="15"/>
  <c r="M213" i="15"/>
  <c r="N212" i="15"/>
  <c r="M212" i="15"/>
  <c r="N211" i="15"/>
  <c r="M211" i="15"/>
  <c r="N210" i="15"/>
  <c r="M210" i="15"/>
  <c r="N209" i="15"/>
  <c r="M209" i="15"/>
  <c r="N208" i="15"/>
  <c r="M208" i="15"/>
  <c r="N207" i="15"/>
  <c r="M207" i="15"/>
  <c r="N206" i="15"/>
  <c r="M206" i="15"/>
  <c r="N205" i="15"/>
  <c r="M205" i="15"/>
  <c r="N204" i="15"/>
  <c r="M204" i="15"/>
  <c r="N203" i="15"/>
  <c r="M203" i="15"/>
  <c r="N202" i="15"/>
  <c r="M202" i="15"/>
  <c r="N201" i="15"/>
  <c r="M201" i="15"/>
  <c r="N200" i="15"/>
  <c r="M200" i="15"/>
  <c r="N199" i="15"/>
  <c r="M199" i="15"/>
  <c r="N198" i="15"/>
  <c r="M198" i="15"/>
  <c r="N197" i="15"/>
  <c r="M197" i="15"/>
  <c r="N196" i="15"/>
  <c r="M196" i="15"/>
  <c r="N195" i="15"/>
  <c r="M195" i="15"/>
  <c r="N194" i="15"/>
  <c r="M194" i="15"/>
  <c r="N193" i="15"/>
  <c r="M193" i="15"/>
  <c r="N192" i="15"/>
  <c r="M192" i="15"/>
  <c r="N191" i="15"/>
  <c r="M191" i="15"/>
  <c r="N190" i="15"/>
  <c r="M190" i="15"/>
  <c r="N189" i="15"/>
  <c r="M189" i="15"/>
  <c r="N188" i="15"/>
  <c r="M188" i="15"/>
  <c r="N187" i="15"/>
  <c r="M187" i="15"/>
  <c r="N186" i="15"/>
  <c r="M186" i="15"/>
  <c r="N185" i="15"/>
  <c r="M185" i="15"/>
  <c r="N184" i="15"/>
  <c r="M184" i="15"/>
  <c r="N183" i="15"/>
  <c r="M183" i="15"/>
  <c r="N182" i="15"/>
  <c r="M182" i="15"/>
  <c r="N181" i="15"/>
  <c r="M181" i="15"/>
  <c r="N180" i="15"/>
  <c r="M180" i="15"/>
  <c r="N179" i="15"/>
  <c r="M179" i="15"/>
  <c r="N178" i="15"/>
  <c r="M178" i="15"/>
  <c r="N177" i="15"/>
  <c r="M177" i="15"/>
  <c r="N176" i="15"/>
  <c r="M176" i="15"/>
  <c r="N175" i="15"/>
  <c r="M175" i="15"/>
  <c r="N174" i="15"/>
  <c r="M174" i="15"/>
  <c r="N173" i="15"/>
  <c r="M173" i="15"/>
  <c r="N172" i="15"/>
  <c r="M172" i="15"/>
  <c r="N171" i="15"/>
  <c r="M171" i="15"/>
  <c r="N170" i="15"/>
  <c r="M170" i="15"/>
  <c r="N169" i="15"/>
  <c r="M169" i="15"/>
  <c r="N168" i="15"/>
  <c r="M168" i="15"/>
  <c r="N167" i="15"/>
  <c r="M167" i="15"/>
  <c r="N166" i="15"/>
  <c r="M166" i="15"/>
  <c r="N165" i="15"/>
  <c r="M165" i="15"/>
  <c r="N164" i="15"/>
  <c r="M164" i="15"/>
  <c r="N163" i="15"/>
  <c r="M163" i="15"/>
  <c r="N162" i="15"/>
  <c r="M162" i="15"/>
  <c r="N161" i="15"/>
  <c r="M161" i="15"/>
  <c r="N160" i="15"/>
  <c r="M160" i="15"/>
  <c r="N159" i="15"/>
  <c r="M159" i="15"/>
  <c r="N158" i="15"/>
  <c r="M158" i="15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48" i="15"/>
  <c r="M148" i="15"/>
  <c r="N147" i="15"/>
  <c r="M147" i="15"/>
  <c r="N146" i="15"/>
  <c r="M146" i="15"/>
  <c r="N145" i="15"/>
  <c r="M145" i="15"/>
  <c r="N144" i="15"/>
  <c r="M144" i="15"/>
  <c r="N143" i="15"/>
  <c r="M143" i="15"/>
  <c r="N142" i="15"/>
  <c r="M142" i="15"/>
  <c r="N141" i="15"/>
  <c r="M141" i="15"/>
  <c r="N140" i="15"/>
  <c r="M140" i="15"/>
  <c r="N139" i="15"/>
  <c r="M139" i="15"/>
  <c r="N138" i="15"/>
  <c r="M138" i="15"/>
  <c r="N137" i="15"/>
  <c r="M137" i="15"/>
  <c r="N136" i="15"/>
  <c r="M136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26" i="15"/>
  <c r="M126" i="15"/>
  <c r="N125" i="15"/>
  <c r="M125" i="15"/>
  <c r="N124" i="15"/>
  <c r="M124" i="15"/>
  <c r="N123" i="15"/>
  <c r="M123" i="15"/>
  <c r="N122" i="15"/>
  <c r="M122" i="15"/>
  <c r="N121" i="15"/>
  <c r="M121" i="15"/>
  <c r="N120" i="15"/>
  <c r="M120" i="15"/>
  <c r="N119" i="15"/>
  <c r="M119" i="15"/>
  <c r="N118" i="15"/>
  <c r="M118" i="15"/>
  <c r="N117" i="15"/>
  <c r="M117" i="15"/>
  <c r="N116" i="15"/>
  <c r="M116" i="15"/>
  <c r="N115" i="15"/>
  <c r="M115" i="15"/>
  <c r="N114" i="15"/>
  <c r="M114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104" i="15"/>
  <c r="M104" i="15"/>
  <c r="N103" i="15"/>
  <c r="M103" i="15"/>
  <c r="N102" i="15"/>
  <c r="M102" i="15"/>
  <c r="N101" i="15"/>
  <c r="M101" i="15"/>
  <c r="N100" i="15"/>
  <c r="M100" i="15"/>
  <c r="N99" i="15"/>
  <c r="M99" i="15"/>
  <c r="N98" i="15"/>
  <c r="M98" i="15"/>
  <c r="N97" i="15"/>
  <c r="M97" i="15"/>
  <c r="N96" i="15"/>
  <c r="M96" i="15"/>
  <c r="N95" i="15"/>
  <c r="M95" i="15"/>
  <c r="N94" i="15"/>
  <c r="M94" i="15"/>
  <c r="N93" i="15"/>
  <c r="M93" i="15"/>
  <c r="N92" i="15"/>
  <c r="M92" i="15"/>
  <c r="N91" i="15"/>
  <c r="M91" i="15"/>
  <c r="N90" i="15"/>
  <c r="M90" i="15"/>
  <c r="N89" i="15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60" i="15"/>
  <c r="M60" i="15"/>
  <c r="N59" i="15"/>
  <c r="M59" i="15"/>
  <c r="N58" i="15"/>
  <c r="M58" i="15"/>
  <c r="N57" i="15"/>
  <c r="M57" i="15"/>
  <c r="N56" i="15"/>
  <c r="M56" i="15"/>
  <c r="N55" i="15"/>
  <c r="M55" i="15"/>
  <c r="N54" i="15"/>
  <c r="M54" i="15"/>
  <c r="N53" i="15"/>
  <c r="M53" i="15"/>
  <c r="N52" i="15"/>
  <c r="M52" i="15"/>
  <c r="N51" i="15"/>
  <c r="M51" i="15"/>
  <c r="N50" i="15"/>
  <c r="M50" i="15"/>
  <c r="N49" i="15"/>
  <c r="M49" i="15"/>
  <c r="N48" i="15"/>
  <c r="M48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M41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M22" i="15"/>
  <c r="IP70" i="16" l="1"/>
  <c r="HZ70" i="16"/>
  <c r="IA70" i="16"/>
  <c r="IE70" i="16" s="1"/>
  <c r="HS71" i="16"/>
  <c r="GV68" i="16"/>
  <c r="FH65" i="16"/>
  <c r="FJ65" i="16"/>
  <c r="FN65" i="16" s="1"/>
  <c r="JS65" i="16" s="1"/>
  <c r="FI65" i="16"/>
  <c r="CQ68" i="16"/>
  <c r="FB66" i="16"/>
  <c r="EH65" i="16"/>
  <c r="EF65" i="16"/>
  <c r="EG65" i="16"/>
  <c r="EJ65" i="16"/>
  <c r="EI65" i="16"/>
  <c r="CS68" i="16"/>
  <c r="CW68" i="16" s="1"/>
  <c r="CR68" i="16"/>
  <c r="DP68" i="16"/>
  <c r="DT68" i="16" s="1"/>
  <c r="DO68" i="16"/>
  <c r="DN68" i="16"/>
  <c r="GB68" i="16"/>
  <c r="FZ68" i="16"/>
  <c r="GA68" i="16"/>
  <c r="GC68" i="16"/>
  <c r="GD68" i="16"/>
  <c r="JK66" i="16"/>
  <c r="IQ70" i="16" l="1"/>
  <c r="IU70" i="16"/>
  <c r="IT70" i="16"/>
  <c r="IS70" i="16"/>
  <c r="IR70" i="16"/>
  <c r="IV70" i="16" s="1"/>
  <c r="HX71" i="16"/>
  <c r="HT71" i="16"/>
  <c r="HV71" i="16"/>
  <c r="HU71" i="16"/>
  <c r="HY71" i="16" s="1"/>
  <c r="HW71" i="16"/>
  <c r="GY68" i="16"/>
  <c r="GZ68" i="16"/>
  <c r="GW68" i="16"/>
  <c r="HA68" i="16"/>
  <c r="GX68" i="16"/>
  <c r="FE66" i="16"/>
  <c r="FD66" i="16"/>
  <c r="FG66" i="16"/>
  <c r="FF66" i="16"/>
  <c r="FC66" i="16"/>
  <c r="EK65" i="16"/>
  <c r="CK69" i="16"/>
  <c r="GE68" i="16"/>
  <c r="EM65" i="16"/>
  <c r="EQ65" i="16" s="1"/>
  <c r="JO65" i="16" s="1"/>
  <c r="EL65" i="16"/>
  <c r="DH69" i="16"/>
  <c r="GG68" i="16"/>
  <c r="GK68" i="16" s="1"/>
  <c r="GF68" i="16"/>
  <c r="KI58" i="16"/>
  <c r="JG65" i="16"/>
  <c r="KA67" i="16"/>
  <c r="IP71" i="16" l="1"/>
  <c r="IW70" i="16"/>
  <c r="IX70" i="16"/>
  <c r="JB70" i="16" s="1"/>
  <c r="HS72" i="16"/>
  <c r="HZ71" i="16"/>
  <c r="IA71" i="16"/>
  <c r="IE71" i="16" s="1"/>
  <c r="HD68" i="16"/>
  <c r="HH68" i="16" s="1"/>
  <c r="HC68" i="16"/>
  <c r="HB68" i="16"/>
  <c r="FY69" i="16"/>
  <c r="CM69" i="16"/>
  <c r="CL69" i="16"/>
  <c r="CP69" i="16"/>
  <c r="CO69" i="16"/>
  <c r="CN69" i="16"/>
  <c r="FH66" i="16"/>
  <c r="EE66" i="16"/>
  <c r="DK69" i="16"/>
  <c r="DJ69" i="16"/>
  <c r="DI69" i="16"/>
  <c r="DL69" i="16"/>
  <c r="DM69" i="16"/>
  <c r="FJ66" i="16"/>
  <c r="FN66" i="16" s="1"/>
  <c r="JS66" i="16" s="1"/>
  <c r="FI66" i="16"/>
  <c r="JW67" i="16"/>
  <c r="KE66" i="16"/>
  <c r="IU71" i="16" l="1"/>
  <c r="IT71" i="16"/>
  <c r="IS71" i="16"/>
  <c r="IR71" i="16"/>
  <c r="IQ71" i="16"/>
  <c r="HV72" i="16"/>
  <c r="HU72" i="16"/>
  <c r="HT72" i="16"/>
  <c r="HX72" i="16"/>
  <c r="HW72" i="16"/>
  <c r="GV69" i="16"/>
  <c r="DN69" i="16"/>
  <c r="CR69" i="16"/>
  <c r="CS69" i="16"/>
  <c r="CW69" i="16" s="1"/>
  <c r="EF66" i="16"/>
  <c r="EJ66" i="16"/>
  <c r="EG66" i="16"/>
  <c r="EI66" i="16"/>
  <c r="EH66" i="16"/>
  <c r="CQ69" i="16"/>
  <c r="DP69" i="16"/>
  <c r="DT69" i="16" s="1"/>
  <c r="DO69" i="16"/>
  <c r="FB67" i="16"/>
  <c r="GB69" i="16"/>
  <c r="GA69" i="16"/>
  <c r="FZ69" i="16"/>
  <c r="GC69" i="16"/>
  <c r="GD69" i="16"/>
  <c r="JK67" i="16"/>
  <c r="JW68" i="16"/>
  <c r="IW71" i="16" l="1"/>
  <c r="IX71" i="16"/>
  <c r="JB71" i="16" s="1"/>
  <c r="IV71" i="16"/>
  <c r="HY72" i="16"/>
  <c r="HZ72" i="16"/>
  <c r="IA72" i="16"/>
  <c r="IE72" i="16" s="1"/>
  <c r="GZ69" i="16"/>
  <c r="GY69" i="16"/>
  <c r="GX69" i="16"/>
  <c r="GW69" i="16"/>
  <c r="HA69" i="16"/>
  <c r="EK66" i="16"/>
  <c r="GF69" i="16"/>
  <c r="GG69" i="16"/>
  <c r="GK69" i="16" s="1"/>
  <c r="EL66" i="16"/>
  <c r="EM66" i="16"/>
  <c r="EQ66" i="16" s="1"/>
  <c r="JO66" i="16" s="1"/>
  <c r="CK70" i="16"/>
  <c r="GE69" i="16"/>
  <c r="FD67" i="16"/>
  <c r="FE67" i="16"/>
  <c r="FF67" i="16"/>
  <c r="FC67" i="16"/>
  <c r="FG67" i="16"/>
  <c r="DH70" i="16"/>
  <c r="JG66" i="16"/>
  <c r="KA68" i="16"/>
  <c r="KE67" i="16"/>
  <c r="IP72" i="16" l="1"/>
  <c r="HS73" i="16"/>
  <c r="HD69" i="16"/>
  <c r="HH69" i="16" s="1"/>
  <c r="HC69" i="16"/>
  <c r="HB69" i="16"/>
  <c r="FJ67" i="16"/>
  <c r="FN67" i="16" s="1"/>
  <c r="JS67" i="16" s="1"/>
  <c r="FI67" i="16"/>
  <c r="FH67" i="16"/>
  <c r="FY70" i="16"/>
  <c r="CN70" i="16"/>
  <c r="CO70" i="16"/>
  <c r="CM70" i="16"/>
  <c r="CP70" i="16"/>
  <c r="CL70" i="16"/>
  <c r="DJ70" i="16"/>
  <c r="DM70" i="16"/>
  <c r="DL70" i="16"/>
  <c r="DK70" i="16"/>
  <c r="DI70" i="16"/>
  <c r="EE67" i="16"/>
  <c r="IR72" i="16" l="1"/>
  <c r="IQ72" i="16"/>
  <c r="IU72" i="16"/>
  <c r="IS72" i="16"/>
  <c r="IT72" i="16"/>
  <c r="HX73" i="16"/>
  <c r="HT73" i="16"/>
  <c r="HW73" i="16"/>
  <c r="HV73" i="16"/>
  <c r="HU73" i="16"/>
  <c r="HY73" i="16" s="1"/>
  <c r="GV70" i="16"/>
  <c r="CQ70" i="16"/>
  <c r="CK71" i="16" s="1"/>
  <c r="DN70" i="16"/>
  <c r="EJ67" i="16"/>
  <c r="EF67" i="16"/>
  <c r="EI67" i="16"/>
  <c r="EG67" i="16"/>
  <c r="EH67" i="16"/>
  <c r="GB70" i="16"/>
  <c r="FZ70" i="16"/>
  <c r="GD70" i="16"/>
  <c r="GC70" i="16"/>
  <c r="GA70" i="16"/>
  <c r="DP70" i="16"/>
  <c r="DT70" i="16" s="1"/>
  <c r="DO70" i="16"/>
  <c r="CS70" i="16"/>
  <c r="CW70" i="16" s="1"/>
  <c r="CR70" i="16"/>
  <c r="FB68" i="16"/>
  <c r="KI59" i="16"/>
  <c r="LA61" i="16" s="1"/>
  <c r="JK68" i="16"/>
  <c r="JW69" i="16"/>
  <c r="IX72" i="16" l="1"/>
  <c r="JB72" i="16" s="1"/>
  <c r="IW72" i="16"/>
  <c r="IV72" i="16"/>
  <c r="HS74" i="16"/>
  <c r="HZ73" i="16"/>
  <c r="IA73" i="16"/>
  <c r="IE73" i="16" s="1"/>
  <c r="GY70" i="16"/>
  <c r="GZ70" i="16"/>
  <c r="HA70" i="16"/>
  <c r="GX70" i="16"/>
  <c r="GW70" i="16"/>
  <c r="GE70" i="16"/>
  <c r="FY71" i="16" s="1"/>
  <c r="DH71" i="16"/>
  <c r="EL67" i="16"/>
  <c r="EM67" i="16"/>
  <c r="EQ67" i="16" s="1"/>
  <c r="JO67" i="16" s="1"/>
  <c r="GF70" i="16"/>
  <c r="GG70" i="16"/>
  <c r="GK70" i="16" s="1"/>
  <c r="FG68" i="16"/>
  <c r="FC68" i="16"/>
  <c r="FF68" i="16"/>
  <c r="FD68" i="16"/>
  <c r="FE68" i="16"/>
  <c r="EK67" i="16"/>
  <c r="CL71" i="16"/>
  <c r="CP71" i="16"/>
  <c r="CO71" i="16"/>
  <c r="CM71" i="16"/>
  <c r="CN71" i="16"/>
  <c r="LA234" i="16"/>
  <c r="LB61" i="16"/>
  <c r="LB234" i="16" s="1"/>
  <c r="JG67" i="16"/>
  <c r="KM61" i="16" s="1"/>
  <c r="KA69" i="16"/>
  <c r="KE68" i="16"/>
  <c r="IP73" i="16" l="1"/>
  <c r="HV74" i="16"/>
  <c r="HU74" i="16"/>
  <c r="HT74" i="16"/>
  <c r="HX74" i="16"/>
  <c r="HW74" i="16"/>
  <c r="HB70" i="16"/>
  <c r="HC70" i="16"/>
  <c r="HD70" i="16"/>
  <c r="HH70" i="16" s="1"/>
  <c r="CQ71" i="16"/>
  <c r="CK72" i="16" s="1"/>
  <c r="FH68" i="16"/>
  <c r="FB69" i="16" s="1"/>
  <c r="FJ68" i="16"/>
  <c r="FN68" i="16" s="1"/>
  <c r="JS68" i="16" s="1"/>
  <c r="FI68" i="16"/>
  <c r="CS71" i="16"/>
  <c r="CW71" i="16" s="1"/>
  <c r="CR71" i="16"/>
  <c r="EE68" i="16"/>
  <c r="GD71" i="16"/>
  <c r="GC71" i="16"/>
  <c r="FZ71" i="16"/>
  <c r="GA71" i="16"/>
  <c r="GB71" i="16"/>
  <c r="DJ71" i="16"/>
  <c r="DM71" i="16"/>
  <c r="DI71" i="16"/>
  <c r="DL71" i="16"/>
  <c r="DK71" i="16"/>
  <c r="KM234" i="16"/>
  <c r="KN61" i="16"/>
  <c r="KN234" i="16" s="1"/>
  <c r="IU73" i="16" l="1"/>
  <c r="IR73" i="16"/>
  <c r="IQ73" i="16"/>
  <c r="IT73" i="16"/>
  <c r="IS73" i="16"/>
  <c r="IA74" i="16"/>
  <c r="IE74" i="16" s="1"/>
  <c r="HZ74" i="16"/>
  <c r="HY74" i="16"/>
  <c r="GV71" i="16"/>
  <c r="DP71" i="16"/>
  <c r="DT71" i="16" s="1"/>
  <c r="DO71" i="16"/>
  <c r="DN71" i="16"/>
  <c r="CP72" i="16"/>
  <c r="CN72" i="16"/>
  <c r="CO72" i="16"/>
  <c r="CL72" i="16"/>
  <c r="CM72" i="16"/>
  <c r="GE71" i="16"/>
  <c r="GF71" i="16"/>
  <c r="GG71" i="16"/>
  <c r="GK71" i="16" s="1"/>
  <c r="EI68" i="16"/>
  <c r="EH68" i="16"/>
  <c r="EF68" i="16"/>
  <c r="EJ68" i="16"/>
  <c r="EG68" i="16"/>
  <c r="FD69" i="16"/>
  <c r="FG69" i="16"/>
  <c r="FF69" i="16"/>
  <c r="FE69" i="16"/>
  <c r="FC69" i="16"/>
  <c r="KI60" i="16"/>
  <c r="JK69" i="16"/>
  <c r="JW70" i="16"/>
  <c r="IV73" i="16" l="1"/>
  <c r="IX73" i="16"/>
  <c r="JB73" i="16" s="1"/>
  <c r="IW73" i="16"/>
  <c r="HS75" i="16"/>
  <c r="GZ71" i="16"/>
  <c r="GY71" i="16"/>
  <c r="HA71" i="16"/>
  <c r="GX71" i="16"/>
  <c r="GW71" i="16"/>
  <c r="EK68" i="16"/>
  <c r="FH69" i="16"/>
  <c r="CQ72" i="16"/>
  <c r="CS72" i="16"/>
  <c r="CW72" i="16" s="1"/>
  <c r="CR72" i="16"/>
  <c r="EM68" i="16"/>
  <c r="EQ68" i="16" s="1"/>
  <c r="JO68" i="16" s="1"/>
  <c r="EL68" i="16"/>
  <c r="FY72" i="16"/>
  <c r="DH72" i="16"/>
  <c r="EE69" i="16"/>
  <c r="FB70" i="16"/>
  <c r="FJ69" i="16"/>
  <c r="FN69" i="16" s="1"/>
  <c r="JS69" i="16" s="1"/>
  <c r="FI69" i="16"/>
  <c r="JG68" i="16"/>
  <c r="KA70" i="16"/>
  <c r="KE69" i="16"/>
  <c r="IP74" i="16" l="1"/>
  <c r="HX75" i="16"/>
  <c r="HT75" i="16"/>
  <c r="HW75" i="16"/>
  <c r="HV75" i="16"/>
  <c r="HU75" i="16"/>
  <c r="HY75" i="16" s="1"/>
  <c r="HB71" i="16"/>
  <c r="HC71" i="16"/>
  <c r="HD71" i="16"/>
  <c r="HH71" i="16" s="1"/>
  <c r="DJ72" i="16"/>
  <c r="DM72" i="16"/>
  <c r="DI72" i="16"/>
  <c r="DK72" i="16"/>
  <c r="DL72" i="16"/>
  <c r="FF70" i="16"/>
  <c r="FC70" i="16"/>
  <c r="FD70" i="16"/>
  <c r="FE70" i="16"/>
  <c r="FG70" i="16"/>
  <c r="GC72" i="16"/>
  <c r="GB72" i="16"/>
  <c r="FZ72" i="16"/>
  <c r="GA72" i="16"/>
  <c r="GD72" i="16"/>
  <c r="EH69" i="16"/>
  <c r="EG69" i="16"/>
  <c r="EF69" i="16"/>
  <c r="EJ69" i="16"/>
  <c r="EI69" i="16"/>
  <c r="CK73" i="16"/>
  <c r="IR74" i="16" l="1"/>
  <c r="IQ74" i="16"/>
  <c r="IT74" i="16"/>
  <c r="IS74" i="16"/>
  <c r="IU74" i="16"/>
  <c r="HS76" i="16"/>
  <c r="IA75" i="16"/>
  <c r="IE75" i="16" s="1"/>
  <c r="HZ75" i="16"/>
  <c r="GV72" i="16"/>
  <c r="CM73" i="16"/>
  <c r="CP73" i="16"/>
  <c r="CL73" i="16"/>
  <c r="CN73" i="16"/>
  <c r="CO73" i="16"/>
  <c r="GF72" i="16"/>
  <c r="GG72" i="16"/>
  <c r="GK72" i="16" s="1"/>
  <c r="EM69" i="16"/>
  <c r="EQ69" i="16" s="1"/>
  <c r="JO69" i="16" s="1"/>
  <c r="EL69" i="16"/>
  <c r="EK69" i="16"/>
  <c r="FH70" i="16"/>
  <c r="DO72" i="16"/>
  <c r="DP72" i="16"/>
  <c r="DT72" i="16" s="1"/>
  <c r="FJ70" i="16"/>
  <c r="FN70" i="16" s="1"/>
  <c r="JS70" i="16" s="1"/>
  <c r="FI70" i="16"/>
  <c r="GE72" i="16"/>
  <c r="DN72" i="16"/>
  <c r="KI61" i="16"/>
  <c r="JK70" i="16"/>
  <c r="JW71" i="16"/>
  <c r="KA71" i="16"/>
  <c r="IX74" i="16" l="1"/>
  <c r="JB74" i="16" s="1"/>
  <c r="IW74" i="16"/>
  <c r="IV74" i="16"/>
  <c r="HU76" i="16"/>
  <c r="HT76" i="16"/>
  <c r="HX76" i="16"/>
  <c r="HW76" i="16"/>
  <c r="HV76" i="16"/>
  <c r="GY72" i="16"/>
  <c r="GZ72" i="16"/>
  <c r="HA72" i="16"/>
  <c r="GX72" i="16"/>
  <c r="GW72" i="16"/>
  <c r="DH73" i="16"/>
  <c r="FY73" i="16"/>
  <c r="FB71" i="16"/>
  <c r="CR73" i="16"/>
  <c r="CS73" i="16"/>
  <c r="CW73" i="16" s="1"/>
  <c r="EE70" i="16"/>
  <c r="CQ73" i="16"/>
  <c r="JG69" i="16"/>
  <c r="KE70" i="16"/>
  <c r="IP75" i="16" l="1"/>
  <c r="HZ76" i="16"/>
  <c r="IA76" i="16"/>
  <c r="IE76" i="16" s="1"/>
  <c r="HY76" i="16"/>
  <c r="HB72" i="16"/>
  <c r="HD72" i="16"/>
  <c r="HH72" i="16" s="1"/>
  <c r="HC72" i="16"/>
  <c r="FC71" i="16"/>
  <c r="FD71" i="16"/>
  <c r="FG71" i="16"/>
  <c r="FF71" i="16"/>
  <c r="FE71" i="16"/>
  <c r="GA73" i="16"/>
  <c r="GC73" i="16"/>
  <c r="GB73" i="16"/>
  <c r="FZ73" i="16"/>
  <c r="GD73" i="16"/>
  <c r="EI70" i="16"/>
  <c r="EH70" i="16"/>
  <c r="EG70" i="16"/>
  <c r="EF70" i="16"/>
  <c r="EJ70" i="16"/>
  <c r="CK74" i="16"/>
  <c r="DI73" i="16"/>
  <c r="DJ73" i="16"/>
  <c r="DK73" i="16"/>
  <c r="DM73" i="16"/>
  <c r="DL73" i="16"/>
  <c r="JW72" i="16"/>
  <c r="IU75" i="16" l="1"/>
  <c r="IR75" i="16"/>
  <c r="IT75" i="16"/>
  <c r="IS75" i="16"/>
  <c r="IQ75" i="16"/>
  <c r="HS77" i="16"/>
  <c r="GV73" i="16"/>
  <c r="EK70" i="16"/>
  <c r="EL70" i="16"/>
  <c r="EM70" i="16"/>
  <c r="EQ70" i="16" s="1"/>
  <c r="JO70" i="16" s="1"/>
  <c r="GE73" i="16"/>
  <c r="EE71" i="16"/>
  <c r="FH71" i="16"/>
  <c r="CP74" i="16"/>
  <c r="CO74" i="16"/>
  <c r="CM74" i="16"/>
  <c r="CN74" i="16"/>
  <c r="CL74" i="16"/>
  <c r="GG73" i="16"/>
  <c r="GK73" i="16" s="1"/>
  <c r="GF73" i="16"/>
  <c r="FI71" i="16"/>
  <c r="FJ71" i="16"/>
  <c r="FN71" i="16" s="1"/>
  <c r="JS71" i="16" s="1"/>
  <c r="DN73" i="16"/>
  <c r="DO73" i="16"/>
  <c r="DP73" i="16"/>
  <c r="DT73" i="16" s="1"/>
  <c r="JK71" i="16"/>
  <c r="KA72" i="16"/>
  <c r="IX75" i="16" l="1"/>
  <c r="JB75" i="16" s="1"/>
  <c r="IW75" i="16"/>
  <c r="IV75" i="16"/>
  <c r="HX77" i="16"/>
  <c r="HV77" i="16"/>
  <c r="HU77" i="16"/>
  <c r="HY77" i="16" s="1"/>
  <c r="HW77" i="16"/>
  <c r="HT77" i="16"/>
  <c r="GZ73" i="16"/>
  <c r="GY73" i="16"/>
  <c r="GW73" i="16"/>
  <c r="HA73" i="16"/>
  <c r="GX73" i="16"/>
  <c r="FB72" i="16"/>
  <c r="CR74" i="16"/>
  <c r="CS74" i="16"/>
  <c r="CW74" i="16" s="1"/>
  <c r="EJ71" i="16"/>
  <c r="EI71" i="16"/>
  <c r="EH71" i="16"/>
  <c r="EG71" i="16"/>
  <c r="EF71" i="16"/>
  <c r="FY74" i="16"/>
  <c r="CQ74" i="16"/>
  <c r="DH74" i="16"/>
  <c r="KI62" i="16"/>
  <c r="JG70" i="16"/>
  <c r="JW73" i="16"/>
  <c r="KE71" i="16"/>
  <c r="IP76" i="16" l="1"/>
  <c r="HS78" i="16"/>
  <c r="IA77" i="16"/>
  <c r="IE77" i="16" s="1"/>
  <c r="HZ77" i="16"/>
  <c r="HB73" i="16"/>
  <c r="HC73" i="16"/>
  <c r="HD73" i="16"/>
  <c r="HH73" i="16" s="1"/>
  <c r="EK71" i="16"/>
  <c r="FZ74" i="16"/>
  <c r="GA74" i="16"/>
  <c r="GB74" i="16"/>
  <c r="GC74" i="16"/>
  <c r="GD74" i="16"/>
  <c r="FC72" i="16"/>
  <c r="FG72" i="16"/>
  <c r="FF72" i="16"/>
  <c r="FD72" i="16"/>
  <c r="FE72" i="16"/>
  <c r="DM74" i="16"/>
  <c r="DL74" i="16"/>
  <c r="DI74" i="16"/>
  <c r="DJ74" i="16"/>
  <c r="DK74" i="16"/>
  <c r="EM71" i="16"/>
  <c r="EQ71" i="16" s="1"/>
  <c r="JO71" i="16" s="1"/>
  <c r="EL71" i="16"/>
  <c r="EE72" i="16"/>
  <c r="CK75" i="16"/>
  <c r="JK72" i="16"/>
  <c r="IR76" i="16" l="1"/>
  <c r="IQ76" i="16"/>
  <c r="IT76" i="16"/>
  <c r="IU76" i="16"/>
  <c r="IS76" i="16"/>
  <c r="HU78" i="16"/>
  <c r="HT78" i="16"/>
  <c r="HX78" i="16"/>
  <c r="HW78" i="16"/>
  <c r="HV78" i="16"/>
  <c r="GV74" i="16"/>
  <c r="CP75" i="16"/>
  <c r="CM75" i="16"/>
  <c r="CO75" i="16"/>
  <c r="CN75" i="16"/>
  <c r="CL75" i="16"/>
  <c r="EJ72" i="16"/>
  <c r="EG72" i="16"/>
  <c r="EH72" i="16"/>
  <c r="EI72" i="16"/>
  <c r="EF72" i="16"/>
  <c r="FJ72" i="16"/>
  <c r="FN72" i="16" s="1"/>
  <c r="FI72" i="16"/>
  <c r="DN74" i="16"/>
  <c r="DP74" i="16"/>
  <c r="DT74" i="16" s="1"/>
  <c r="DO74" i="16"/>
  <c r="GE74" i="16"/>
  <c r="FH72" i="16"/>
  <c r="GG74" i="16"/>
  <c r="GK74" i="16" s="1"/>
  <c r="GF74" i="16"/>
  <c r="JG71" i="16"/>
  <c r="JS72" i="16"/>
  <c r="KA73" i="16"/>
  <c r="KW75" i="16" s="1"/>
  <c r="IX76" i="16" l="1"/>
  <c r="JB76" i="16" s="1"/>
  <c r="IW76" i="16"/>
  <c r="IV76" i="16"/>
  <c r="HZ78" i="16"/>
  <c r="IA78" i="16"/>
  <c r="IE78" i="16" s="1"/>
  <c r="HY78" i="16"/>
  <c r="GY74" i="16"/>
  <c r="GZ74" i="16"/>
  <c r="HA74" i="16"/>
  <c r="GX74" i="16"/>
  <c r="GW74" i="16"/>
  <c r="EK72" i="16"/>
  <c r="FB73" i="16"/>
  <c r="CS75" i="16"/>
  <c r="CW75" i="16" s="1"/>
  <c r="CR75" i="16"/>
  <c r="FY75" i="16"/>
  <c r="EE73" i="16"/>
  <c r="DH75" i="16"/>
  <c r="EM72" i="16"/>
  <c r="EQ72" i="16" s="1"/>
  <c r="JO72" i="16" s="1"/>
  <c r="EL72" i="16"/>
  <c r="CQ75" i="16"/>
  <c r="KI63" i="16"/>
  <c r="JW74" i="16"/>
  <c r="KU75" i="16" s="1"/>
  <c r="KW235" i="16"/>
  <c r="KX75" i="16"/>
  <c r="KX235" i="16" s="1"/>
  <c r="KE72" i="16"/>
  <c r="KY75" i="16" s="1"/>
  <c r="IP77" i="16" l="1"/>
  <c r="HS79" i="16"/>
  <c r="HD74" i="16"/>
  <c r="HH74" i="16" s="1"/>
  <c r="HC74" i="16"/>
  <c r="HB74" i="16"/>
  <c r="FZ75" i="16"/>
  <c r="GD75" i="16"/>
  <c r="GA75" i="16"/>
  <c r="GC75" i="16"/>
  <c r="GB75" i="16"/>
  <c r="DL75" i="16"/>
  <c r="DK75" i="16"/>
  <c r="DM75" i="16"/>
  <c r="DJ75" i="16"/>
  <c r="DI75" i="16"/>
  <c r="CK76" i="16"/>
  <c r="EJ73" i="16"/>
  <c r="EI73" i="16"/>
  <c r="EF73" i="16"/>
  <c r="EH73" i="16"/>
  <c r="EG73" i="16"/>
  <c r="FF73" i="16"/>
  <c r="FE73" i="16"/>
  <c r="FC73" i="16"/>
  <c r="FD73" i="16"/>
  <c r="FG73" i="16"/>
  <c r="JK73" i="16"/>
  <c r="KU235" i="16"/>
  <c r="KV75" i="16"/>
  <c r="KV235" i="16" s="1"/>
  <c r="KY235" i="16"/>
  <c r="KZ75" i="16"/>
  <c r="KZ235" i="16" s="1"/>
  <c r="IU77" i="16" l="1"/>
  <c r="IR77" i="16"/>
  <c r="IS77" i="16"/>
  <c r="IQ77" i="16"/>
  <c r="IT77" i="16"/>
  <c r="HX79" i="16"/>
  <c r="HV79" i="16"/>
  <c r="HU79" i="16"/>
  <c r="HW79" i="16"/>
  <c r="HT79" i="16"/>
  <c r="GV75" i="16"/>
  <c r="FH73" i="16"/>
  <c r="FI73" i="16"/>
  <c r="FJ73" i="16"/>
  <c r="FN73" i="16" s="1"/>
  <c r="GE75" i="16"/>
  <c r="DO75" i="16"/>
  <c r="DP75" i="16"/>
  <c r="DT75" i="16" s="1"/>
  <c r="CM76" i="16"/>
  <c r="CO76" i="16"/>
  <c r="CP76" i="16"/>
  <c r="CL76" i="16"/>
  <c r="CN76" i="16"/>
  <c r="DN75" i="16"/>
  <c r="GG75" i="16"/>
  <c r="GK75" i="16" s="1"/>
  <c r="GF75" i="16"/>
  <c r="FB74" i="16"/>
  <c r="EK73" i="16"/>
  <c r="EM73" i="16"/>
  <c r="EQ73" i="16" s="1"/>
  <c r="JO73" i="16" s="1"/>
  <c r="EL73" i="16"/>
  <c r="JG72" i="16"/>
  <c r="JS73" i="16"/>
  <c r="KA74" i="16"/>
  <c r="IV77" i="16" l="1"/>
  <c r="IX77" i="16"/>
  <c r="JB77" i="16" s="1"/>
  <c r="IW77" i="16"/>
  <c r="IA79" i="16"/>
  <c r="IE79" i="16" s="1"/>
  <c r="HZ79" i="16"/>
  <c r="HY79" i="16"/>
  <c r="GZ75" i="16"/>
  <c r="GY75" i="16"/>
  <c r="HA75" i="16"/>
  <c r="GW75" i="16"/>
  <c r="GX75" i="16"/>
  <c r="HB75" i="16" s="1"/>
  <c r="DH76" i="16"/>
  <c r="CS76" i="16"/>
  <c r="CW76" i="16" s="1"/>
  <c r="CR76" i="16"/>
  <c r="FF74" i="16"/>
  <c r="FD74" i="16"/>
  <c r="FE74" i="16"/>
  <c r="FC74" i="16"/>
  <c r="FG74" i="16"/>
  <c r="CQ76" i="16"/>
  <c r="FY76" i="16"/>
  <c r="EE74" i="16"/>
  <c r="KI64" i="16"/>
  <c r="KE73" i="16"/>
  <c r="IP78" i="16" l="1"/>
  <c r="HS80" i="16"/>
  <c r="GV76" i="16"/>
  <c r="HC75" i="16"/>
  <c r="HD75" i="16"/>
  <c r="HH75" i="16" s="1"/>
  <c r="FH74" i="16"/>
  <c r="FB75" i="16" s="1"/>
  <c r="EI74" i="16"/>
  <c r="EH74" i="16"/>
  <c r="EF74" i="16"/>
  <c r="EG74" i="16"/>
  <c r="EJ74" i="16"/>
  <c r="FZ76" i="16"/>
  <c r="GD76" i="16"/>
  <c r="GB76" i="16"/>
  <c r="GC76" i="16"/>
  <c r="GA76" i="16"/>
  <c r="CK77" i="16"/>
  <c r="FJ74" i="16"/>
  <c r="FN74" i="16" s="1"/>
  <c r="FI74" i="16"/>
  <c r="DL76" i="16"/>
  <c r="DI76" i="16"/>
  <c r="DJ76" i="16"/>
  <c r="DK76" i="16"/>
  <c r="DM76" i="16"/>
  <c r="JW75" i="16"/>
  <c r="JG73" i="16"/>
  <c r="JK74" i="16"/>
  <c r="KO75" i="16" s="1"/>
  <c r="IR78" i="16" l="1"/>
  <c r="IQ78" i="16"/>
  <c r="IU78" i="16"/>
  <c r="IS78" i="16"/>
  <c r="IT78" i="16"/>
  <c r="HU80" i="16"/>
  <c r="HY80" i="16" s="1"/>
  <c r="HT80" i="16"/>
  <c r="HX80" i="16"/>
  <c r="HW80" i="16"/>
  <c r="HV80" i="16"/>
  <c r="GY76" i="16"/>
  <c r="GZ76" i="16"/>
  <c r="GW76" i="16"/>
  <c r="HA76" i="16"/>
  <c r="GX76" i="16"/>
  <c r="HB76" i="16" s="1"/>
  <c r="GE76" i="16"/>
  <c r="DN76" i="16"/>
  <c r="EK74" i="16"/>
  <c r="EM74" i="16"/>
  <c r="EQ74" i="16" s="1"/>
  <c r="JO74" i="16" s="1"/>
  <c r="EL74" i="16"/>
  <c r="FY77" i="16"/>
  <c r="FF75" i="16"/>
  <c r="FD75" i="16"/>
  <c r="FG75" i="16"/>
  <c r="FE75" i="16"/>
  <c r="FC75" i="16"/>
  <c r="GF76" i="16"/>
  <c r="GG76" i="16"/>
  <c r="GK76" i="16" s="1"/>
  <c r="DP76" i="16"/>
  <c r="DT76" i="16" s="1"/>
  <c r="DO76" i="16"/>
  <c r="CN77" i="16"/>
  <c r="CM77" i="16"/>
  <c r="CL77" i="16"/>
  <c r="CO77" i="16"/>
  <c r="CP77" i="16"/>
  <c r="KP75" i="16"/>
  <c r="KP235" i="16" s="1"/>
  <c r="KO235" i="16"/>
  <c r="JS74" i="16"/>
  <c r="KA75" i="16"/>
  <c r="IW78" i="16" l="1"/>
  <c r="IX78" i="16"/>
  <c r="JB78" i="16" s="1"/>
  <c r="IV78" i="16"/>
  <c r="HZ80" i="16"/>
  <c r="IA80" i="16"/>
  <c r="IE80" i="16" s="1"/>
  <c r="HS81" i="16"/>
  <c r="GV77" i="16"/>
  <c r="HD76" i="16"/>
  <c r="HH76" i="16" s="1"/>
  <c r="HC76" i="16"/>
  <c r="FH75" i="16"/>
  <c r="CQ77" i="16"/>
  <c r="EE75" i="16"/>
  <c r="FZ77" i="16"/>
  <c r="GD77" i="16"/>
  <c r="GB77" i="16"/>
  <c r="GA77" i="16"/>
  <c r="GC77" i="16"/>
  <c r="FJ75" i="16"/>
  <c r="FN75" i="16" s="1"/>
  <c r="FI75" i="16"/>
  <c r="FB76" i="16"/>
  <c r="CS77" i="16"/>
  <c r="CW77" i="16" s="1"/>
  <c r="CR77" i="16"/>
  <c r="DH77" i="16"/>
  <c r="JW76" i="16"/>
  <c r="KI65" i="16"/>
  <c r="JK75" i="16"/>
  <c r="KE74" i="16"/>
  <c r="IP79" i="16" l="1"/>
  <c r="HX81" i="16"/>
  <c r="HV81" i="16"/>
  <c r="HU81" i="16"/>
  <c r="HT81" i="16"/>
  <c r="HW81" i="16"/>
  <c r="GZ77" i="16"/>
  <c r="GY77" i="16"/>
  <c r="GX77" i="16"/>
  <c r="HB77" i="16" s="1"/>
  <c r="GW77" i="16"/>
  <c r="HA77" i="16"/>
  <c r="FC76" i="16"/>
  <c r="FG76" i="16"/>
  <c r="FF76" i="16"/>
  <c r="FD76" i="16"/>
  <c r="FE76" i="16"/>
  <c r="GG77" i="16"/>
  <c r="GK77" i="16" s="1"/>
  <c r="GF77" i="16"/>
  <c r="EJ75" i="16"/>
  <c r="EH75" i="16"/>
  <c r="EG75" i="16"/>
  <c r="EF75" i="16"/>
  <c r="DI77" i="16"/>
  <c r="DL77" i="16"/>
  <c r="DK77" i="16"/>
  <c r="DM77" i="16"/>
  <c r="DJ77" i="16"/>
  <c r="GE77" i="16"/>
  <c r="CK78" i="16"/>
  <c r="JG74" i="16"/>
  <c r="JS75" i="16"/>
  <c r="IU79" i="16" l="1"/>
  <c r="IR79" i="16"/>
  <c r="IT79" i="16"/>
  <c r="IQ79" i="16"/>
  <c r="IS79" i="16"/>
  <c r="HY81" i="16"/>
  <c r="IA81" i="16"/>
  <c r="IE81" i="16" s="1"/>
  <c r="HZ81" i="16"/>
  <c r="GV78" i="16"/>
  <c r="HC77" i="16"/>
  <c r="HD77" i="16"/>
  <c r="HH77" i="16" s="1"/>
  <c r="EK75" i="16"/>
  <c r="EE76" i="16" s="1"/>
  <c r="DN77" i="16"/>
  <c r="DH78" i="16" s="1"/>
  <c r="EL75" i="16"/>
  <c r="EM75" i="16"/>
  <c r="EQ75" i="16" s="1"/>
  <c r="JO75" i="16" s="1"/>
  <c r="DO77" i="16"/>
  <c r="DP77" i="16"/>
  <c r="DT77" i="16" s="1"/>
  <c r="FH76" i="16"/>
  <c r="CP78" i="16"/>
  <c r="CO78" i="16"/>
  <c r="CM78" i="16"/>
  <c r="CL78" i="16"/>
  <c r="CN78" i="16"/>
  <c r="FY78" i="16"/>
  <c r="FI76" i="16"/>
  <c r="FJ76" i="16"/>
  <c r="FN76" i="16" s="1"/>
  <c r="KA76" i="16"/>
  <c r="JK76" i="16"/>
  <c r="IV79" i="16" l="1"/>
  <c r="IX79" i="16"/>
  <c r="JB79" i="16" s="1"/>
  <c r="IW79" i="16"/>
  <c r="HS82" i="16"/>
  <c r="GY78" i="16"/>
  <c r="GZ78" i="16"/>
  <c r="HA78" i="16"/>
  <c r="GX78" i="16"/>
  <c r="GW78" i="16"/>
  <c r="DJ78" i="16"/>
  <c r="DL78" i="16"/>
  <c r="DK78" i="16"/>
  <c r="DM78" i="16"/>
  <c r="DI78" i="16"/>
  <c r="EI76" i="16"/>
  <c r="EH76" i="16"/>
  <c r="EG76" i="16"/>
  <c r="EF76" i="16"/>
  <c r="EJ76" i="16"/>
  <c r="CS78" i="16"/>
  <c r="CW78" i="16" s="1"/>
  <c r="CR78" i="16"/>
  <c r="FB77" i="16"/>
  <c r="GC78" i="16"/>
  <c r="GD78" i="16"/>
  <c r="GB78" i="16"/>
  <c r="GA78" i="16"/>
  <c r="FZ78" i="16"/>
  <c r="CQ78" i="16"/>
  <c r="JW77" i="16"/>
  <c r="KE75" i="16"/>
  <c r="IP80" i="16" l="1"/>
  <c r="HU82" i="16"/>
  <c r="HT82" i="16"/>
  <c r="HV82" i="16"/>
  <c r="HW82" i="16"/>
  <c r="HX82" i="16"/>
  <c r="HD78" i="16"/>
  <c r="HH78" i="16" s="1"/>
  <c r="HC78" i="16"/>
  <c r="HB78" i="16"/>
  <c r="GE78" i="16"/>
  <c r="EK76" i="16"/>
  <c r="DN78" i="16"/>
  <c r="FF77" i="16"/>
  <c r="FD77" i="16"/>
  <c r="FE77" i="16"/>
  <c r="FC77" i="16"/>
  <c r="FG77" i="16"/>
  <c r="DP78" i="16"/>
  <c r="DT78" i="16" s="1"/>
  <c r="DO78" i="16"/>
  <c r="CK79" i="16"/>
  <c r="GG78" i="16"/>
  <c r="GK78" i="16" s="1"/>
  <c r="JW78" i="16" s="1"/>
  <c r="GF78" i="16"/>
  <c r="EL76" i="16"/>
  <c r="EM76" i="16"/>
  <c r="EQ76" i="16" s="1"/>
  <c r="JO76" i="16" s="1"/>
  <c r="KA77" i="16"/>
  <c r="JG75" i="16"/>
  <c r="IR80" i="16" l="1"/>
  <c r="IQ80" i="16"/>
  <c r="IU80" i="16"/>
  <c r="IT80" i="16"/>
  <c r="IS80" i="16"/>
  <c r="HZ82" i="16"/>
  <c r="IA82" i="16"/>
  <c r="IE82" i="16" s="1"/>
  <c r="HY82" i="16"/>
  <c r="GV79" i="16"/>
  <c r="FH77" i="16"/>
  <c r="DH79" i="16"/>
  <c r="FB78" i="16"/>
  <c r="EE77" i="16"/>
  <c r="CM79" i="16"/>
  <c r="CL79" i="16"/>
  <c r="CO79" i="16"/>
  <c r="CP79" i="16"/>
  <c r="CN79" i="16"/>
  <c r="FI77" i="16"/>
  <c r="FJ77" i="16"/>
  <c r="FN77" i="16" s="1"/>
  <c r="FY79" i="16"/>
  <c r="KI66" i="16"/>
  <c r="JK77" i="16"/>
  <c r="JS76" i="16"/>
  <c r="KS75" i="16" s="1"/>
  <c r="IW80" i="16" l="1"/>
  <c r="IX80" i="16"/>
  <c r="JB80" i="16" s="1"/>
  <c r="IV80" i="16"/>
  <c r="HS83" i="16"/>
  <c r="GZ79" i="16"/>
  <c r="GY79" i="16"/>
  <c r="HA79" i="16"/>
  <c r="GX79" i="16"/>
  <c r="GW79" i="16"/>
  <c r="CR79" i="16"/>
  <c r="CS79" i="16"/>
  <c r="CW79" i="16" s="1"/>
  <c r="FC78" i="16"/>
  <c r="FG78" i="16"/>
  <c r="FF78" i="16"/>
  <c r="FD78" i="16"/>
  <c r="FE78" i="16"/>
  <c r="CQ79" i="16"/>
  <c r="EH77" i="16"/>
  <c r="EJ77" i="16"/>
  <c r="EF77" i="16"/>
  <c r="EG77" i="16"/>
  <c r="EI77" i="16"/>
  <c r="DK79" i="16"/>
  <c r="DI79" i="16"/>
  <c r="DL79" i="16"/>
  <c r="DJ79" i="16"/>
  <c r="DM79" i="16"/>
  <c r="GC79" i="16"/>
  <c r="GD79" i="16"/>
  <c r="GA79" i="16"/>
  <c r="FZ79" i="16"/>
  <c r="GB79" i="16"/>
  <c r="KT75" i="16"/>
  <c r="KT235" i="16" s="1"/>
  <c r="KS235" i="16"/>
  <c r="KE76" i="16"/>
  <c r="IP81" i="16" l="1"/>
  <c r="HX83" i="16"/>
  <c r="HV83" i="16"/>
  <c r="HU83" i="16"/>
  <c r="HW83" i="16"/>
  <c r="HT83" i="16"/>
  <c r="HB79" i="16"/>
  <c r="HC79" i="16"/>
  <c r="HD79" i="16"/>
  <c r="HH79" i="16" s="1"/>
  <c r="GE79" i="16"/>
  <c r="FH78" i="16"/>
  <c r="EL77" i="16"/>
  <c r="EM77" i="16"/>
  <c r="EQ77" i="16" s="1"/>
  <c r="JO77" i="16" s="1"/>
  <c r="KQ75" i="16" s="1"/>
  <c r="FI78" i="16"/>
  <c r="FJ78" i="16"/>
  <c r="FN78" i="16" s="1"/>
  <c r="DN79" i="16"/>
  <c r="CK80" i="16"/>
  <c r="EK77" i="16"/>
  <c r="GF79" i="16"/>
  <c r="GG79" i="16"/>
  <c r="GK79" i="16" s="1"/>
  <c r="JW79" i="16" s="1"/>
  <c r="DP79" i="16"/>
  <c r="DT79" i="16" s="1"/>
  <c r="DO79" i="16"/>
  <c r="JG76" i="16"/>
  <c r="IU81" i="16" l="1"/>
  <c r="IR81" i="16"/>
  <c r="IT81" i="16"/>
  <c r="IS81" i="16"/>
  <c r="IQ81" i="16"/>
  <c r="IA83" i="16"/>
  <c r="IE83" i="16" s="1"/>
  <c r="HZ83" i="16"/>
  <c r="HY83" i="16"/>
  <c r="GV80" i="16"/>
  <c r="KQ235" i="16"/>
  <c r="KR75" i="16"/>
  <c r="KR235" i="16" s="1"/>
  <c r="CP80" i="16"/>
  <c r="CO80" i="16"/>
  <c r="CN80" i="16"/>
  <c r="CM80" i="16"/>
  <c r="CL80" i="16"/>
  <c r="DH80" i="16"/>
  <c r="FB79" i="16"/>
  <c r="EE78" i="16"/>
  <c r="FY80" i="16"/>
  <c r="KA78" i="16"/>
  <c r="JK78" i="16"/>
  <c r="JS77" i="16"/>
  <c r="IX81" i="16" l="1"/>
  <c r="JB81" i="16" s="1"/>
  <c r="IW81" i="16"/>
  <c r="IV81" i="16"/>
  <c r="HS84" i="16"/>
  <c r="GY80" i="16"/>
  <c r="GZ80" i="16"/>
  <c r="HA80" i="16"/>
  <c r="GX80" i="16"/>
  <c r="GW80" i="16"/>
  <c r="FF79" i="16"/>
  <c r="FE79" i="16"/>
  <c r="FC79" i="16"/>
  <c r="FD79" i="16"/>
  <c r="FG79" i="16"/>
  <c r="DM80" i="16"/>
  <c r="DJ80" i="16"/>
  <c r="DK80" i="16"/>
  <c r="DI80" i="16"/>
  <c r="DL80" i="16"/>
  <c r="CS80" i="16"/>
  <c r="CW80" i="16" s="1"/>
  <c r="CR80" i="16"/>
  <c r="EG78" i="16"/>
  <c r="EI78" i="16"/>
  <c r="EH78" i="16"/>
  <c r="EJ78" i="16"/>
  <c r="EF78" i="16"/>
  <c r="CQ80" i="16"/>
  <c r="GD80" i="16"/>
  <c r="GC80" i="16"/>
  <c r="GB80" i="16"/>
  <c r="GA80" i="16"/>
  <c r="FZ80" i="16"/>
  <c r="KI67" i="16"/>
  <c r="KE77" i="16"/>
  <c r="IP82" i="16" l="1"/>
  <c r="HU84" i="16"/>
  <c r="HT84" i="16"/>
  <c r="HW84" i="16"/>
  <c r="HX84" i="16"/>
  <c r="HV84" i="16"/>
  <c r="HB80" i="16"/>
  <c r="HD80" i="16"/>
  <c r="HH80" i="16" s="1"/>
  <c r="HC80" i="16"/>
  <c r="GE80" i="16"/>
  <c r="GF80" i="16"/>
  <c r="GG80" i="16"/>
  <c r="GK80" i="16" s="1"/>
  <c r="JW80" i="16" s="1"/>
  <c r="EL78" i="16"/>
  <c r="EM78" i="16"/>
  <c r="EQ78" i="16" s="1"/>
  <c r="JO78" i="16" s="1"/>
  <c r="DO80" i="16"/>
  <c r="DP80" i="16"/>
  <c r="DT80" i="16" s="1"/>
  <c r="FY81" i="16"/>
  <c r="FH79" i="16"/>
  <c r="DN80" i="16"/>
  <c r="FI79" i="16"/>
  <c r="FJ79" i="16"/>
  <c r="FN79" i="16" s="1"/>
  <c r="CK81" i="16"/>
  <c r="EK78" i="16"/>
  <c r="KA79" i="16"/>
  <c r="JG77" i="16"/>
  <c r="JS78" i="16"/>
  <c r="IR82" i="16" l="1"/>
  <c r="IQ82" i="16"/>
  <c r="IU82" i="16"/>
  <c r="IT82" i="16"/>
  <c r="IS82" i="16"/>
  <c r="HZ84" i="16"/>
  <c r="IA84" i="16"/>
  <c r="IE84" i="16" s="1"/>
  <c r="HY84" i="16"/>
  <c r="GV81" i="16"/>
  <c r="FB80" i="16"/>
  <c r="DH81" i="16"/>
  <c r="GB81" i="16"/>
  <c r="GD81" i="16"/>
  <c r="GA81" i="16"/>
  <c r="GC81" i="16"/>
  <c r="FZ81" i="16"/>
  <c r="CM81" i="16"/>
  <c r="CL81" i="16"/>
  <c r="CP81" i="16"/>
  <c r="CO81" i="16"/>
  <c r="CN81" i="16"/>
  <c r="EE79" i="16"/>
  <c r="JK79" i="16"/>
  <c r="IW82" i="16" l="1"/>
  <c r="IX82" i="16"/>
  <c r="JB82" i="16" s="1"/>
  <c r="IV82" i="16"/>
  <c r="HS85" i="16"/>
  <c r="GZ81" i="16"/>
  <c r="GY81" i="16"/>
  <c r="HA81" i="16"/>
  <c r="GX81" i="16"/>
  <c r="HB81" i="16" s="1"/>
  <c r="GW81" i="16"/>
  <c r="EJ79" i="16"/>
  <c r="EI79" i="16"/>
  <c r="EH79" i="16"/>
  <c r="EF79" i="16"/>
  <c r="EG79" i="16"/>
  <c r="EK79" i="16" s="1"/>
  <c r="GE81" i="16"/>
  <c r="CQ81" i="16"/>
  <c r="FF80" i="16"/>
  <c r="FD80" i="16"/>
  <c r="FE80" i="16"/>
  <c r="FC80" i="16"/>
  <c r="FG80" i="16"/>
  <c r="CS81" i="16"/>
  <c r="CW81" i="16" s="1"/>
  <c r="CR81" i="16"/>
  <c r="GG81" i="16"/>
  <c r="GK81" i="16" s="1"/>
  <c r="GF81" i="16"/>
  <c r="DI81" i="16"/>
  <c r="DM81" i="16"/>
  <c r="DK81" i="16"/>
  <c r="DL81" i="16"/>
  <c r="DJ81" i="16"/>
  <c r="KI68" i="16"/>
  <c r="JS79" i="16"/>
  <c r="IP83" i="16" l="1"/>
  <c r="HX85" i="16"/>
  <c r="HV85" i="16"/>
  <c r="HU85" i="16"/>
  <c r="HT85" i="16"/>
  <c r="HW85" i="16"/>
  <c r="GV82" i="16"/>
  <c r="HC81" i="16"/>
  <c r="HD81" i="16"/>
  <c r="HH81" i="16" s="1"/>
  <c r="DN81" i="16"/>
  <c r="DH82" i="16" s="1"/>
  <c r="FY82" i="16"/>
  <c r="EE80" i="16"/>
  <c r="CK82" i="16"/>
  <c r="DP81" i="16"/>
  <c r="DT81" i="16" s="1"/>
  <c r="DO81" i="16"/>
  <c r="EL79" i="16"/>
  <c r="EM79" i="16"/>
  <c r="EQ79" i="16" s="1"/>
  <c r="JO79" i="16" s="1"/>
  <c r="FJ80" i="16"/>
  <c r="FN80" i="16" s="1"/>
  <c r="FI80" i="16"/>
  <c r="FH80" i="16"/>
  <c r="KA80" i="16"/>
  <c r="JG78" i="16"/>
  <c r="JK80" i="16"/>
  <c r="KE78" i="16"/>
  <c r="IU83" i="16" l="1"/>
  <c r="IR83" i="16"/>
  <c r="IT83" i="16"/>
  <c r="IS83" i="16"/>
  <c r="IQ83" i="16"/>
  <c r="HZ85" i="16"/>
  <c r="IA85" i="16"/>
  <c r="IE85" i="16" s="1"/>
  <c r="HY85" i="16"/>
  <c r="GY82" i="16"/>
  <c r="GZ82" i="16"/>
  <c r="GX82" i="16"/>
  <c r="HB82" i="16" s="1"/>
  <c r="HA82" i="16"/>
  <c r="GW82" i="16"/>
  <c r="CL82" i="16"/>
  <c r="CP82" i="16"/>
  <c r="CM82" i="16"/>
  <c r="CO82" i="16"/>
  <c r="CN82" i="16"/>
  <c r="GD82" i="16"/>
  <c r="GC82" i="16"/>
  <c r="GB82" i="16"/>
  <c r="FZ82" i="16"/>
  <c r="GA82" i="16"/>
  <c r="EH80" i="16"/>
  <c r="EG80" i="16"/>
  <c r="EF80" i="16"/>
  <c r="EI80" i="16"/>
  <c r="EJ80" i="16"/>
  <c r="FB81" i="16"/>
  <c r="DL82" i="16"/>
  <c r="DM82" i="16"/>
  <c r="DJ82" i="16"/>
  <c r="DK82" i="16"/>
  <c r="DI82" i="16"/>
  <c r="JS80" i="16"/>
  <c r="JW81" i="16"/>
  <c r="IW83" i="16" l="1"/>
  <c r="IX83" i="16"/>
  <c r="JB83" i="16" s="1"/>
  <c r="IV83" i="16"/>
  <c r="HS86" i="16"/>
  <c r="GV83" i="16"/>
  <c r="HC82" i="16"/>
  <c r="HD82" i="16"/>
  <c r="HH82" i="16" s="1"/>
  <c r="FE81" i="16"/>
  <c r="FF81" i="16"/>
  <c r="FD81" i="16"/>
  <c r="FG81" i="16"/>
  <c r="FC81" i="16"/>
  <c r="DP82" i="16"/>
  <c r="DT82" i="16" s="1"/>
  <c r="DO82" i="16"/>
  <c r="CQ82" i="16"/>
  <c r="DN82" i="16"/>
  <c r="EM80" i="16"/>
  <c r="EQ80" i="16" s="1"/>
  <c r="JO80" i="16" s="1"/>
  <c r="EL80" i="16"/>
  <c r="GE82" i="16"/>
  <c r="EK80" i="16"/>
  <c r="GG82" i="16"/>
  <c r="GK82" i="16" s="1"/>
  <c r="GF82" i="16"/>
  <c r="CS82" i="16"/>
  <c r="CW82" i="16" s="1"/>
  <c r="CR82" i="16"/>
  <c r="JK81" i="16"/>
  <c r="KE79" i="16"/>
  <c r="IP84" i="16" l="1"/>
  <c r="HU86" i="16"/>
  <c r="HY86" i="16" s="1"/>
  <c r="HT86" i="16"/>
  <c r="HV86" i="16"/>
  <c r="HX86" i="16"/>
  <c r="HW86" i="16"/>
  <c r="GZ83" i="16"/>
  <c r="GY83" i="16"/>
  <c r="HA83" i="16"/>
  <c r="GX83" i="16"/>
  <c r="HB83" i="16" s="1"/>
  <c r="GW83" i="16"/>
  <c r="EE81" i="16"/>
  <c r="CK83" i="16"/>
  <c r="FJ81" i="16"/>
  <c r="FN81" i="16" s="1"/>
  <c r="FI81" i="16"/>
  <c r="FH81" i="16"/>
  <c r="FY83" i="16"/>
  <c r="DH83" i="16"/>
  <c r="JG79" i="16"/>
  <c r="JS81" i="16"/>
  <c r="KA81" i="16"/>
  <c r="IR84" i="16" l="1"/>
  <c r="IQ84" i="16"/>
  <c r="IU84" i="16"/>
  <c r="IT84" i="16"/>
  <c r="IS84" i="16"/>
  <c r="HZ86" i="16"/>
  <c r="IA86" i="16"/>
  <c r="IE86" i="16" s="1"/>
  <c r="HS87" i="16"/>
  <c r="HD83" i="16"/>
  <c r="HH83" i="16" s="1"/>
  <c r="HC83" i="16"/>
  <c r="GV84" i="16"/>
  <c r="FB82" i="16"/>
  <c r="CN83" i="16"/>
  <c r="CM83" i="16"/>
  <c r="CL83" i="16"/>
  <c r="CP83" i="16"/>
  <c r="CO83" i="16"/>
  <c r="DI83" i="16"/>
  <c r="DK83" i="16"/>
  <c r="DJ83" i="16"/>
  <c r="DL83" i="16"/>
  <c r="DM83" i="16"/>
  <c r="GA83" i="16"/>
  <c r="GB83" i="16"/>
  <c r="GD83" i="16"/>
  <c r="FZ83" i="16"/>
  <c r="GC83" i="16"/>
  <c r="EJ81" i="16"/>
  <c r="EF81" i="16"/>
  <c r="EI81" i="16"/>
  <c r="EG81" i="16"/>
  <c r="EH81" i="16"/>
  <c r="KI69" i="16"/>
  <c r="JK82" i="16"/>
  <c r="JW82" i="16"/>
  <c r="KE80" i="16"/>
  <c r="IX84" i="16" l="1"/>
  <c r="JB84" i="16" s="1"/>
  <c r="IW84" i="16"/>
  <c r="IV84" i="16"/>
  <c r="HX87" i="16"/>
  <c r="HV87" i="16"/>
  <c r="HU87" i="16"/>
  <c r="HW87" i="16"/>
  <c r="HT87" i="16"/>
  <c r="GY84" i="16"/>
  <c r="GZ84" i="16"/>
  <c r="GW84" i="16"/>
  <c r="HA84" i="16"/>
  <c r="GX84" i="16"/>
  <c r="HB84" i="16" s="1"/>
  <c r="GE83" i="16"/>
  <c r="FY84" i="16" s="1"/>
  <c r="CS83" i="16"/>
  <c r="CW83" i="16" s="1"/>
  <c r="CR83" i="16"/>
  <c r="DN83" i="16"/>
  <c r="CQ83" i="16"/>
  <c r="EK81" i="16"/>
  <c r="GG83" i="16"/>
  <c r="GK83" i="16" s="1"/>
  <c r="GF83" i="16"/>
  <c r="DO83" i="16"/>
  <c r="DP83" i="16"/>
  <c r="DT83" i="16" s="1"/>
  <c r="EL81" i="16"/>
  <c r="EM81" i="16"/>
  <c r="EQ81" i="16" s="1"/>
  <c r="JO81" i="16" s="1"/>
  <c r="FF82" i="16"/>
  <c r="FD82" i="16"/>
  <c r="FE82" i="16"/>
  <c r="FC82" i="16"/>
  <c r="FG82" i="16"/>
  <c r="IP85" i="16" l="1"/>
  <c r="IA87" i="16"/>
  <c r="IE87" i="16" s="1"/>
  <c r="HZ87" i="16"/>
  <c r="HY87" i="16"/>
  <c r="GV85" i="16"/>
  <c r="HD84" i="16"/>
  <c r="HH84" i="16" s="1"/>
  <c r="HC84" i="16"/>
  <c r="FH82" i="16"/>
  <c r="CK84" i="16"/>
  <c r="FJ82" i="16"/>
  <c r="FN82" i="16" s="1"/>
  <c r="FI82" i="16"/>
  <c r="EE82" i="16"/>
  <c r="DH84" i="16"/>
  <c r="GB84" i="16"/>
  <c r="FZ84" i="16"/>
  <c r="GD84" i="16"/>
  <c r="GA84" i="16"/>
  <c r="GC84" i="16"/>
  <c r="JG80" i="16"/>
  <c r="KM75" i="16" s="1"/>
  <c r="JK83" i="16"/>
  <c r="JW83" i="16"/>
  <c r="KA82" i="16"/>
  <c r="IU85" i="16" l="1"/>
  <c r="IR85" i="16"/>
  <c r="IT85" i="16"/>
  <c r="IS85" i="16"/>
  <c r="IQ85" i="16"/>
  <c r="HS88" i="16"/>
  <c r="GZ85" i="16"/>
  <c r="GY85" i="16"/>
  <c r="GX85" i="16"/>
  <c r="GW85" i="16"/>
  <c r="HA85" i="16"/>
  <c r="EI82" i="16"/>
  <c r="EG82" i="16"/>
  <c r="EH82" i="16"/>
  <c r="EF82" i="16"/>
  <c r="EJ82" i="16"/>
  <c r="FB83" i="16"/>
  <c r="DJ84" i="16"/>
  <c r="DI84" i="16"/>
  <c r="DM84" i="16"/>
  <c r="DL84" i="16"/>
  <c r="DK84" i="16"/>
  <c r="GG84" i="16"/>
  <c r="GK84" i="16" s="1"/>
  <c r="GF84" i="16"/>
  <c r="CL84" i="16"/>
  <c r="CM84" i="16"/>
  <c r="CP84" i="16"/>
  <c r="CO84" i="16"/>
  <c r="CN84" i="16"/>
  <c r="GE84" i="16"/>
  <c r="KM235" i="16"/>
  <c r="KN75" i="16"/>
  <c r="KN235" i="16" s="1"/>
  <c r="JS82" i="16"/>
  <c r="KE81" i="16"/>
  <c r="IV85" i="16" l="1"/>
  <c r="IX85" i="16"/>
  <c r="JB85" i="16" s="1"/>
  <c r="IW85" i="16"/>
  <c r="HU88" i="16"/>
  <c r="HY88" i="16" s="1"/>
  <c r="HT88" i="16"/>
  <c r="HW88" i="16"/>
  <c r="HV88" i="16"/>
  <c r="HX88" i="16"/>
  <c r="HC85" i="16"/>
  <c r="HD85" i="16"/>
  <c r="HH85" i="16" s="1"/>
  <c r="HB85" i="16"/>
  <c r="FC83" i="16"/>
  <c r="FE83" i="16"/>
  <c r="FD83" i="16"/>
  <c r="FG83" i="16"/>
  <c r="FF83" i="16"/>
  <c r="CS84" i="16"/>
  <c r="CW84" i="16" s="1"/>
  <c r="CR84" i="16"/>
  <c r="EM82" i="16"/>
  <c r="EQ82" i="16" s="1"/>
  <c r="JO82" i="16" s="1"/>
  <c r="EL82" i="16"/>
  <c r="FY85" i="16"/>
  <c r="DO84" i="16"/>
  <c r="DP84" i="16"/>
  <c r="DT84" i="16" s="1"/>
  <c r="JK84" i="16" s="1"/>
  <c r="EK82" i="16"/>
  <c r="CQ84" i="16"/>
  <c r="DN84" i="16"/>
  <c r="KI70" i="16"/>
  <c r="JG81" i="16"/>
  <c r="JW84" i="16"/>
  <c r="KA83" i="16"/>
  <c r="IP86" i="16" l="1"/>
  <c r="HZ88" i="16"/>
  <c r="IA88" i="16"/>
  <c r="IE88" i="16" s="1"/>
  <c r="HS89" i="16"/>
  <c r="GV86" i="16"/>
  <c r="FJ83" i="16"/>
  <c r="FN83" i="16" s="1"/>
  <c r="JS83" i="16" s="1"/>
  <c r="FI83" i="16"/>
  <c r="GB85" i="16"/>
  <c r="FZ85" i="16"/>
  <c r="GC85" i="16"/>
  <c r="GA85" i="16"/>
  <c r="GD85" i="16"/>
  <c r="CK85" i="16"/>
  <c r="FH83" i="16"/>
  <c r="DH85" i="16"/>
  <c r="EE83" i="16"/>
  <c r="IR86" i="16" l="1"/>
  <c r="IQ86" i="16"/>
  <c r="IT86" i="16"/>
  <c r="IS86" i="16"/>
  <c r="IU86" i="16"/>
  <c r="HX89" i="16"/>
  <c r="HV89" i="16"/>
  <c r="HU89" i="16"/>
  <c r="HW89" i="16"/>
  <c r="HT89" i="16"/>
  <c r="GY86" i="16"/>
  <c r="GZ86" i="16"/>
  <c r="HA86" i="16"/>
  <c r="GX86" i="16"/>
  <c r="HB86" i="16" s="1"/>
  <c r="GW86" i="16"/>
  <c r="GF85" i="16"/>
  <c r="GG85" i="16"/>
  <c r="GK85" i="16" s="1"/>
  <c r="CM85" i="16"/>
  <c r="CP85" i="16"/>
  <c r="CL85" i="16"/>
  <c r="CO85" i="16"/>
  <c r="CN85" i="16"/>
  <c r="DL85" i="16"/>
  <c r="DI85" i="16"/>
  <c r="DJ85" i="16"/>
  <c r="DK85" i="16"/>
  <c r="DM85" i="16"/>
  <c r="EH83" i="16"/>
  <c r="EG83" i="16"/>
  <c r="EJ83" i="16"/>
  <c r="EF83" i="16"/>
  <c r="EI83" i="16"/>
  <c r="FB84" i="16"/>
  <c r="GE85" i="16"/>
  <c r="KI71" i="16"/>
  <c r="KE82" i="16"/>
  <c r="IX86" i="16" l="1"/>
  <c r="JB86" i="16" s="1"/>
  <c r="IW86" i="16"/>
  <c r="IV86" i="16"/>
  <c r="HZ89" i="16"/>
  <c r="IA89" i="16"/>
  <c r="IE89" i="16" s="1"/>
  <c r="HY89" i="16"/>
  <c r="GV87" i="16"/>
  <c r="HD86" i="16"/>
  <c r="HH86" i="16" s="1"/>
  <c r="HC86" i="16"/>
  <c r="DP85" i="16"/>
  <c r="DT85" i="16" s="1"/>
  <c r="JK85" i="16" s="1"/>
  <c r="DO85" i="16"/>
  <c r="CQ85" i="16"/>
  <c r="EM83" i="16"/>
  <c r="EQ83" i="16" s="1"/>
  <c r="JO83" i="16" s="1"/>
  <c r="EL83" i="16"/>
  <c r="CR85" i="16"/>
  <c r="CS85" i="16"/>
  <c r="CW85" i="16" s="1"/>
  <c r="EK83" i="16"/>
  <c r="FY86" i="16"/>
  <c r="FC84" i="16"/>
  <c r="FG84" i="16"/>
  <c r="FD84" i="16"/>
  <c r="FE84" i="16"/>
  <c r="FF84" i="16"/>
  <c r="DN85" i="16"/>
  <c r="JG82" i="16"/>
  <c r="JW85" i="16"/>
  <c r="KA84" i="16"/>
  <c r="IP87" i="16" l="1"/>
  <c r="HS90" i="16"/>
  <c r="GZ87" i="16"/>
  <c r="GY87" i="16"/>
  <c r="HA87" i="16"/>
  <c r="GX87" i="16"/>
  <c r="HB87" i="16" s="1"/>
  <c r="GW87" i="16"/>
  <c r="CK86" i="16"/>
  <c r="DH86" i="16"/>
  <c r="GD86" i="16"/>
  <c r="GC86" i="16"/>
  <c r="GB86" i="16"/>
  <c r="GA86" i="16"/>
  <c r="FZ86" i="16"/>
  <c r="EE84" i="16"/>
  <c r="FJ84" i="16"/>
  <c r="FN84" i="16" s="1"/>
  <c r="JS84" i="16" s="1"/>
  <c r="FI84" i="16"/>
  <c r="FH84" i="16"/>
  <c r="IU87" i="16" l="1"/>
  <c r="IR87" i="16"/>
  <c r="IS87" i="16"/>
  <c r="IQ87" i="16"/>
  <c r="IT87" i="16"/>
  <c r="HU90" i="16"/>
  <c r="HT90" i="16"/>
  <c r="HX90" i="16"/>
  <c r="HW90" i="16"/>
  <c r="HV90" i="16"/>
  <c r="GV88" i="16"/>
  <c r="HC87" i="16"/>
  <c r="HD87" i="16"/>
  <c r="HH87" i="16" s="1"/>
  <c r="GE86" i="16"/>
  <c r="FY87" i="16" s="1"/>
  <c r="EG84" i="16"/>
  <c r="EF84" i="16"/>
  <c r="EJ84" i="16"/>
  <c r="EI84" i="16"/>
  <c r="EH84" i="16"/>
  <c r="DK86" i="16"/>
  <c r="DL86" i="16"/>
  <c r="DI86" i="16"/>
  <c r="DJ86" i="16"/>
  <c r="DM86" i="16"/>
  <c r="FB85" i="16"/>
  <c r="GF86" i="16"/>
  <c r="GG86" i="16"/>
  <c r="GK86" i="16" s="1"/>
  <c r="CO86" i="16"/>
  <c r="CM86" i="16"/>
  <c r="CL86" i="16"/>
  <c r="CN86" i="16"/>
  <c r="CP86" i="16"/>
  <c r="JG83" i="16"/>
  <c r="KA85" i="16"/>
  <c r="KE83" i="16"/>
  <c r="IW87" i="16" l="1"/>
  <c r="IX87" i="16"/>
  <c r="JB87" i="16" s="1"/>
  <c r="IV87" i="16"/>
  <c r="HZ90" i="16"/>
  <c r="IA90" i="16"/>
  <c r="IE90" i="16" s="1"/>
  <c r="HY90" i="16"/>
  <c r="GY88" i="16"/>
  <c r="GZ88" i="16"/>
  <c r="HA88" i="16"/>
  <c r="GX88" i="16"/>
  <c r="HB88" i="16" s="1"/>
  <c r="GW88" i="16"/>
  <c r="EK84" i="16"/>
  <c r="DN86" i="16"/>
  <c r="DH87" i="16" s="1"/>
  <c r="EE85" i="16"/>
  <c r="DP86" i="16"/>
  <c r="DT86" i="16" s="1"/>
  <c r="JK86" i="16" s="1"/>
  <c r="DO86" i="16"/>
  <c r="FD85" i="16"/>
  <c r="FG85" i="16"/>
  <c r="FF85" i="16"/>
  <c r="FE85" i="16"/>
  <c r="FC85" i="16"/>
  <c r="CS86" i="16"/>
  <c r="CW86" i="16" s="1"/>
  <c r="CR86" i="16"/>
  <c r="CQ86" i="16"/>
  <c r="EL84" i="16"/>
  <c r="EM84" i="16"/>
  <c r="EQ84" i="16" s="1"/>
  <c r="JO84" i="16" s="1"/>
  <c r="GA87" i="16"/>
  <c r="GB87" i="16"/>
  <c r="GC87" i="16"/>
  <c r="FZ87" i="16"/>
  <c r="GD87" i="16"/>
  <c r="JW86" i="16"/>
  <c r="IP88" i="16" l="1"/>
  <c r="HS91" i="16"/>
  <c r="HD88" i="16"/>
  <c r="HH88" i="16" s="1"/>
  <c r="HC88" i="16"/>
  <c r="GV89" i="16"/>
  <c r="FH85" i="16"/>
  <c r="FB86" i="16"/>
  <c r="DK87" i="16"/>
  <c r="DJ87" i="16"/>
  <c r="DI87" i="16"/>
  <c r="DM87" i="16"/>
  <c r="DL87" i="16"/>
  <c r="FI85" i="16"/>
  <c r="FJ85" i="16"/>
  <c r="FN85" i="16" s="1"/>
  <c r="EH85" i="16"/>
  <c r="EI85" i="16"/>
  <c r="EG85" i="16"/>
  <c r="EF85" i="16"/>
  <c r="EJ85" i="16"/>
  <c r="CK87" i="16"/>
  <c r="GE87" i="16"/>
  <c r="GG87" i="16"/>
  <c r="GK87" i="16" s="1"/>
  <c r="GF87" i="16"/>
  <c r="KI72" i="16"/>
  <c r="JS85" i="16"/>
  <c r="KA86" i="16"/>
  <c r="IR88" i="16" l="1"/>
  <c r="IQ88" i="16"/>
  <c r="IS88" i="16"/>
  <c r="IU88" i="16"/>
  <c r="IT88" i="16"/>
  <c r="HX91" i="16"/>
  <c r="HV91" i="16"/>
  <c r="HU91" i="16"/>
  <c r="HW91" i="16"/>
  <c r="HT91" i="16"/>
  <c r="GZ89" i="16"/>
  <c r="GY89" i="16"/>
  <c r="GW89" i="16"/>
  <c r="HA89" i="16"/>
  <c r="GX89" i="16"/>
  <c r="DN87" i="16"/>
  <c r="EK85" i="16"/>
  <c r="EE86" i="16"/>
  <c r="DH88" i="16"/>
  <c r="FY88" i="16"/>
  <c r="CP87" i="16"/>
  <c r="CO87" i="16"/>
  <c r="CN87" i="16"/>
  <c r="CM87" i="16"/>
  <c r="CL87" i="16"/>
  <c r="EL85" i="16"/>
  <c r="EM85" i="16"/>
  <c r="EQ85" i="16" s="1"/>
  <c r="JO85" i="16" s="1"/>
  <c r="DP87" i="16"/>
  <c r="DT87" i="16" s="1"/>
  <c r="DO87" i="16"/>
  <c r="FE86" i="16"/>
  <c r="FC86" i="16"/>
  <c r="FG86" i="16"/>
  <c r="FF86" i="16"/>
  <c r="FD86" i="16"/>
  <c r="JG84" i="16"/>
  <c r="JK87" i="16"/>
  <c r="KE84" i="16"/>
  <c r="IX88" i="16" l="1"/>
  <c r="JB88" i="16" s="1"/>
  <c r="IW88" i="16"/>
  <c r="IV88" i="16"/>
  <c r="HY91" i="16"/>
  <c r="IA91" i="16"/>
  <c r="IE91" i="16" s="1"/>
  <c r="HZ91" i="16"/>
  <c r="HB89" i="16"/>
  <c r="HC89" i="16"/>
  <c r="HD89" i="16"/>
  <c r="HH89" i="16" s="1"/>
  <c r="FH86" i="16"/>
  <c r="CR87" i="16"/>
  <c r="CS87" i="16"/>
  <c r="CW87" i="16" s="1"/>
  <c r="CQ87" i="16"/>
  <c r="DK88" i="16"/>
  <c r="DL88" i="16"/>
  <c r="DJ88" i="16"/>
  <c r="DM88" i="16"/>
  <c r="DI88" i="16"/>
  <c r="FB87" i="16"/>
  <c r="FJ86" i="16"/>
  <c r="FN86" i="16" s="1"/>
  <c r="FI86" i="16"/>
  <c r="GD88" i="16"/>
  <c r="GC88" i="16"/>
  <c r="GB88" i="16"/>
  <c r="GA88" i="16"/>
  <c r="FZ88" i="16"/>
  <c r="EJ86" i="16"/>
  <c r="EI86" i="16"/>
  <c r="EG86" i="16"/>
  <c r="EH86" i="16"/>
  <c r="EF86" i="16"/>
  <c r="JW87" i="16"/>
  <c r="IP89" i="16" l="1"/>
  <c r="HS92" i="16"/>
  <c r="GV90" i="16"/>
  <c r="CK88" i="16"/>
  <c r="EM86" i="16"/>
  <c r="EQ86" i="16" s="1"/>
  <c r="JO86" i="16" s="1"/>
  <c r="EL86" i="16"/>
  <c r="FG87" i="16"/>
  <c r="FF87" i="16"/>
  <c r="FE87" i="16"/>
  <c r="FD87" i="16"/>
  <c r="FC87" i="16"/>
  <c r="DO88" i="16"/>
  <c r="DP88" i="16"/>
  <c r="DT88" i="16" s="1"/>
  <c r="GF88" i="16"/>
  <c r="GG88" i="16"/>
  <c r="GK88" i="16" s="1"/>
  <c r="EK86" i="16"/>
  <c r="GE88" i="16"/>
  <c r="DN88" i="16"/>
  <c r="KA87" i="16"/>
  <c r="KW89" i="16" s="1"/>
  <c r="KW236" i="16" s="1"/>
  <c r="JS86" i="16"/>
  <c r="IU89" i="16" l="1"/>
  <c r="IR89" i="16"/>
  <c r="IQ89" i="16"/>
  <c r="IT89" i="16"/>
  <c r="IS89" i="16"/>
  <c r="HU92" i="16"/>
  <c r="HT92" i="16"/>
  <c r="HX92" i="16"/>
  <c r="HW92" i="16"/>
  <c r="HV92" i="16"/>
  <c r="GY90" i="16"/>
  <c r="GZ90" i="16"/>
  <c r="GX90" i="16"/>
  <c r="HA90" i="16"/>
  <c r="GW90" i="16"/>
  <c r="CL88" i="16"/>
  <c r="CP88" i="16"/>
  <c r="CO88" i="16"/>
  <c r="CM88" i="16"/>
  <c r="CN88" i="16"/>
  <c r="FY89" i="16"/>
  <c r="EE87" i="16"/>
  <c r="DH89" i="16"/>
  <c r="FH87" i="16"/>
  <c r="FJ87" i="16"/>
  <c r="FN87" i="16" s="1"/>
  <c r="FI87" i="16"/>
  <c r="KX89" i="16"/>
  <c r="KX236" i="16" s="1"/>
  <c r="KI73" i="16"/>
  <c r="LA75" i="16" s="1"/>
  <c r="JG85" i="16"/>
  <c r="JK88" i="16"/>
  <c r="KO89" i="16" s="1"/>
  <c r="IV89" i="16" l="1"/>
  <c r="IX89" i="16"/>
  <c r="JB89" i="16" s="1"/>
  <c r="IW89" i="16"/>
  <c r="HZ92" i="16"/>
  <c r="IA92" i="16"/>
  <c r="IE92" i="16" s="1"/>
  <c r="HY92" i="16"/>
  <c r="HC90" i="16"/>
  <c r="HD90" i="16"/>
  <c r="HH90" i="16" s="1"/>
  <c r="HB90" i="16"/>
  <c r="DI89" i="16"/>
  <c r="DM89" i="16"/>
  <c r="DJ89" i="16"/>
  <c r="DL89" i="16"/>
  <c r="DK89" i="16"/>
  <c r="CQ88" i="16"/>
  <c r="GD89" i="16"/>
  <c r="FZ89" i="16"/>
  <c r="GB89" i="16"/>
  <c r="GA89" i="16"/>
  <c r="GC89" i="16"/>
  <c r="FB88" i="16"/>
  <c r="EG87" i="16"/>
  <c r="EJ87" i="16"/>
  <c r="EF87" i="16"/>
  <c r="EI87" i="16"/>
  <c r="EH87" i="16"/>
  <c r="CS88" i="16"/>
  <c r="CW88" i="16" s="1"/>
  <c r="CR88" i="16"/>
  <c r="LB75" i="16"/>
  <c r="LB235" i="16" s="1"/>
  <c r="LA235" i="16"/>
  <c r="KO236" i="16"/>
  <c r="KP89" i="16"/>
  <c r="KP236" i="16" s="1"/>
  <c r="JS87" i="16"/>
  <c r="JW88" i="16"/>
  <c r="KU89" i="16" s="1"/>
  <c r="KA88" i="16"/>
  <c r="KE85" i="16"/>
  <c r="IP90" i="16" l="1"/>
  <c r="HS93" i="16"/>
  <c r="GV91" i="16"/>
  <c r="DN89" i="16"/>
  <c r="DH90" i="16" s="1"/>
  <c r="GF89" i="16"/>
  <c r="GG89" i="16"/>
  <c r="GK89" i="16" s="1"/>
  <c r="FC88" i="16"/>
  <c r="FG88" i="16"/>
  <c r="FD88" i="16"/>
  <c r="FF88" i="16"/>
  <c r="FE88" i="16"/>
  <c r="DP89" i="16"/>
  <c r="DT89" i="16" s="1"/>
  <c r="DO89" i="16"/>
  <c r="EM87" i="16"/>
  <c r="EQ87" i="16" s="1"/>
  <c r="JO87" i="16" s="1"/>
  <c r="EL87" i="16"/>
  <c r="GE89" i="16"/>
  <c r="EK87" i="16"/>
  <c r="CK89" i="16"/>
  <c r="JG86" i="16"/>
  <c r="JK89" i="16"/>
  <c r="JW89" i="16"/>
  <c r="KV89" i="16"/>
  <c r="KV236" i="16" s="1"/>
  <c r="KU236" i="16"/>
  <c r="IR90" i="16" l="1"/>
  <c r="IQ90" i="16"/>
  <c r="IU90" i="16"/>
  <c r="IS90" i="16"/>
  <c r="IT90" i="16"/>
  <c r="HX93" i="16"/>
  <c r="HV93" i="16"/>
  <c r="HU93" i="16"/>
  <c r="HY93" i="16" s="1"/>
  <c r="HT93" i="16"/>
  <c r="HW93" i="16"/>
  <c r="GZ91" i="16"/>
  <c r="GY91" i="16"/>
  <c r="HA91" i="16"/>
  <c r="GX91" i="16"/>
  <c r="HB91" i="16" s="1"/>
  <c r="GW91" i="16"/>
  <c r="FH88" i="16"/>
  <c r="FB89" i="16"/>
  <c r="FJ88" i="16"/>
  <c r="FN88" i="16" s="1"/>
  <c r="FI88" i="16"/>
  <c r="FY90" i="16"/>
  <c r="DL90" i="16"/>
  <c r="DK90" i="16"/>
  <c r="DJ90" i="16"/>
  <c r="DI90" i="16"/>
  <c r="DM90" i="16"/>
  <c r="CL89" i="16"/>
  <c r="CM89" i="16"/>
  <c r="CP89" i="16"/>
  <c r="CO89" i="16"/>
  <c r="CN89" i="16"/>
  <c r="EE88" i="16"/>
  <c r="KI74" i="16"/>
  <c r="KE86" i="16"/>
  <c r="KY89" i="16" s="1"/>
  <c r="IX90" i="16" l="1"/>
  <c r="JB90" i="16" s="1"/>
  <c r="IW90" i="16"/>
  <c r="IV90" i="16"/>
  <c r="HS94" i="16"/>
  <c r="IA93" i="16"/>
  <c r="IE93" i="16" s="1"/>
  <c r="HZ93" i="16"/>
  <c r="GV92" i="16"/>
  <c r="HC91" i="16"/>
  <c r="HD91" i="16"/>
  <c r="HH91" i="16" s="1"/>
  <c r="DN90" i="16"/>
  <c r="EF88" i="16"/>
  <c r="EI88" i="16"/>
  <c r="EH88" i="16"/>
  <c r="EG88" i="16"/>
  <c r="EJ88" i="16"/>
  <c r="CQ89" i="16"/>
  <c r="CS89" i="16"/>
  <c r="CW89" i="16" s="1"/>
  <c r="CR89" i="16"/>
  <c r="GB90" i="16"/>
  <c r="GD90" i="16"/>
  <c r="FZ90" i="16"/>
  <c r="GA90" i="16"/>
  <c r="GC90" i="16"/>
  <c r="DH91" i="16"/>
  <c r="DO90" i="16"/>
  <c r="DP90" i="16"/>
  <c r="DT90" i="16" s="1"/>
  <c r="JK90" i="16" s="1"/>
  <c r="FF89" i="16"/>
  <c r="FE89" i="16"/>
  <c r="FC89" i="16"/>
  <c r="FD89" i="16"/>
  <c r="FG89" i="16"/>
  <c r="JG87" i="16"/>
  <c r="JS88" i="16"/>
  <c r="KZ89" i="16"/>
  <c r="KZ236" i="16" s="1"/>
  <c r="KY236" i="16"/>
  <c r="IP91" i="16" l="1"/>
  <c r="HU94" i="16"/>
  <c r="HT94" i="16"/>
  <c r="HX94" i="16"/>
  <c r="HW94" i="16"/>
  <c r="HV94" i="16"/>
  <c r="GY92" i="16"/>
  <c r="GZ92" i="16"/>
  <c r="GW92" i="16"/>
  <c r="GX92" i="16"/>
  <c r="HB92" i="16" s="1"/>
  <c r="HA92" i="16"/>
  <c r="FJ89" i="16"/>
  <c r="FN89" i="16" s="1"/>
  <c r="FI89" i="16"/>
  <c r="DL91" i="16"/>
  <c r="DK91" i="16"/>
  <c r="DJ91" i="16"/>
  <c r="DI91" i="16"/>
  <c r="DM91" i="16"/>
  <c r="GF90" i="16"/>
  <c r="GG90" i="16"/>
  <c r="GK90" i="16" s="1"/>
  <c r="CK90" i="16"/>
  <c r="EK88" i="16"/>
  <c r="EM88" i="16"/>
  <c r="EQ88" i="16" s="1"/>
  <c r="JO88" i="16" s="1"/>
  <c r="EL88" i="16"/>
  <c r="FH89" i="16"/>
  <c r="GE90" i="16"/>
  <c r="KA89" i="16"/>
  <c r="JW90" i="16"/>
  <c r="KE87" i="16"/>
  <c r="IU91" i="16" l="1"/>
  <c r="IR91" i="16"/>
  <c r="IT91" i="16"/>
  <c r="IS91" i="16"/>
  <c r="IQ91" i="16"/>
  <c r="HZ94" i="16"/>
  <c r="IA94" i="16"/>
  <c r="IE94" i="16" s="1"/>
  <c r="HY94" i="16"/>
  <c r="HD92" i="16"/>
  <c r="HH92" i="16" s="1"/>
  <c r="HC92" i="16"/>
  <c r="GV93" i="16"/>
  <c r="FB90" i="16"/>
  <c r="DP91" i="16"/>
  <c r="DT91" i="16" s="1"/>
  <c r="DO91" i="16"/>
  <c r="DN91" i="16"/>
  <c r="EE89" i="16"/>
  <c r="CL90" i="16"/>
  <c r="CM90" i="16"/>
  <c r="CP90" i="16"/>
  <c r="CO90" i="16"/>
  <c r="CN90" i="16"/>
  <c r="FY91" i="16"/>
  <c r="KA90" i="16"/>
  <c r="JG88" i="16"/>
  <c r="JS89" i="16"/>
  <c r="IW91" i="16" l="1"/>
  <c r="IX91" i="16"/>
  <c r="JB91" i="16" s="1"/>
  <c r="IV91" i="16"/>
  <c r="HS95" i="16"/>
  <c r="GZ93" i="16"/>
  <c r="GY93" i="16"/>
  <c r="GX93" i="16"/>
  <c r="GW93" i="16"/>
  <c r="HA93" i="16"/>
  <c r="CQ90" i="16"/>
  <c r="CR90" i="16"/>
  <c r="CS90" i="16"/>
  <c r="CW90" i="16" s="1"/>
  <c r="DH92" i="16"/>
  <c r="GA91" i="16"/>
  <c r="GB91" i="16"/>
  <c r="GD91" i="16"/>
  <c r="FZ91" i="16"/>
  <c r="GC91" i="16"/>
  <c r="EI89" i="16"/>
  <c r="EJ89" i="16"/>
  <c r="EF89" i="16"/>
  <c r="EH89" i="16"/>
  <c r="EG89" i="16"/>
  <c r="FC90" i="16"/>
  <c r="FE90" i="16"/>
  <c r="FG90" i="16"/>
  <c r="FD90" i="16"/>
  <c r="FF90" i="16"/>
  <c r="KI75" i="16"/>
  <c r="JK91" i="16"/>
  <c r="IP92" i="16" l="1"/>
  <c r="HX95" i="16"/>
  <c r="HV95" i="16"/>
  <c r="HU95" i="16"/>
  <c r="HW95" i="16"/>
  <c r="HT95" i="16"/>
  <c r="HC93" i="16"/>
  <c r="HD93" i="16"/>
  <c r="HH93" i="16" s="1"/>
  <c r="HB93" i="16"/>
  <c r="FH90" i="16"/>
  <c r="GE91" i="16"/>
  <c r="DM92" i="16"/>
  <c r="DL92" i="16"/>
  <c r="DK92" i="16"/>
  <c r="DJ92" i="16"/>
  <c r="DI92" i="16"/>
  <c r="CK91" i="16"/>
  <c r="FI90" i="16"/>
  <c r="FJ90" i="16"/>
  <c r="FN90" i="16" s="1"/>
  <c r="FB91" i="16"/>
  <c r="EK89" i="16"/>
  <c r="FY92" i="16"/>
  <c r="EL89" i="16"/>
  <c r="EM89" i="16"/>
  <c r="EQ89" i="16" s="1"/>
  <c r="JO89" i="16" s="1"/>
  <c r="GF91" i="16"/>
  <c r="GG91" i="16"/>
  <c r="GK91" i="16" s="1"/>
  <c r="JW91" i="16" s="1"/>
  <c r="KE88" i="16"/>
  <c r="IR92" i="16" l="1"/>
  <c r="IQ92" i="16"/>
  <c r="IT92" i="16"/>
  <c r="IU92" i="16"/>
  <c r="IS92" i="16"/>
  <c r="IA95" i="16"/>
  <c r="IE95" i="16" s="1"/>
  <c r="HZ95" i="16"/>
  <c r="HY95" i="16"/>
  <c r="GV94" i="16"/>
  <c r="FG91" i="16"/>
  <c r="FF91" i="16"/>
  <c r="FD91" i="16"/>
  <c r="FE91" i="16"/>
  <c r="FC91" i="16"/>
  <c r="CP91" i="16"/>
  <c r="CO91" i="16"/>
  <c r="CN91" i="16"/>
  <c r="CM91" i="16"/>
  <c r="CL91" i="16"/>
  <c r="GA92" i="16"/>
  <c r="GD92" i="16"/>
  <c r="GB92" i="16"/>
  <c r="GC92" i="16"/>
  <c r="FZ92" i="16"/>
  <c r="DO92" i="16"/>
  <c r="DP92" i="16"/>
  <c r="DT92" i="16" s="1"/>
  <c r="DN92" i="16"/>
  <c r="EE90" i="16"/>
  <c r="KA91" i="16"/>
  <c r="JS90" i="16"/>
  <c r="KS89" i="16" s="1"/>
  <c r="IX92" i="16" l="1"/>
  <c r="JB92" i="16" s="1"/>
  <c r="IW92" i="16"/>
  <c r="IV92" i="16"/>
  <c r="HS96" i="16"/>
  <c r="GY94" i="16"/>
  <c r="GZ94" i="16"/>
  <c r="HA94" i="16"/>
  <c r="GX94" i="16"/>
  <c r="HB94" i="16" s="1"/>
  <c r="GW94" i="16"/>
  <c r="EJ90" i="16"/>
  <c r="EI90" i="16"/>
  <c r="EH90" i="16"/>
  <c r="EG90" i="16"/>
  <c r="EF90" i="16"/>
  <c r="DH93" i="16"/>
  <c r="FJ91" i="16"/>
  <c r="FN91" i="16" s="1"/>
  <c r="FI91" i="16"/>
  <c r="GE92" i="16"/>
  <c r="FH91" i="16"/>
  <c r="GG92" i="16"/>
  <c r="GK92" i="16" s="1"/>
  <c r="GF92" i="16"/>
  <c r="CS91" i="16"/>
  <c r="CW91" i="16" s="1"/>
  <c r="CR91" i="16"/>
  <c r="CQ91" i="16"/>
  <c r="KI76" i="16"/>
  <c r="JG89" i="16"/>
  <c r="JK92" i="16"/>
  <c r="KS236" i="16"/>
  <c r="KT89" i="16"/>
  <c r="KT236" i="16" s="1"/>
  <c r="KE89" i="16"/>
  <c r="IP93" i="16" l="1"/>
  <c r="HU96" i="16"/>
  <c r="HT96" i="16"/>
  <c r="HV96" i="16"/>
  <c r="HX96" i="16"/>
  <c r="HW96" i="16"/>
  <c r="HC94" i="16"/>
  <c r="HD94" i="16"/>
  <c r="HH94" i="16" s="1"/>
  <c r="GV95" i="16"/>
  <c r="EK90" i="16"/>
  <c r="EM90" i="16"/>
  <c r="EQ90" i="16" s="1"/>
  <c r="JO90" i="16" s="1"/>
  <c r="KQ89" i="16" s="1"/>
  <c r="EL90" i="16"/>
  <c r="FB92" i="16"/>
  <c r="EE91" i="16"/>
  <c r="FY93" i="16"/>
  <c r="DK93" i="16"/>
  <c r="DM93" i="16"/>
  <c r="DI93" i="16"/>
  <c r="DL93" i="16"/>
  <c r="DJ93" i="16"/>
  <c r="CK92" i="16"/>
  <c r="JW92" i="16"/>
  <c r="IU93" i="16" l="1"/>
  <c r="IR93" i="16"/>
  <c r="IS93" i="16"/>
  <c r="IQ93" i="16"/>
  <c r="IT93" i="16"/>
  <c r="HZ96" i="16"/>
  <c r="IA96" i="16"/>
  <c r="IE96" i="16" s="1"/>
  <c r="HY96" i="16"/>
  <c r="GZ95" i="16"/>
  <c r="GY95" i="16"/>
  <c r="HA95" i="16"/>
  <c r="GX95" i="16"/>
  <c r="HB95" i="16" s="1"/>
  <c r="GW95" i="16"/>
  <c r="DN93" i="16"/>
  <c r="FE92" i="16"/>
  <c r="FC92" i="16"/>
  <c r="FG92" i="16"/>
  <c r="FF92" i="16"/>
  <c r="FD92" i="16"/>
  <c r="FH92" i="16" s="1"/>
  <c r="CO92" i="16"/>
  <c r="CM92" i="16"/>
  <c r="CP92" i="16"/>
  <c r="CL92" i="16"/>
  <c r="CN92" i="16"/>
  <c r="GB93" i="16"/>
  <c r="GA93" i="16"/>
  <c r="GD93" i="16"/>
  <c r="GC93" i="16"/>
  <c r="FZ93" i="16"/>
  <c r="KQ236" i="16"/>
  <c r="KR89" i="16"/>
  <c r="KR236" i="16" s="1"/>
  <c r="DH94" i="16"/>
  <c r="DO93" i="16"/>
  <c r="DP93" i="16"/>
  <c r="DT93" i="16" s="1"/>
  <c r="EF91" i="16"/>
  <c r="EI91" i="16"/>
  <c r="EJ91" i="16"/>
  <c r="EH91" i="16"/>
  <c r="EG91" i="16"/>
  <c r="EK91" i="16" s="1"/>
  <c r="KA92" i="16"/>
  <c r="JG90" i="16"/>
  <c r="JS91" i="16"/>
  <c r="IV93" i="16" l="1"/>
  <c r="IX93" i="16"/>
  <c r="JB93" i="16" s="1"/>
  <c r="IW93" i="16"/>
  <c r="HS97" i="16"/>
  <c r="HC95" i="16"/>
  <c r="HD95" i="16"/>
  <c r="HH95" i="16" s="1"/>
  <c r="GV96" i="16"/>
  <c r="CQ92" i="16"/>
  <c r="CK93" i="16" s="1"/>
  <c r="FB93" i="16"/>
  <c r="EE92" i="16"/>
  <c r="GF93" i="16"/>
  <c r="GG93" i="16"/>
  <c r="GK93" i="16" s="1"/>
  <c r="GE93" i="16"/>
  <c r="EM91" i="16"/>
  <c r="EQ91" i="16" s="1"/>
  <c r="JO91" i="16" s="1"/>
  <c r="EL91" i="16"/>
  <c r="DK94" i="16"/>
  <c r="DJ94" i="16"/>
  <c r="DI94" i="16"/>
  <c r="DM94" i="16"/>
  <c r="DL94" i="16"/>
  <c r="FJ92" i="16"/>
  <c r="FN92" i="16" s="1"/>
  <c r="FI92" i="16"/>
  <c r="CS92" i="16"/>
  <c r="CW92" i="16" s="1"/>
  <c r="CR92" i="16"/>
  <c r="KI77" i="16"/>
  <c r="JK93" i="16"/>
  <c r="KE90" i="16"/>
  <c r="IP94" i="16" l="1"/>
  <c r="HX97" i="16"/>
  <c r="HV97" i="16"/>
  <c r="HU97" i="16"/>
  <c r="HT97" i="16"/>
  <c r="HW97" i="16"/>
  <c r="GY96" i="16"/>
  <c r="GZ96" i="16"/>
  <c r="HA96" i="16"/>
  <c r="GX96" i="16"/>
  <c r="HB96" i="16" s="1"/>
  <c r="GW96" i="16"/>
  <c r="DO94" i="16"/>
  <c r="DP94" i="16"/>
  <c r="DT94" i="16" s="1"/>
  <c r="FY94" i="16"/>
  <c r="DN94" i="16"/>
  <c r="FE93" i="16"/>
  <c r="FC93" i="16"/>
  <c r="FG93" i="16"/>
  <c r="FF93" i="16"/>
  <c r="FD93" i="16"/>
  <c r="CL93" i="16"/>
  <c r="CN93" i="16"/>
  <c r="CM93" i="16"/>
  <c r="CP93" i="16"/>
  <c r="CO93" i="16"/>
  <c r="EI92" i="16"/>
  <c r="EF92" i="16"/>
  <c r="EH92" i="16"/>
  <c r="EG92" i="16"/>
  <c r="EJ92" i="16"/>
  <c r="KA93" i="16"/>
  <c r="JW93" i="16"/>
  <c r="IR94" i="16" l="1"/>
  <c r="IQ94" i="16"/>
  <c r="IU94" i="16"/>
  <c r="IS94" i="16"/>
  <c r="IT94" i="16"/>
  <c r="IA97" i="16"/>
  <c r="IE97" i="16" s="1"/>
  <c r="HZ97" i="16"/>
  <c r="HY97" i="16"/>
  <c r="GV97" i="16"/>
  <c r="HD96" i="16"/>
  <c r="HH96" i="16" s="1"/>
  <c r="HC96" i="16"/>
  <c r="FH93" i="16"/>
  <c r="GD94" i="16"/>
  <c r="GB94" i="16"/>
  <c r="FZ94" i="16"/>
  <c r="GC94" i="16"/>
  <c r="GA94" i="16"/>
  <c r="FI93" i="16"/>
  <c r="FJ93" i="16"/>
  <c r="FN93" i="16" s="1"/>
  <c r="EL92" i="16"/>
  <c r="EM92" i="16"/>
  <c r="EQ92" i="16" s="1"/>
  <c r="JO92" i="16" s="1"/>
  <c r="CQ93" i="16"/>
  <c r="DH95" i="16"/>
  <c r="EK92" i="16"/>
  <c r="CS93" i="16"/>
  <c r="CW93" i="16" s="1"/>
  <c r="CR93" i="16"/>
  <c r="JG91" i="16"/>
  <c r="JK94" i="16"/>
  <c r="JS92" i="16"/>
  <c r="IX94" i="16" l="1"/>
  <c r="JB94" i="16" s="1"/>
  <c r="IW94" i="16"/>
  <c r="IV94" i="16"/>
  <c r="HS98" i="16"/>
  <c r="GW97" i="16"/>
  <c r="HA97" i="16"/>
  <c r="GZ97" i="16"/>
  <c r="GY97" i="16"/>
  <c r="GX97" i="16"/>
  <c r="HB97" i="16" s="1"/>
  <c r="GE94" i="16"/>
  <c r="CK94" i="16"/>
  <c r="GF94" i="16"/>
  <c r="GG94" i="16"/>
  <c r="GK94" i="16" s="1"/>
  <c r="EE93" i="16"/>
  <c r="DJ95" i="16"/>
  <c r="DN95" i="16" s="1"/>
  <c r="DI95" i="16"/>
  <c r="DL95" i="16"/>
  <c r="DK95" i="16"/>
  <c r="DM95" i="16"/>
  <c r="FB94" i="16"/>
  <c r="KE91" i="16"/>
  <c r="IP95" i="16" l="1"/>
  <c r="HU98" i="16"/>
  <c r="HT98" i="16"/>
  <c r="HV98" i="16"/>
  <c r="HX98" i="16"/>
  <c r="HW98" i="16"/>
  <c r="GV98" i="16"/>
  <c r="HD97" i="16"/>
  <c r="HH97" i="16" s="1"/>
  <c r="HC97" i="16"/>
  <c r="DH96" i="16"/>
  <c r="FC94" i="16"/>
  <c r="FG94" i="16"/>
  <c r="FF94" i="16"/>
  <c r="FD94" i="16"/>
  <c r="FE94" i="16"/>
  <c r="EF93" i="16"/>
  <c r="EI93" i="16"/>
  <c r="EJ93" i="16"/>
  <c r="EH93" i="16"/>
  <c r="EG93" i="16"/>
  <c r="CO94" i="16"/>
  <c r="CP94" i="16"/>
  <c r="CM94" i="16"/>
  <c r="CL94" i="16"/>
  <c r="CN94" i="16"/>
  <c r="DP95" i="16"/>
  <c r="DT95" i="16" s="1"/>
  <c r="DO95" i="16"/>
  <c r="FY95" i="16"/>
  <c r="KA94" i="16"/>
  <c r="KI78" i="16"/>
  <c r="JW94" i="16"/>
  <c r="IU95" i="16" l="1"/>
  <c r="IR95" i="16"/>
  <c r="IT95" i="16"/>
  <c r="IQ95" i="16"/>
  <c r="IS95" i="16"/>
  <c r="HZ98" i="16"/>
  <c r="IA98" i="16"/>
  <c r="IE98" i="16" s="1"/>
  <c r="HY98" i="16"/>
  <c r="HA98" i="16"/>
  <c r="GZ98" i="16"/>
  <c r="GY98" i="16"/>
  <c r="GX98" i="16"/>
  <c r="HB98" i="16" s="1"/>
  <c r="GW98" i="16"/>
  <c r="EK93" i="16"/>
  <c r="EE94" i="16" s="1"/>
  <c r="FZ95" i="16"/>
  <c r="GC95" i="16"/>
  <c r="GA95" i="16"/>
  <c r="GD95" i="16"/>
  <c r="GB95" i="16"/>
  <c r="FH94" i="16"/>
  <c r="CS94" i="16"/>
  <c r="CW94" i="16" s="1"/>
  <c r="CR94" i="16"/>
  <c r="EM93" i="16"/>
  <c r="EQ93" i="16" s="1"/>
  <c r="JO93" i="16" s="1"/>
  <c r="EL93" i="16"/>
  <c r="CQ94" i="16"/>
  <c r="FJ94" i="16"/>
  <c r="FN94" i="16" s="1"/>
  <c r="FI94" i="16"/>
  <c r="DM96" i="16"/>
  <c r="DJ96" i="16"/>
  <c r="DI96" i="16"/>
  <c r="DK96" i="16"/>
  <c r="DL96" i="16"/>
  <c r="JG92" i="16"/>
  <c r="JK95" i="16"/>
  <c r="JS93" i="16"/>
  <c r="IX95" i="16" l="1"/>
  <c r="JB95" i="16" s="1"/>
  <c r="IW95" i="16"/>
  <c r="IV95" i="16"/>
  <c r="HS99" i="16"/>
  <c r="GV99" i="16"/>
  <c r="HD98" i="16"/>
  <c r="HH98" i="16" s="1"/>
  <c r="HC98" i="16"/>
  <c r="DO96" i="16"/>
  <c r="DP96" i="16"/>
  <c r="DT96" i="16" s="1"/>
  <c r="GE95" i="16"/>
  <c r="EJ94" i="16"/>
  <c r="EI94" i="16"/>
  <c r="EF94" i="16"/>
  <c r="EH94" i="16"/>
  <c r="EG94" i="16"/>
  <c r="FB95" i="16"/>
  <c r="DN96" i="16"/>
  <c r="GF95" i="16"/>
  <c r="GG95" i="16"/>
  <c r="GK95" i="16" s="1"/>
  <c r="JW95" i="16" s="1"/>
  <c r="CK95" i="16"/>
  <c r="KA95" i="16"/>
  <c r="KE92" i="16"/>
  <c r="IP96" i="16" l="1"/>
  <c r="HX99" i="16"/>
  <c r="HV99" i="16"/>
  <c r="HU99" i="16"/>
  <c r="HW99" i="16"/>
  <c r="HT99" i="16"/>
  <c r="GW99" i="16"/>
  <c r="GY99" i="16"/>
  <c r="GX99" i="16"/>
  <c r="HA99" i="16"/>
  <c r="GZ99" i="16"/>
  <c r="EK94" i="16"/>
  <c r="FE95" i="16"/>
  <c r="FG95" i="16"/>
  <c r="FD95" i="16"/>
  <c r="FF95" i="16"/>
  <c r="FC95" i="16"/>
  <c r="EE95" i="16"/>
  <c r="EL94" i="16"/>
  <c r="EM94" i="16"/>
  <c r="EQ94" i="16" s="1"/>
  <c r="JO94" i="16" s="1"/>
  <c r="CO95" i="16"/>
  <c r="CN95" i="16"/>
  <c r="CM95" i="16"/>
  <c r="CL95" i="16"/>
  <c r="CP95" i="16"/>
  <c r="DH97" i="16"/>
  <c r="FY96" i="16"/>
  <c r="JK96" i="16"/>
  <c r="IR96" i="16" l="1"/>
  <c r="IQ96" i="16"/>
  <c r="IU96" i="16"/>
  <c r="IT96" i="16"/>
  <c r="IS96" i="16"/>
  <c r="HZ99" i="16"/>
  <c r="IA99" i="16"/>
  <c r="IE99" i="16" s="1"/>
  <c r="HY99" i="16"/>
  <c r="HB99" i="16"/>
  <c r="HD99" i="16"/>
  <c r="HH99" i="16" s="1"/>
  <c r="HC99" i="16"/>
  <c r="EH95" i="16"/>
  <c r="EG95" i="16"/>
  <c r="EF95" i="16"/>
  <c r="EJ95" i="16"/>
  <c r="EI95" i="16"/>
  <c r="GA96" i="16"/>
  <c r="GC96" i="16"/>
  <c r="GB96" i="16"/>
  <c r="GD96" i="16"/>
  <c r="FZ96" i="16"/>
  <c r="FI95" i="16"/>
  <c r="FJ95" i="16"/>
  <c r="FN95" i="16" s="1"/>
  <c r="CS95" i="16"/>
  <c r="CW95" i="16" s="1"/>
  <c r="CR95" i="16"/>
  <c r="FH95" i="16"/>
  <c r="DM97" i="16"/>
  <c r="DI97" i="16"/>
  <c r="DL97" i="16"/>
  <c r="DJ97" i="16"/>
  <c r="DK97" i="16"/>
  <c r="CQ95" i="16"/>
  <c r="KI79" i="16"/>
  <c r="JG93" i="16"/>
  <c r="JS94" i="16"/>
  <c r="KE93" i="16"/>
  <c r="IX96" i="16" l="1"/>
  <c r="JB96" i="16" s="1"/>
  <c r="IW96" i="16"/>
  <c r="IV96" i="16"/>
  <c r="HS100" i="16"/>
  <c r="GV100" i="16"/>
  <c r="DN97" i="16"/>
  <c r="FB96" i="16"/>
  <c r="GE96" i="16"/>
  <c r="DH98" i="16"/>
  <c r="DP97" i="16"/>
  <c r="DT97" i="16" s="1"/>
  <c r="DO97" i="16"/>
  <c r="EM95" i="16"/>
  <c r="EQ95" i="16" s="1"/>
  <c r="JO95" i="16" s="1"/>
  <c r="EL95" i="16"/>
  <c r="GG96" i="16"/>
  <c r="GK96" i="16" s="1"/>
  <c r="JW96" i="16" s="1"/>
  <c r="GF96" i="16"/>
  <c r="EK95" i="16"/>
  <c r="CK96" i="16"/>
  <c r="KA96" i="16"/>
  <c r="IP97" i="16" l="1"/>
  <c r="HU100" i="16"/>
  <c r="HY100" i="16" s="1"/>
  <c r="HT100" i="16"/>
  <c r="HW100" i="16"/>
  <c r="HX100" i="16"/>
  <c r="HV100" i="16"/>
  <c r="HA100" i="16"/>
  <c r="GZ100" i="16"/>
  <c r="GW100" i="16"/>
  <c r="GX100" i="16"/>
  <c r="GY100" i="16"/>
  <c r="CP96" i="16"/>
  <c r="CM96" i="16"/>
  <c r="CN96" i="16"/>
  <c r="CL96" i="16"/>
  <c r="CO96" i="16"/>
  <c r="DK98" i="16"/>
  <c r="DI98" i="16"/>
  <c r="DJ98" i="16"/>
  <c r="DM98" i="16"/>
  <c r="DL98" i="16"/>
  <c r="FY97" i="16"/>
  <c r="EE96" i="16"/>
  <c r="FF96" i="16"/>
  <c r="FD96" i="16"/>
  <c r="FE96" i="16"/>
  <c r="FC96" i="16"/>
  <c r="FG96" i="16"/>
  <c r="JK97" i="16"/>
  <c r="IU97" i="16" l="1"/>
  <c r="IR97" i="16"/>
  <c r="IT97" i="16"/>
  <c r="IS97" i="16"/>
  <c r="IQ97" i="16"/>
  <c r="HS101" i="16"/>
  <c r="HZ100" i="16"/>
  <c r="IA100" i="16"/>
  <c r="IE100" i="16" s="1"/>
  <c r="HC100" i="16"/>
  <c r="HD100" i="16"/>
  <c r="HH100" i="16" s="1"/>
  <c r="HB100" i="16"/>
  <c r="DN98" i="16"/>
  <c r="DH99" i="16"/>
  <c r="DP98" i="16"/>
  <c r="DT98" i="16" s="1"/>
  <c r="DO98" i="16"/>
  <c r="CR96" i="16"/>
  <c r="CS96" i="16"/>
  <c r="CW96" i="16" s="1"/>
  <c r="FJ96" i="16"/>
  <c r="FN96" i="16" s="1"/>
  <c r="FI96" i="16"/>
  <c r="EI96" i="16"/>
  <c r="EH96" i="16"/>
  <c r="EG96" i="16"/>
  <c r="EF96" i="16"/>
  <c r="EJ96" i="16"/>
  <c r="GB97" i="16"/>
  <c r="GA97" i="16"/>
  <c r="FZ97" i="16"/>
  <c r="GD97" i="16"/>
  <c r="GC97" i="16"/>
  <c r="CQ96" i="16"/>
  <c r="FH96" i="16"/>
  <c r="KA97" i="16"/>
  <c r="JG94" i="16"/>
  <c r="KM89" i="16" s="1"/>
  <c r="JS95" i="16"/>
  <c r="KE94" i="16"/>
  <c r="IX97" i="16" l="1"/>
  <c r="JB97" i="16" s="1"/>
  <c r="IW97" i="16"/>
  <c r="IV97" i="16"/>
  <c r="HW101" i="16"/>
  <c r="HX101" i="16"/>
  <c r="HV101" i="16"/>
  <c r="HT101" i="16"/>
  <c r="HU101" i="16"/>
  <c r="HY101" i="16" s="1"/>
  <c r="GV101" i="16"/>
  <c r="GE97" i="16"/>
  <c r="GG97" i="16"/>
  <c r="GK97" i="16" s="1"/>
  <c r="JW97" i="16" s="1"/>
  <c r="GF97" i="16"/>
  <c r="DJ99" i="16"/>
  <c r="DI99" i="16"/>
  <c r="DK99" i="16"/>
  <c r="DM99" i="16"/>
  <c r="DL99" i="16"/>
  <c r="FB97" i="16"/>
  <c r="EM96" i="16"/>
  <c r="EQ96" i="16" s="1"/>
  <c r="JO96" i="16" s="1"/>
  <c r="EL96" i="16"/>
  <c r="FY98" i="16"/>
  <c r="CK97" i="16"/>
  <c r="EK96" i="16"/>
  <c r="KM236" i="16"/>
  <c r="KN89" i="16"/>
  <c r="KN236" i="16" s="1"/>
  <c r="JS96" i="16"/>
  <c r="IP98" i="16" l="1"/>
  <c r="HZ101" i="16"/>
  <c r="IA101" i="16"/>
  <c r="IE101" i="16" s="1"/>
  <c r="HS102" i="16"/>
  <c r="GW101" i="16"/>
  <c r="GZ101" i="16"/>
  <c r="HA101" i="16"/>
  <c r="GY101" i="16"/>
  <c r="GX101" i="16"/>
  <c r="HB101" i="16" s="1"/>
  <c r="DP99" i="16"/>
  <c r="DT99" i="16" s="1"/>
  <c r="DO99" i="16"/>
  <c r="GA98" i="16"/>
  <c r="GD98" i="16"/>
  <c r="GB98" i="16"/>
  <c r="GC98" i="16"/>
  <c r="FZ98" i="16"/>
  <c r="DN99" i="16"/>
  <c r="EE97" i="16"/>
  <c r="CO97" i="16"/>
  <c r="CN97" i="16"/>
  <c r="CM97" i="16"/>
  <c r="CL97" i="16"/>
  <c r="CP97" i="16"/>
  <c r="FC97" i="16"/>
  <c r="FD97" i="16"/>
  <c r="FF97" i="16"/>
  <c r="FG97" i="16"/>
  <c r="FE97" i="16"/>
  <c r="KA98" i="16"/>
  <c r="KI80" i="16"/>
  <c r="JG95" i="16"/>
  <c r="JK98" i="16"/>
  <c r="IR98" i="16" l="1"/>
  <c r="IQ98" i="16"/>
  <c r="IU98" i="16"/>
  <c r="IT98" i="16"/>
  <c r="IS98" i="16"/>
  <c r="HX102" i="16"/>
  <c r="HW102" i="16"/>
  <c r="HU102" i="16"/>
  <c r="HT102" i="16"/>
  <c r="HV102" i="16"/>
  <c r="GV102" i="16"/>
  <c r="HD101" i="16"/>
  <c r="HH101" i="16" s="1"/>
  <c r="HC101" i="16"/>
  <c r="FH97" i="16"/>
  <c r="FB98" i="16"/>
  <c r="FJ97" i="16"/>
  <c r="FN97" i="16" s="1"/>
  <c r="FI97" i="16"/>
  <c r="GG98" i="16"/>
  <c r="GK98" i="16" s="1"/>
  <c r="JW98" i="16" s="1"/>
  <c r="GF98" i="16"/>
  <c r="CS97" i="16"/>
  <c r="CW97" i="16" s="1"/>
  <c r="CR97" i="16"/>
  <c r="EJ97" i="16"/>
  <c r="EI97" i="16"/>
  <c r="EH97" i="16"/>
  <c r="EG97" i="16"/>
  <c r="EF97" i="16"/>
  <c r="GE98" i="16"/>
  <c r="CQ97" i="16"/>
  <c r="DH100" i="16"/>
  <c r="KE95" i="16"/>
  <c r="IW98" i="16" l="1"/>
  <c r="IX98" i="16"/>
  <c r="JB98" i="16" s="1"/>
  <c r="IV98" i="16"/>
  <c r="HY102" i="16"/>
  <c r="IA102" i="16"/>
  <c r="IE102" i="16" s="1"/>
  <c r="HZ102" i="16"/>
  <c r="HA102" i="16"/>
  <c r="GZ102" i="16"/>
  <c r="GX102" i="16"/>
  <c r="GY102" i="16"/>
  <c r="GW102" i="16"/>
  <c r="EK97" i="16"/>
  <c r="EE98" i="16" s="1"/>
  <c r="CK98" i="16"/>
  <c r="FY99" i="16"/>
  <c r="EM97" i="16"/>
  <c r="EQ97" i="16" s="1"/>
  <c r="JO97" i="16" s="1"/>
  <c r="EL97" i="16"/>
  <c r="DL100" i="16"/>
  <c r="DI100" i="16"/>
  <c r="DM100" i="16"/>
  <c r="DJ100" i="16"/>
  <c r="DK100" i="16"/>
  <c r="FG98" i="16"/>
  <c r="FD98" i="16"/>
  <c r="FC98" i="16"/>
  <c r="FE98" i="16"/>
  <c r="FF98" i="16"/>
  <c r="JG96" i="16"/>
  <c r="JS97" i="16"/>
  <c r="IP99" i="16" l="1"/>
  <c r="HS103" i="16"/>
  <c r="HD102" i="16"/>
  <c r="HH102" i="16" s="1"/>
  <c r="HC102" i="16"/>
  <c r="HB102" i="16"/>
  <c r="DO100" i="16"/>
  <c r="DP100" i="16"/>
  <c r="DT100" i="16" s="1"/>
  <c r="FJ98" i="16"/>
  <c r="FN98" i="16" s="1"/>
  <c r="FI98" i="16"/>
  <c r="FH98" i="16"/>
  <c r="EG98" i="16"/>
  <c r="EF98" i="16"/>
  <c r="EJ98" i="16"/>
  <c r="EI98" i="16"/>
  <c r="EH98" i="16"/>
  <c r="GD99" i="16"/>
  <c r="FZ99" i="16"/>
  <c r="GB99" i="16"/>
  <c r="GA99" i="16"/>
  <c r="GC99" i="16"/>
  <c r="DN100" i="16"/>
  <c r="CL98" i="16"/>
  <c r="CM98" i="16"/>
  <c r="CN98" i="16"/>
  <c r="CP98" i="16"/>
  <c r="CO98" i="16"/>
  <c r="KI81" i="16"/>
  <c r="JK99" i="16"/>
  <c r="KA99" i="16"/>
  <c r="KE96" i="16"/>
  <c r="IU99" i="16" l="1"/>
  <c r="IR99" i="16"/>
  <c r="IT99" i="16"/>
  <c r="IS99" i="16"/>
  <c r="IQ99" i="16"/>
  <c r="HS104" i="16"/>
  <c r="HW103" i="16"/>
  <c r="HU103" i="16"/>
  <c r="HT103" i="16"/>
  <c r="HX103" i="16"/>
  <c r="HV103" i="16"/>
  <c r="GV103" i="16"/>
  <c r="EK98" i="16"/>
  <c r="EE99" i="16" s="1"/>
  <c r="CQ98" i="16"/>
  <c r="CS98" i="16"/>
  <c r="CW98" i="16" s="1"/>
  <c r="CR98" i="16"/>
  <c r="DH101" i="16"/>
  <c r="GE99" i="16"/>
  <c r="EL98" i="16"/>
  <c r="EM98" i="16"/>
  <c r="EQ98" i="16" s="1"/>
  <c r="JO98" i="16" s="1"/>
  <c r="GG99" i="16"/>
  <c r="GK99" i="16" s="1"/>
  <c r="JW99" i="16" s="1"/>
  <c r="GF99" i="16"/>
  <c r="FB99" i="16"/>
  <c r="JG97" i="16"/>
  <c r="IX99" i="16" l="1"/>
  <c r="JB99" i="16" s="1"/>
  <c r="IW99" i="16"/>
  <c r="IV99" i="16"/>
  <c r="HX104" i="16"/>
  <c r="HW104" i="16"/>
  <c r="HU104" i="16"/>
  <c r="HV104" i="16"/>
  <c r="HS105" i="16"/>
  <c r="HY103" i="16"/>
  <c r="HT104" i="16"/>
  <c r="HZ103" i="16"/>
  <c r="IA103" i="16"/>
  <c r="IE103" i="16" s="1"/>
  <c r="GW103" i="16"/>
  <c r="GV104" i="16"/>
  <c r="GX103" i="16"/>
  <c r="GY103" i="16"/>
  <c r="HA103" i="16"/>
  <c r="GZ103" i="16"/>
  <c r="DM101" i="16"/>
  <c r="DL101" i="16"/>
  <c r="DJ101" i="16"/>
  <c r="DK101" i="16"/>
  <c r="DI101" i="16"/>
  <c r="CK99" i="16"/>
  <c r="FF99" i="16"/>
  <c r="FE99" i="16"/>
  <c r="FD99" i="16"/>
  <c r="FG99" i="16"/>
  <c r="FC99" i="16"/>
  <c r="EH99" i="16"/>
  <c r="EG99" i="16"/>
  <c r="EF99" i="16"/>
  <c r="EI99" i="16"/>
  <c r="EJ99" i="16"/>
  <c r="FY100" i="16"/>
  <c r="JS98" i="16"/>
  <c r="KE97" i="16"/>
  <c r="IP100" i="16" l="1"/>
  <c r="IA104" i="16"/>
  <c r="IE104" i="16" s="1"/>
  <c r="HZ104" i="16"/>
  <c r="HW105" i="16"/>
  <c r="HX105" i="16"/>
  <c r="HU105" i="16"/>
  <c r="HT105" i="16"/>
  <c r="HV105" i="16"/>
  <c r="HS106" i="16"/>
  <c r="HY104" i="16"/>
  <c r="HA104" i="16"/>
  <c r="GZ104" i="16"/>
  <c r="GY104" i="16"/>
  <c r="GX104" i="16"/>
  <c r="HB104" i="16" s="1"/>
  <c r="GV105" i="16"/>
  <c r="HB103" i="16"/>
  <c r="GW104" i="16"/>
  <c r="HD103" i="16"/>
  <c r="HH103" i="16" s="1"/>
  <c r="HC103" i="16"/>
  <c r="EL99" i="16"/>
  <c r="EM99" i="16"/>
  <c r="EQ99" i="16" s="1"/>
  <c r="JO99" i="16" s="1"/>
  <c r="EK99" i="16"/>
  <c r="FI99" i="16"/>
  <c r="FJ99" i="16"/>
  <c r="FN99" i="16" s="1"/>
  <c r="DO101" i="16"/>
  <c r="DP101" i="16"/>
  <c r="DT101" i="16" s="1"/>
  <c r="CP99" i="16"/>
  <c r="CM99" i="16"/>
  <c r="CL99" i="16"/>
  <c r="CO99" i="16"/>
  <c r="CN99" i="16"/>
  <c r="GA100" i="16"/>
  <c r="GD100" i="16"/>
  <c r="GC100" i="16"/>
  <c r="GB100" i="16"/>
  <c r="FZ100" i="16"/>
  <c r="FH99" i="16"/>
  <c r="DN101" i="16"/>
  <c r="JG98" i="16"/>
  <c r="JK100" i="16"/>
  <c r="KA100" i="16"/>
  <c r="IR100" i="16" l="1"/>
  <c r="IQ100" i="16"/>
  <c r="IU100" i="16"/>
  <c r="IT100" i="16"/>
  <c r="IS100" i="16"/>
  <c r="HV106" i="16"/>
  <c r="HU106" i="16"/>
  <c r="HT106" i="16"/>
  <c r="HX106" i="16"/>
  <c r="HW106" i="16"/>
  <c r="HS107" i="16"/>
  <c r="IA105" i="16"/>
  <c r="IE105" i="16" s="1"/>
  <c r="HZ105" i="16"/>
  <c r="HY105" i="16"/>
  <c r="GW105" i="16"/>
  <c r="HC105" i="16" s="1"/>
  <c r="HA105" i="16"/>
  <c r="GZ105" i="16"/>
  <c r="GY105" i="16"/>
  <c r="GX105" i="16"/>
  <c r="GV106" i="16"/>
  <c r="HD105" i="16"/>
  <c r="HC104" i="16"/>
  <c r="HD104" i="16"/>
  <c r="HH104" i="16" s="1"/>
  <c r="HH105" i="16" s="1"/>
  <c r="GE100" i="16"/>
  <c r="DH102" i="16"/>
  <c r="EE100" i="16"/>
  <c r="FB100" i="16"/>
  <c r="CR99" i="16"/>
  <c r="CS99" i="16"/>
  <c r="CW99" i="16" s="1"/>
  <c r="GF100" i="16"/>
  <c r="GG100" i="16"/>
  <c r="GK100" i="16" s="1"/>
  <c r="JW100" i="16" s="1"/>
  <c r="CQ99" i="16"/>
  <c r="KI82" i="16"/>
  <c r="KE98" i="16"/>
  <c r="IW100" i="16" l="1"/>
  <c r="IX100" i="16"/>
  <c r="JB100" i="16" s="1"/>
  <c r="IV100" i="16"/>
  <c r="HY106" i="16"/>
  <c r="HU107" i="16"/>
  <c r="HW107" i="16"/>
  <c r="HT107" i="16"/>
  <c r="HX107" i="16"/>
  <c r="HV107" i="16"/>
  <c r="HS108" i="16"/>
  <c r="IA106" i="16"/>
  <c r="IE106" i="16" s="1"/>
  <c r="HZ106" i="16"/>
  <c r="HA106" i="16"/>
  <c r="GZ106" i="16"/>
  <c r="GY106" i="16"/>
  <c r="GX106" i="16"/>
  <c r="GW106" i="16"/>
  <c r="GV107" i="16"/>
  <c r="HB105" i="16"/>
  <c r="CK100" i="16"/>
  <c r="FY101" i="16"/>
  <c r="DI102" i="16"/>
  <c r="DM102" i="16"/>
  <c r="DJ102" i="16"/>
  <c r="DL102" i="16"/>
  <c r="DK102" i="16"/>
  <c r="FF100" i="16"/>
  <c r="FG100" i="16"/>
  <c r="FC100" i="16"/>
  <c r="FE100" i="16"/>
  <c r="FD100" i="16"/>
  <c r="EG100" i="16"/>
  <c r="EH100" i="16"/>
  <c r="EI100" i="16"/>
  <c r="EF100" i="16"/>
  <c r="EJ100" i="16"/>
  <c r="JG99" i="16"/>
  <c r="JS99" i="16"/>
  <c r="IP101" i="16" l="1"/>
  <c r="IA107" i="16"/>
  <c r="IE107" i="16" s="1"/>
  <c r="HZ107" i="16"/>
  <c r="HX108" i="16"/>
  <c r="HW108" i="16"/>
  <c r="HV108" i="16"/>
  <c r="HU108" i="16"/>
  <c r="HY108" i="16" s="1"/>
  <c r="HT108" i="16"/>
  <c r="HS109" i="16"/>
  <c r="HY107" i="16"/>
  <c r="GW107" i="16"/>
  <c r="GY107" i="16"/>
  <c r="GX107" i="16"/>
  <c r="GZ107" i="16"/>
  <c r="HA107" i="16"/>
  <c r="GV108" i="16"/>
  <c r="HD106" i="16"/>
  <c r="HH106" i="16" s="1"/>
  <c r="HC106" i="16"/>
  <c r="HB106" i="16"/>
  <c r="FI100" i="16"/>
  <c r="FJ100" i="16"/>
  <c r="FN100" i="16" s="1"/>
  <c r="GD101" i="16"/>
  <c r="GB101" i="16"/>
  <c r="GA101" i="16"/>
  <c r="GC101" i="16"/>
  <c r="FZ101" i="16"/>
  <c r="EL100" i="16"/>
  <c r="EM100" i="16"/>
  <c r="EQ100" i="16" s="1"/>
  <c r="JO100" i="16" s="1"/>
  <c r="DN102" i="16"/>
  <c r="EK100" i="16"/>
  <c r="DP102" i="16"/>
  <c r="DT102" i="16" s="1"/>
  <c r="DO102" i="16"/>
  <c r="FH100" i="16"/>
  <c r="CO100" i="16"/>
  <c r="CL100" i="16"/>
  <c r="CP100" i="16"/>
  <c r="CM100" i="16"/>
  <c r="CN100" i="16"/>
  <c r="JK101" i="16"/>
  <c r="KA101" i="16"/>
  <c r="KW103" i="16" s="1"/>
  <c r="IU101" i="16" l="1"/>
  <c r="IR101" i="16"/>
  <c r="IT101" i="16"/>
  <c r="IS101" i="16"/>
  <c r="IQ101" i="16"/>
  <c r="IA108" i="16"/>
  <c r="IE108" i="16" s="1"/>
  <c r="HZ108" i="16"/>
  <c r="HU109" i="16"/>
  <c r="HZ109" i="16" s="1"/>
  <c r="HW109" i="16"/>
  <c r="HX109" i="16"/>
  <c r="HV109" i="16"/>
  <c r="HT109" i="16"/>
  <c r="IA109" i="16" s="1"/>
  <c r="HS110" i="16"/>
  <c r="HB107" i="16"/>
  <c r="HA108" i="16"/>
  <c r="GZ108" i="16"/>
  <c r="GW108" i="16"/>
  <c r="GY108" i="16"/>
  <c r="GX108" i="16"/>
  <c r="HB108" i="16" s="1"/>
  <c r="GV109" i="16"/>
  <c r="HD107" i="16"/>
  <c r="HH107" i="16" s="1"/>
  <c r="HC107" i="16"/>
  <c r="CQ100" i="16"/>
  <c r="CR100" i="16"/>
  <c r="CS100" i="16"/>
  <c r="CW100" i="16" s="1"/>
  <c r="JG100" i="16" s="1"/>
  <c r="GF101" i="16"/>
  <c r="GG101" i="16"/>
  <c r="GK101" i="16" s="1"/>
  <c r="JW101" i="16" s="1"/>
  <c r="FB101" i="16"/>
  <c r="EE101" i="16"/>
  <c r="DH103" i="16"/>
  <c r="GE101" i="16"/>
  <c r="KX103" i="16"/>
  <c r="KX237" i="16" s="1"/>
  <c r="KW237" i="16"/>
  <c r="KE99" i="16"/>
  <c r="IX101" i="16" l="1"/>
  <c r="JB101" i="16" s="1"/>
  <c r="IW101" i="16"/>
  <c r="IV101" i="16"/>
  <c r="IE109" i="16"/>
  <c r="HX110" i="16"/>
  <c r="HW110" i="16"/>
  <c r="HU110" i="16"/>
  <c r="HT110" i="16"/>
  <c r="HV110" i="16"/>
  <c r="HS111" i="16"/>
  <c r="HY109" i="16"/>
  <c r="GY109" i="16"/>
  <c r="GW109" i="16"/>
  <c r="HD109" i="16" s="1"/>
  <c r="HA109" i="16"/>
  <c r="GZ109" i="16"/>
  <c r="GX109" i="16"/>
  <c r="HB109" i="16" s="1"/>
  <c r="GV110" i="16"/>
  <c r="HC108" i="16"/>
  <c r="HD108" i="16"/>
  <c r="HH108" i="16" s="1"/>
  <c r="HH109" i="16" s="1"/>
  <c r="FY102" i="16"/>
  <c r="FG101" i="16"/>
  <c r="FE101" i="16"/>
  <c r="FD101" i="16"/>
  <c r="FC101" i="16"/>
  <c r="FF101" i="16"/>
  <c r="DK103" i="16"/>
  <c r="DJ103" i="16"/>
  <c r="DL103" i="16"/>
  <c r="DI103" i="16"/>
  <c r="DM103" i="16"/>
  <c r="DH104" i="16"/>
  <c r="EJ101" i="16"/>
  <c r="EH101" i="16"/>
  <c r="EG101" i="16"/>
  <c r="EI101" i="16"/>
  <c r="EF101" i="16"/>
  <c r="CK101" i="16"/>
  <c r="KI83" i="16"/>
  <c r="JS100" i="16"/>
  <c r="IP102" i="16" l="1"/>
  <c r="IA110" i="16"/>
  <c r="HZ110" i="16"/>
  <c r="HU111" i="16"/>
  <c r="HW111" i="16"/>
  <c r="HX111" i="16"/>
  <c r="HV111" i="16"/>
  <c r="HT111" i="16"/>
  <c r="HS112" i="16"/>
  <c r="HY110" i="16"/>
  <c r="IE110" i="16"/>
  <c r="HC109" i="16"/>
  <c r="HA110" i="16"/>
  <c r="GZ110" i="16"/>
  <c r="GY110" i="16"/>
  <c r="GX110" i="16"/>
  <c r="HC110" i="16" s="1"/>
  <c r="GW110" i="16"/>
  <c r="GV111" i="16"/>
  <c r="FH101" i="16"/>
  <c r="DJ104" i="16"/>
  <c r="DH105" i="16"/>
  <c r="DM104" i="16"/>
  <c r="DL104" i="16"/>
  <c r="DK104" i="16"/>
  <c r="FB102" i="16"/>
  <c r="DI104" i="16"/>
  <c r="DP103" i="16"/>
  <c r="DT103" i="16" s="1"/>
  <c r="DO103" i="16"/>
  <c r="CL101" i="16"/>
  <c r="CP101" i="16"/>
  <c r="CO101" i="16"/>
  <c r="CN101" i="16"/>
  <c r="CM101" i="16"/>
  <c r="DN103" i="16"/>
  <c r="EM101" i="16"/>
  <c r="EQ101" i="16" s="1"/>
  <c r="JO101" i="16" s="1"/>
  <c r="EL101" i="16"/>
  <c r="EK101" i="16"/>
  <c r="FI101" i="16"/>
  <c r="FJ101" i="16"/>
  <c r="FN101" i="16" s="1"/>
  <c r="GB102" i="16"/>
  <c r="FZ102" i="16"/>
  <c r="GA102" i="16"/>
  <c r="GD102" i="16"/>
  <c r="GC102" i="16"/>
  <c r="JK102" i="16"/>
  <c r="KO103" i="16" s="1"/>
  <c r="KA102" i="16"/>
  <c r="IR102" i="16" l="1"/>
  <c r="IQ102" i="16"/>
  <c r="IT102" i="16"/>
  <c r="IS102" i="16"/>
  <c r="IU102" i="16"/>
  <c r="HU112" i="16"/>
  <c r="HT112" i="16"/>
  <c r="HW112" i="16"/>
  <c r="HV112" i="16"/>
  <c r="HX112" i="16"/>
  <c r="HS113" i="16"/>
  <c r="HY111" i="16"/>
  <c r="IE111" i="16"/>
  <c r="IA111" i="16"/>
  <c r="HZ111" i="16"/>
  <c r="HD110" i="16"/>
  <c r="HH110" i="16" s="1"/>
  <c r="HB110" i="16"/>
  <c r="GY111" i="16"/>
  <c r="GW111" i="16"/>
  <c r="HA111" i="16"/>
  <c r="GX111" i="16"/>
  <c r="GZ111" i="16"/>
  <c r="GV112" i="16"/>
  <c r="GE102" i="16"/>
  <c r="FY103" i="16" s="1"/>
  <c r="CQ101" i="16"/>
  <c r="GF102" i="16"/>
  <c r="GG102" i="16"/>
  <c r="GK102" i="16" s="1"/>
  <c r="JW102" i="16" s="1"/>
  <c r="KU103" i="16" s="1"/>
  <c r="FG102" i="16"/>
  <c r="FC102" i="16"/>
  <c r="FD102" i="16"/>
  <c r="FE102" i="16"/>
  <c r="FF102" i="16"/>
  <c r="EE102" i="16"/>
  <c r="CS101" i="16"/>
  <c r="CW101" i="16" s="1"/>
  <c r="JG101" i="16" s="1"/>
  <c r="CR101" i="16"/>
  <c r="DO104" i="16"/>
  <c r="DP104" i="16"/>
  <c r="DT104" i="16" s="1"/>
  <c r="DJ105" i="16"/>
  <c r="DI105" i="16"/>
  <c r="DH106" i="16"/>
  <c r="DM105" i="16"/>
  <c r="DL105" i="16"/>
  <c r="DK105" i="16"/>
  <c r="DN104" i="16"/>
  <c r="KI84" i="16"/>
  <c r="KO237" i="16"/>
  <c r="KP103" i="16"/>
  <c r="KP237" i="16" s="1"/>
  <c r="KE100" i="16"/>
  <c r="KY103" i="16" s="1"/>
  <c r="IW102" i="16" l="1"/>
  <c r="IX102" i="16"/>
  <c r="JB102" i="16" s="1"/>
  <c r="IV102" i="16"/>
  <c r="IA112" i="16"/>
  <c r="HZ112" i="16"/>
  <c r="IE112" i="16"/>
  <c r="HU113" i="16"/>
  <c r="HW113" i="16"/>
  <c r="HV113" i="16"/>
  <c r="HT113" i="16"/>
  <c r="HX113" i="16"/>
  <c r="HS114" i="16"/>
  <c r="HY112" i="16"/>
  <c r="HA112" i="16"/>
  <c r="GZ112" i="16"/>
  <c r="GY112" i="16"/>
  <c r="GX112" i="16"/>
  <c r="HB112" i="16" s="1"/>
  <c r="GW112" i="16"/>
  <c r="GV113" i="16"/>
  <c r="HD111" i="16"/>
  <c r="HH111" i="16" s="1"/>
  <c r="HC111" i="16"/>
  <c r="HB111" i="16"/>
  <c r="FH102" i="16"/>
  <c r="EI102" i="16"/>
  <c r="EH102" i="16"/>
  <c r="EG102" i="16"/>
  <c r="EJ102" i="16"/>
  <c r="EF102" i="16"/>
  <c r="DJ106" i="16"/>
  <c r="DH107" i="16"/>
  <c r="DI106" i="16"/>
  <c r="DM106" i="16"/>
  <c r="DK106" i="16"/>
  <c r="DL106" i="16"/>
  <c r="DP105" i="16"/>
  <c r="DT105" i="16" s="1"/>
  <c r="DO105" i="16"/>
  <c r="FB103" i="16"/>
  <c r="DN105" i="16"/>
  <c r="FI102" i="16"/>
  <c r="FJ102" i="16"/>
  <c r="FN102" i="16" s="1"/>
  <c r="CK102" i="16"/>
  <c r="GB103" i="16"/>
  <c r="GC103" i="16"/>
  <c r="GA103" i="16"/>
  <c r="FZ103" i="16"/>
  <c r="FY104" i="16" s="1"/>
  <c r="GD103" i="16"/>
  <c r="KU237" i="16"/>
  <c r="KV103" i="16"/>
  <c r="KV237" i="16" s="1"/>
  <c r="JK103" i="16"/>
  <c r="JS101" i="16"/>
  <c r="KZ103" i="16"/>
  <c r="KZ237" i="16" s="1"/>
  <c r="KY237" i="16"/>
  <c r="IP103" i="16" l="1"/>
  <c r="HY113" i="16"/>
  <c r="HZ113" i="16"/>
  <c r="IA113" i="16"/>
  <c r="IE113" i="16" s="1"/>
  <c r="HW114" i="16"/>
  <c r="HX114" i="16"/>
  <c r="HV114" i="16"/>
  <c r="HU114" i="16"/>
  <c r="HY114" i="16" s="1"/>
  <c r="HT114" i="16"/>
  <c r="HS115" i="16"/>
  <c r="GY113" i="16"/>
  <c r="GW113" i="16"/>
  <c r="HC113" i="16" s="1"/>
  <c r="HA113" i="16"/>
  <c r="GZ113" i="16"/>
  <c r="GX113" i="16"/>
  <c r="HB113" i="16" s="1"/>
  <c r="GV114" i="16"/>
  <c r="HD113" i="16"/>
  <c r="HC112" i="16"/>
  <c r="HD112" i="16"/>
  <c r="HH112" i="16" s="1"/>
  <c r="HH113" i="16" s="1"/>
  <c r="DJ107" i="16"/>
  <c r="DH108" i="16"/>
  <c r="DM107" i="16"/>
  <c r="DL107" i="16"/>
  <c r="DI107" i="16"/>
  <c r="DK107" i="16"/>
  <c r="FC103" i="16"/>
  <c r="FF103" i="16"/>
  <c r="FD103" i="16"/>
  <c r="FG103" i="16"/>
  <c r="FE103" i="16"/>
  <c r="DN106" i="16"/>
  <c r="EM102" i="16"/>
  <c r="EQ102" i="16" s="1"/>
  <c r="EL102" i="16"/>
  <c r="CP102" i="16"/>
  <c r="CO102" i="16"/>
  <c r="CN102" i="16"/>
  <c r="CL102" i="16"/>
  <c r="CM102" i="16"/>
  <c r="FY105" i="16"/>
  <c r="GB104" i="16"/>
  <c r="GD104" i="16"/>
  <c r="GC104" i="16"/>
  <c r="GA104" i="16"/>
  <c r="EK102" i="16"/>
  <c r="FZ104" i="16"/>
  <c r="GF103" i="16"/>
  <c r="GG103" i="16"/>
  <c r="GK103" i="16" s="1"/>
  <c r="JW103" i="16" s="1"/>
  <c r="DP106" i="16"/>
  <c r="DT106" i="16" s="1"/>
  <c r="DO106" i="16"/>
  <c r="GE103" i="16"/>
  <c r="JO102" i="16"/>
  <c r="IU103" i="16" l="1"/>
  <c r="IR103" i="16"/>
  <c r="IS103" i="16"/>
  <c r="IQ103" i="16"/>
  <c r="IT103" i="16"/>
  <c r="HU115" i="16"/>
  <c r="HW115" i="16"/>
  <c r="HX115" i="16"/>
  <c r="HV115" i="16"/>
  <c r="HT115" i="16"/>
  <c r="IA115" i="16" s="1"/>
  <c r="HS116" i="16"/>
  <c r="IA114" i="16"/>
  <c r="IE114" i="16" s="1"/>
  <c r="IE115" i="16" s="1"/>
  <c r="HZ114" i="16"/>
  <c r="HA114" i="16"/>
  <c r="GZ114" i="16"/>
  <c r="GY114" i="16"/>
  <c r="GW114" i="16"/>
  <c r="HD114" i="16" s="1"/>
  <c r="HH114" i="16" s="1"/>
  <c r="GX114" i="16"/>
  <c r="HB114" i="16" s="1"/>
  <c r="GV115" i="16"/>
  <c r="HC114" i="16"/>
  <c r="DJ108" i="16"/>
  <c r="DH109" i="16"/>
  <c r="DI108" i="16"/>
  <c r="DM108" i="16"/>
  <c r="DL108" i="16"/>
  <c r="DK108" i="16"/>
  <c r="GE104" i="16"/>
  <c r="FH103" i="16"/>
  <c r="DN107" i="16"/>
  <c r="GF104" i="16"/>
  <c r="GG104" i="16"/>
  <c r="GK104" i="16" s="1"/>
  <c r="JW104" i="16" s="1"/>
  <c r="FC104" i="16"/>
  <c r="FI103" i="16"/>
  <c r="FJ103" i="16"/>
  <c r="FN103" i="16" s="1"/>
  <c r="FY106" i="16"/>
  <c r="GB105" i="16"/>
  <c r="GC105" i="16"/>
  <c r="GA105" i="16"/>
  <c r="FZ105" i="16"/>
  <c r="GD105" i="16"/>
  <c r="DP107" i="16"/>
  <c r="DT107" i="16" s="1"/>
  <c r="DO107" i="16"/>
  <c r="EE103" i="16"/>
  <c r="CQ102" i="16"/>
  <c r="FB104" i="16"/>
  <c r="CR102" i="16"/>
  <c r="CS102" i="16"/>
  <c r="CW102" i="16" s="1"/>
  <c r="JG102" i="16" s="1"/>
  <c r="KA103" i="16"/>
  <c r="JK104" i="16"/>
  <c r="KE101" i="16"/>
  <c r="IQ104" i="16" l="1"/>
  <c r="IX103" i="16"/>
  <c r="JB103" i="16" s="1"/>
  <c r="IW103" i="16"/>
  <c r="IV103" i="16"/>
  <c r="IR104" i="16"/>
  <c r="IS104" i="16"/>
  <c r="IP105" i="16"/>
  <c r="IU104" i="16"/>
  <c r="IT104" i="16"/>
  <c r="HZ115" i="16"/>
  <c r="HY115" i="16"/>
  <c r="HW116" i="16"/>
  <c r="HX116" i="16"/>
  <c r="HV116" i="16"/>
  <c r="HU116" i="16"/>
  <c r="HY116" i="16" s="1"/>
  <c r="HT116" i="16"/>
  <c r="HS117" i="16"/>
  <c r="GY115" i="16"/>
  <c r="GW115" i="16"/>
  <c r="HD115" i="16" s="1"/>
  <c r="HH115" i="16" s="1"/>
  <c r="HA115" i="16"/>
  <c r="GZ115" i="16"/>
  <c r="GX115" i="16"/>
  <c r="HB115" i="16" s="1"/>
  <c r="GV116" i="16"/>
  <c r="FG104" i="16"/>
  <c r="FD104" i="16"/>
  <c r="FB105" i="16"/>
  <c r="FF104" i="16"/>
  <c r="FE104" i="16"/>
  <c r="FI104" i="16" s="1"/>
  <c r="DN108" i="16"/>
  <c r="CK103" i="16"/>
  <c r="GE105" i="16"/>
  <c r="GG105" i="16"/>
  <c r="GK105" i="16" s="1"/>
  <c r="JW105" i="16" s="1"/>
  <c r="GF105" i="16"/>
  <c r="EH103" i="16"/>
  <c r="EF103" i="16"/>
  <c r="EE104" i="16" s="1"/>
  <c r="EJ103" i="16"/>
  <c r="EG103" i="16"/>
  <c r="EI103" i="16"/>
  <c r="FY107" i="16"/>
  <c r="FZ106" i="16"/>
  <c r="GD106" i="16"/>
  <c r="GC106" i="16"/>
  <c r="GA106" i="16"/>
  <c r="GB106" i="16"/>
  <c r="DO108" i="16"/>
  <c r="DP108" i="16"/>
  <c r="DT108" i="16" s="1"/>
  <c r="DH110" i="16"/>
  <c r="DK109" i="16"/>
  <c r="DM109" i="16"/>
  <c r="DL109" i="16"/>
  <c r="DJ109" i="16"/>
  <c r="DI109" i="16"/>
  <c r="KI85" i="16"/>
  <c r="JK105" i="16"/>
  <c r="KA104" i="16"/>
  <c r="IK242" i="16"/>
  <c r="IV104" i="16" l="1"/>
  <c r="IU105" i="16"/>
  <c r="IR105" i="16"/>
  <c r="IQ105" i="16"/>
  <c r="IS105" i="16"/>
  <c r="IT105" i="16"/>
  <c r="IP106" i="16"/>
  <c r="IW104" i="16"/>
  <c r="IX104" i="16"/>
  <c r="JB104" i="16" s="1"/>
  <c r="IA116" i="16"/>
  <c r="IE116" i="16" s="1"/>
  <c r="HZ116" i="16"/>
  <c r="HU117" i="16"/>
  <c r="HW117" i="16"/>
  <c r="HX117" i="16"/>
  <c r="HV117" i="16"/>
  <c r="HT117" i="16"/>
  <c r="IA117" i="16" s="1"/>
  <c r="HS118" i="16"/>
  <c r="HC115" i="16"/>
  <c r="HA116" i="16"/>
  <c r="GZ116" i="16"/>
  <c r="GY116" i="16"/>
  <c r="GW116" i="16"/>
  <c r="HC116" i="16" s="1"/>
  <c r="GX116" i="16"/>
  <c r="GV117" i="16"/>
  <c r="GE106" i="16"/>
  <c r="EH104" i="16"/>
  <c r="EE105" i="16"/>
  <c r="EG104" i="16"/>
  <c r="EJ104" i="16"/>
  <c r="EI104" i="16"/>
  <c r="CO103" i="16"/>
  <c r="CM103" i="16"/>
  <c r="CN103" i="16"/>
  <c r="CL103" i="16"/>
  <c r="CK104" i="16" s="1"/>
  <c r="CP103" i="16"/>
  <c r="DP109" i="16"/>
  <c r="DT109" i="16" s="1"/>
  <c r="DO109" i="16"/>
  <c r="DJ110" i="16"/>
  <c r="DH111" i="16"/>
  <c r="DI110" i="16"/>
  <c r="DM110" i="16"/>
  <c r="DL110" i="16"/>
  <c r="DK110" i="16"/>
  <c r="EF104" i="16"/>
  <c r="EM103" i="16"/>
  <c r="EQ103" i="16" s="1"/>
  <c r="JO103" i="16" s="1"/>
  <c r="EL103" i="16"/>
  <c r="GB107" i="16"/>
  <c r="FZ107" i="16"/>
  <c r="GA107" i="16"/>
  <c r="GD107" i="16"/>
  <c r="GC107" i="16"/>
  <c r="FY108" i="16"/>
  <c r="GF106" i="16"/>
  <c r="GG106" i="16"/>
  <c r="GK106" i="16" s="1"/>
  <c r="JW106" i="16" s="1"/>
  <c r="FB106" i="16"/>
  <c r="FC105" i="16"/>
  <c r="FD105" i="16"/>
  <c r="FG105" i="16"/>
  <c r="FE105" i="16"/>
  <c r="FF105" i="16"/>
  <c r="DN109" i="16"/>
  <c r="FJ104" i="16"/>
  <c r="FN104" i="16" s="1"/>
  <c r="FH104" i="16"/>
  <c r="EK103" i="16"/>
  <c r="JK106" i="16"/>
  <c r="JS102" i="16"/>
  <c r="KA105" i="16"/>
  <c r="IR106" i="16" l="1"/>
  <c r="IQ106" i="16"/>
  <c r="IU106" i="16"/>
  <c r="IT106" i="16"/>
  <c r="IS106" i="16"/>
  <c r="IP107" i="16"/>
  <c r="IV105" i="16"/>
  <c r="IW105" i="16"/>
  <c r="IX105" i="16"/>
  <c r="JB105" i="16" s="1"/>
  <c r="IE117" i="16"/>
  <c r="HY117" i="16"/>
  <c r="HW118" i="16"/>
  <c r="HX118" i="16"/>
  <c r="HV118" i="16"/>
  <c r="HT118" i="16"/>
  <c r="HU118" i="16"/>
  <c r="HY118" i="16" s="1"/>
  <c r="HS119" i="16"/>
  <c r="HZ117" i="16"/>
  <c r="HD116" i="16"/>
  <c r="HH116" i="16" s="1"/>
  <c r="GY117" i="16"/>
  <c r="GX117" i="16"/>
  <c r="GW117" i="16"/>
  <c r="GV118" i="16"/>
  <c r="HA117" i="16"/>
  <c r="GZ117" i="16"/>
  <c r="HB116" i="16"/>
  <c r="EM104" i="16"/>
  <c r="CQ103" i="16"/>
  <c r="GG107" i="16"/>
  <c r="GK107" i="16" s="1"/>
  <c r="JW107" i="16" s="1"/>
  <c r="DP110" i="16"/>
  <c r="DT110" i="16" s="1"/>
  <c r="DO110" i="16"/>
  <c r="CL104" i="16"/>
  <c r="CS103" i="16"/>
  <c r="CW103" i="16" s="1"/>
  <c r="CR103" i="16"/>
  <c r="FI105" i="16"/>
  <c r="FJ105" i="16"/>
  <c r="FN105" i="16" s="1"/>
  <c r="FZ108" i="16"/>
  <c r="FY109" i="16"/>
  <c r="GC108" i="16"/>
  <c r="GD108" i="16"/>
  <c r="GB108" i="16"/>
  <c r="GA108" i="16"/>
  <c r="DM111" i="16"/>
  <c r="DJ111" i="16"/>
  <c r="DL111" i="16"/>
  <c r="DK111" i="16"/>
  <c r="DI111" i="16"/>
  <c r="DH112" i="16"/>
  <c r="CP104" i="16"/>
  <c r="CM104" i="16"/>
  <c r="CO104" i="16"/>
  <c r="CN104" i="16"/>
  <c r="CK105" i="16"/>
  <c r="FH105" i="16"/>
  <c r="GE107" i="16"/>
  <c r="DN110" i="16"/>
  <c r="DO111" i="16" s="1"/>
  <c r="EQ104" i="16"/>
  <c r="JO104" i="16" s="1"/>
  <c r="KQ103" i="16" s="1"/>
  <c r="GF107" i="16"/>
  <c r="EK104" i="16"/>
  <c r="FF106" i="16"/>
  <c r="FC106" i="16"/>
  <c r="FE106" i="16"/>
  <c r="FG106" i="16"/>
  <c r="FB107" i="16"/>
  <c r="FD106" i="16"/>
  <c r="EL104" i="16"/>
  <c r="EI105" i="16"/>
  <c r="EG105" i="16"/>
  <c r="EE106" i="16"/>
  <c r="EJ105" i="16"/>
  <c r="EF105" i="16"/>
  <c r="EH105" i="16"/>
  <c r="KI86" i="16"/>
  <c r="JK107" i="16"/>
  <c r="KA106" i="16"/>
  <c r="KE102" i="16"/>
  <c r="IU107" i="16" l="1"/>
  <c r="IR107" i="16"/>
  <c r="IT107" i="16"/>
  <c r="IP108" i="16"/>
  <c r="IS107" i="16"/>
  <c r="IQ107" i="16"/>
  <c r="IX106" i="16"/>
  <c r="JB106" i="16" s="1"/>
  <c r="IW106" i="16"/>
  <c r="IV106" i="16"/>
  <c r="IA118" i="16"/>
  <c r="IE118" i="16" s="1"/>
  <c r="HZ118" i="16"/>
  <c r="HU119" i="16"/>
  <c r="HZ119" i="16" s="1"/>
  <c r="HW119" i="16"/>
  <c r="HX119" i="16"/>
  <c r="HV119" i="16"/>
  <c r="HT119" i="16"/>
  <c r="IA119" i="16" s="1"/>
  <c r="HS120" i="16"/>
  <c r="HB117" i="16"/>
  <c r="HD117" i="16"/>
  <c r="HC117" i="16"/>
  <c r="HA118" i="16"/>
  <c r="GZ118" i="16"/>
  <c r="GW118" i="16"/>
  <c r="GY118" i="16"/>
  <c r="GX118" i="16"/>
  <c r="HB118" i="16" s="1"/>
  <c r="GV119" i="16"/>
  <c r="HH117" i="16"/>
  <c r="FH106" i="16"/>
  <c r="CR104" i="16"/>
  <c r="EM105" i="16"/>
  <c r="EQ105" i="16" s="1"/>
  <c r="JO105" i="16" s="1"/>
  <c r="EL105" i="16"/>
  <c r="DH113" i="16"/>
  <c r="DM112" i="16"/>
  <c r="DJ112" i="16"/>
  <c r="DI112" i="16"/>
  <c r="DK112" i="16"/>
  <c r="DL112" i="16"/>
  <c r="GF108" i="16"/>
  <c r="GG108" i="16"/>
  <c r="GK108" i="16" s="1"/>
  <c r="JW108" i="16" s="1"/>
  <c r="DP111" i="16"/>
  <c r="FB108" i="16"/>
  <c r="FF107" i="16"/>
  <c r="FC107" i="16"/>
  <c r="FD107" i="16"/>
  <c r="FG107" i="16"/>
  <c r="FE107" i="16"/>
  <c r="FI106" i="16"/>
  <c r="FJ106" i="16"/>
  <c r="FN106" i="16" s="1"/>
  <c r="GE108" i="16"/>
  <c r="CL105" i="16"/>
  <c r="CO105" i="16"/>
  <c r="CM105" i="16"/>
  <c r="CN105" i="16"/>
  <c r="CP105" i="16"/>
  <c r="CK106" i="16"/>
  <c r="JG103" i="16"/>
  <c r="EI106" i="16"/>
  <c r="EE107" i="16"/>
  <c r="EH106" i="16"/>
  <c r="EG106" i="16"/>
  <c r="EF106" i="16"/>
  <c r="EJ106" i="16"/>
  <c r="DN111" i="16"/>
  <c r="CS104" i="16"/>
  <c r="CW104" i="16" s="1"/>
  <c r="EK105" i="16"/>
  <c r="CQ104" i="16"/>
  <c r="DT111" i="16"/>
  <c r="GC109" i="16"/>
  <c r="GB109" i="16"/>
  <c r="FY110" i="16"/>
  <c r="GA109" i="16"/>
  <c r="GD109" i="16"/>
  <c r="FZ109" i="16"/>
  <c r="KR103" i="16"/>
  <c r="KR237" i="16" s="1"/>
  <c r="KQ237" i="16"/>
  <c r="JK108" i="16"/>
  <c r="JS103" i="16"/>
  <c r="KA107" i="16"/>
  <c r="IR108" i="16" l="1"/>
  <c r="IQ108" i="16"/>
  <c r="IT108" i="16"/>
  <c r="IP109" i="16"/>
  <c r="IS108" i="16"/>
  <c r="IU108" i="16"/>
  <c r="IV107" i="16"/>
  <c r="IX107" i="16"/>
  <c r="JB107" i="16" s="1"/>
  <c r="IW107" i="16"/>
  <c r="IE119" i="16"/>
  <c r="HW120" i="16"/>
  <c r="HX120" i="16"/>
  <c r="HV120" i="16"/>
  <c r="HU120" i="16"/>
  <c r="HY120" i="16" s="1"/>
  <c r="HT120" i="16"/>
  <c r="HS121" i="16"/>
  <c r="HY119" i="16"/>
  <c r="GZ119" i="16"/>
  <c r="GY119" i="16"/>
  <c r="GX119" i="16"/>
  <c r="GW119" i="16"/>
  <c r="HD119" i="16" s="1"/>
  <c r="HA119" i="16"/>
  <c r="GV120" i="16"/>
  <c r="HC118" i="16"/>
  <c r="HD118" i="16"/>
  <c r="HH118" i="16" s="1"/>
  <c r="HH119" i="16" s="1"/>
  <c r="JG104" i="16"/>
  <c r="GG109" i="16"/>
  <c r="GK109" i="16" s="1"/>
  <c r="GF109" i="16"/>
  <c r="DN112" i="16"/>
  <c r="GE109" i="16"/>
  <c r="FG108" i="16"/>
  <c r="FD108" i="16"/>
  <c r="FB109" i="16"/>
  <c r="FC108" i="16"/>
  <c r="FE108" i="16"/>
  <c r="FF108" i="16"/>
  <c r="FY111" i="16"/>
  <c r="FZ110" i="16"/>
  <c r="GD110" i="16"/>
  <c r="GB110" i="16"/>
  <c r="GC110" i="16"/>
  <c r="GA110" i="16"/>
  <c r="DP112" i="16"/>
  <c r="DT112" i="16" s="1"/>
  <c r="DO112" i="16"/>
  <c r="CP106" i="16"/>
  <c r="CO106" i="16"/>
  <c r="CM106" i="16"/>
  <c r="CN106" i="16"/>
  <c r="CL106" i="16"/>
  <c r="CK107" i="16"/>
  <c r="DL113" i="16"/>
  <c r="DM113" i="16"/>
  <c r="DK113" i="16"/>
  <c r="DJ113" i="16"/>
  <c r="DI113" i="16"/>
  <c r="DH114" i="16"/>
  <c r="EL106" i="16"/>
  <c r="EK106" i="16"/>
  <c r="CQ105" i="16"/>
  <c r="CR105" i="16"/>
  <c r="CS105" i="16"/>
  <c r="CW105" i="16" s="1"/>
  <c r="FH107" i="16"/>
  <c r="EM106" i="16"/>
  <c r="EQ106" i="16" s="1"/>
  <c r="EI107" i="16"/>
  <c r="EG107" i="16"/>
  <c r="EE108" i="16"/>
  <c r="EJ107" i="16"/>
  <c r="EF107" i="16"/>
  <c r="EH107" i="16"/>
  <c r="FJ107" i="16"/>
  <c r="FN107" i="16" s="1"/>
  <c r="FI107" i="16"/>
  <c r="JK109" i="16"/>
  <c r="KA108" i="16"/>
  <c r="IX108" i="16" l="1"/>
  <c r="JB108" i="16" s="1"/>
  <c r="IW108" i="16"/>
  <c r="IV108" i="16"/>
  <c r="IU109" i="16"/>
  <c r="IR109" i="16"/>
  <c r="IS109" i="16"/>
  <c r="IT109" i="16"/>
  <c r="IQ109" i="16"/>
  <c r="IP110" i="16"/>
  <c r="IA120" i="16"/>
  <c r="HZ120" i="16"/>
  <c r="HU121" i="16"/>
  <c r="HW121" i="16"/>
  <c r="HX121" i="16"/>
  <c r="HT121" i="16"/>
  <c r="IA121" i="16" s="1"/>
  <c r="HV121" i="16"/>
  <c r="HS122" i="16"/>
  <c r="IE120" i="16"/>
  <c r="HB119" i="16"/>
  <c r="HC119" i="16"/>
  <c r="GW120" i="16"/>
  <c r="HA120" i="16"/>
  <c r="GZ120" i="16"/>
  <c r="GY120" i="16"/>
  <c r="GX120" i="16"/>
  <c r="HB120" i="16" s="1"/>
  <c r="GV121" i="16"/>
  <c r="GE110" i="16"/>
  <c r="JG105" i="16"/>
  <c r="GB111" i="16"/>
  <c r="FZ111" i="16"/>
  <c r="FY112" i="16"/>
  <c r="GA111" i="16"/>
  <c r="GC111" i="16"/>
  <c r="GD111" i="16"/>
  <c r="GF110" i="16"/>
  <c r="FJ108" i="16"/>
  <c r="FN108" i="16" s="1"/>
  <c r="FI108" i="16"/>
  <c r="DO113" i="16"/>
  <c r="DP113" i="16"/>
  <c r="DT113" i="16" s="1"/>
  <c r="EM107" i="16"/>
  <c r="EQ107" i="16" s="1"/>
  <c r="JO107" i="16" s="1"/>
  <c r="CS106" i="16"/>
  <c r="CW106" i="16" s="1"/>
  <c r="JG106" i="16" s="1"/>
  <c r="CR106" i="16"/>
  <c r="CL107" i="16"/>
  <c r="CO107" i="16"/>
  <c r="CN107" i="16"/>
  <c r="CK108" i="16"/>
  <c r="CM107" i="16"/>
  <c r="CP107" i="16"/>
  <c r="JW109" i="16"/>
  <c r="EL107" i="16"/>
  <c r="EF108" i="16"/>
  <c r="EE109" i="16"/>
  <c r="EG108" i="16"/>
  <c r="EJ108" i="16"/>
  <c r="EI108" i="16"/>
  <c r="EH108" i="16"/>
  <c r="DH115" i="16"/>
  <c r="DI114" i="16"/>
  <c r="DL114" i="16"/>
  <c r="DK114" i="16"/>
  <c r="DJ114" i="16"/>
  <c r="DM114" i="16"/>
  <c r="JO106" i="16"/>
  <c r="EK107" i="16"/>
  <c r="CQ106" i="16"/>
  <c r="FE109" i="16"/>
  <c r="FG109" i="16"/>
  <c r="FC109" i="16"/>
  <c r="FB110" i="16"/>
  <c r="FD109" i="16"/>
  <c r="FF109" i="16"/>
  <c r="DN113" i="16"/>
  <c r="GG110" i="16"/>
  <c r="GK110" i="16" s="1"/>
  <c r="JW110" i="16" s="1"/>
  <c r="FH108" i="16"/>
  <c r="JK110" i="16"/>
  <c r="JS104" i="16"/>
  <c r="KS103" i="16" s="1"/>
  <c r="KA109" i="16"/>
  <c r="IV109" i="16" l="1"/>
  <c r="IX109" i="16"/>
  <c r="JB109" i="16" s="1"/>
  <c r="IW109" i="16"/>
  <c r="IR110" i="16"/>
  <c r="IQ110" i="16"/>
  <c r="IU110" i="16"/>
  <c r="IS110" i="16"/>
  <c r="IT110" i="16"/>
  <c r="IP111" i="16"/>
  <c r="HZ121" i="16"/>
  <c r="HW122" i="16"/>
  <c r="HX122" i="16"/>
  <c r="HV122" i="16"/>
  <c r="HU122" i="16"/>
  <c r="HT122" i="16"/>
  <c r="HS123" i="16"/>
  <c r="HY121" i="16"/>
  <c r="IE121" i="16"/>
  <c r="HD120" i="16"/>
  <c r="HH120" i="16" s="1"/>
  <c r="HC120" i="16"/>
  <c r="GZ121" i="16"/>
  <c r="HA121" i="16"/>
  <c r="GY121" i="16"/>
  <c r="GW121" i="16"/>
  <c r="HC121" i="16" s="1"/>
  <c r="GX121" i="16"/>
  <c r="GV122" i="16"/>
  <c r="GE111" i="16"/>
  <c r="CQ107" i="16"/>
  <c r="CS107" i="16"/>
  <c r="CW107" i="16" s="1"/>
  <c r="JG107" i="16" s="1"/>
  <c r="CR107" i="16"/>
  <c r="DO114" i="16"/>
  <c r="CP108" i="16"/>
  <c r="CO108" i="16"/>
  <c r="CM108" i="16"/>
  <c r="CN108" i="16"/>
  <c r="CL108" i="16"/>
  <c r="CK109" i="16"/>
  <c r="FJ109" i="16"/>
  <c r="FN109" i="16" s="1"/>
  <c r="FI109" i="16"/>
  <c r="DJ115" i="16"/>
  <c r="DK115" i="16"/>
  <c r="DM115" i="16"/>
  <c r="DH116" i="16"/>
  <c r="DL115" i="16"/>
  <c r="DI115" i="16"/>
  <c r="EL108" i="16"/>
  <c r="EM108" i="16"/>
  <c r="EQ108" i="16" s="1"/>
  <c r="JO108" i="16" s="1"/>
  <c r="DP114" i="16"/>
  <c r="DT114" i="16" s="1"/>
  <c r="FH109" i="16"/>
  <c r="GB112" i="16"/>
  <c r="FY113" i="16"/>
  <c r="GA112" i="16"/>
  <c r="FZ112" i="16"/>
  <c r="GC112" i="16"/>
  <c r="GD112" i="16"/>
  <c r="FG110" i="16"/>
  <c r="FD110" i="16"/>
  <c r="FC110" i="16"/>
  <c r="FB111" i="16"/>
  <c r="FF110" i="16"/>
  <c r="FE110" i="16"/>
  <c r="GF111" i="16"/>
  <c r="DN114" i="16"/>
  <c r="EK108" i="16"/>
  <c r="GG111" i="16"/>
  <c r="GK111" i="16" s="1"/>
  <c r="JW111" i="16" s="1"/>
  <c r="EE110" i="16"/>
  <c r="EF109" i="16"/>
  <c r="EH109" i="16"/>
  <c r="EJ109" i="16"/>
  <c r="EI109" i="16"/>
  <c r="EG109" i="16"/>
  <c r="JK111" i="16"/>
  <c r="KS237" i="16"/>
  <c r="KT103" i="16"/>
  <c r="KT237" i="16" s="1"/>
  <c r="JS105" i="16"/>
  <c r="KA110" i="16"/>
  <c r="KE103" i="16"/>
  <c r="IX110" i="16" l="1"/>
  <c r="JB110" i="16"/>
  <c r="IW110" i="16"/>
  <c r="IV110" i="16"/>
  <c r="IU111" i="16"/>
  <c r="IR111" i="16"/>
  <c r="IT111" i="16"/>
  <c r="IQ111" i="16"/>
  <c r="IS111" i="16"/>
  <c r="IP112" i="16"/>
  <c r="HU123" i="16"/>
  <c r="HW123" i="16"/>
  <c r="HX123" i="16"/>
  <c r="HV123" i="16"/>
  <c r="HT123" i="16"/>
  <c r="HS124" i="16"/>
  <c r="IA122" i="16"/>
  <c r="IE122" i="16" s="1"/>
  <c r="HZ122" i="16"/>
  <c r="HY122" i="16"/>
  <c r="HD121" i="16"/>
  <c r="GZ122" i="16"/>
  <c r="GV123" i="16"/>
  <c r="GY122" i="16"/>
  <c r="GX122" i="16"/>
  <c r="HB122" i="16" s="1"/>
  <c r="GW122" i="16"/>
  <c r="HA122" i="16"/>
  <c r="HB121" i="16"/>
  <c r="HH121" i="16"/>
  <c r="GG112" i="16"/>
  <c r="GK112" i="16" s="1"/>
  <c r="JW112" i="16" s="1"/>
  <c r="EF110" i="16"/>
  <c r="EE111" i="16"/>
  <c r="EJ110" i="16"/>
  <c r="EI110" i="16"/>
  <c r="EH110" i="16"/>
  <c r="EG110" i="16"/>
  <c r="FD111" i="16"/>
  <c r="FF111" i="16"/>
  <c r="FB112" i="16"/>
  <c r="FE111" i="16"/>
  <c r="FC111" i="16"/>
  <c r="FG111" i="16"/>
  <c r="GE112" i="16"/>
  <c r="GF112" i="16"/>
  <c r="CQ108" i="16"/>
  <c r="EL109" i="16"/>
  <c r="EM109" i="16"/>
  <c r="EQ109" i="16" s="1"/>
  <c r="JO109" i="16" s="1"/>
  <c r="GA113" i="16"/>
  <c r="GB113" i="16"/>
  <c r="GD113" i="16"/>
  <c r="FZ113" i="16"/>
  <c r="FY114" i="16"/>
  <c r="GC113" i="16"/>
  <c r="DN115" i="16"/>
  <c r="FH110" i="16"/>
  <c r="EK109" i="16"/>
  <c r="FJ110" i="16"/>
  <c r="FN110" i="16" s="1"/>
  <c r="FI110" i="16"/>
  <c r="DP115" i="16"/>
  <c r="DT115" i="16" s="1"/>
  <c r="DO115" i="16"/>
  <c r="CL109" i="16"/>
  <c r="CO109" i="16"/>
  <c r="CN109" i="16"/>
  <c r="CM109" i="16"/>
  <c r="CP109" i="16"/>
  <c r="CK110" i="16"/>
  <c r="CS108" i="16"/>
  <c r="CW108" i="16" s="1"/>
  <c r="JG108" i="16" s="1"/>
  <c r="KM103" i="16" s="1"/>
  <c r="CR108" i="16"/>
  <c r="DM116" i="16"/>
  <c r="DL116" i="16"/>
  <c r="DK116" i="16"/>
  <c r="DJ116" i="16"/>
  <c r="DI116" i="16"/>
  <c r="DH117" i="16"/>
  <c r="KE104" i="16"/>
  <c r="KI87" i="16"/>
  <c r="LA89" i="16" s="1"/>
  <c r="JK112" i="16"/>
  <c r="JS106" i="16"/>
  <c r="KA111" i="16"/>
  <c r="IX111" i="16" l="1"/>
  <c r="IW111" i="16"/>
  <c r="IV111" i="16"/>
  <c r="IR112" i="16"/>
  <c r="IQ112" i="16"/>
  <c r="IU112" i="16"/>
  <c r="IT112" i="16"/>
  <c r="IS112" i="16"/>
  <c r="IP113" i="16"/>
  <c r="JB111" i="16"/>
  <c r="HW124" i="16"/>
  <c r="HX124" i="16"/>
  <c r="HV124" i="16"/>
  <c r="HU124" i="16"/>
  <c r="HY124" i="16" s="1"/>
  <c r="HT124" i="16"/>
  <c r="HS125" i="16"/>
  <c r="IA123" i="16"/>
  <c r="IE123" i="16" s="1"/>
  <c r="HZ123" i="16"/>
  <c r="HY123" i="16"/>
  <c r="GZ123" i="16"/>
  <c r="GW123" i="16"/>
  <c r="HD123" i="16" s="1"/>
  <c r="GX123" i="16"/>
  <c r="HA123" i="16"/>
  <c r="GY123" i="16"/>
  <c r="GV124" i="16"/>
  <c r="HD122" i="16"/>
  <c r="HC122" i="16"/>
  <c r="HH122" i="16"/>
  <c r="EK110" i="16"/>
  <c r="CS109" i="16"/>
  <c r="CW109" i="16" s="1"/>
  <c r="JG109" i="16" s="1"/>
  <c r="CR109" i="16"/>
  <c r="FH111" i="16"/>
  <c r="FZ114" i="16"/>
  <c r="GC114" i="16"/>
  <c r="FY115" i="16"/>
  <c r="GD114" i="16"/>
  <c r="GA114" i="16"/>
  <c r="GB114" i="16"/>
  <c r="GF113" i="16"/>
  <c r="GG113" i="16"/>
  <c r="GK113" i="16" s="1"/>
  <c r="JW113" i="16" s="1"/>
  <c r="EM110" i="16"/>
  <c r="EQ110" i="16" s="1"/>
  <c r="JO110" i="16" s="1"/>
  <c r="DL117" i="16"/>
  <c r="DM117" i="16"/>
  <c r="DK117" i="16"/>
  <c r="DJ117" i="16"/>
  <c r="DI117" i="16"/>
  <c r="DH118" i="16"/>
  <c r="CP110" i="16"/>
  <c r="CO110" i="16"/>
  <c r="CM110" i="16"/>
  <c r="CN110" i="16"/>
  <c r="CL110" i="16"/>
  <c r="CK111" i="16"/>
  <c r="FJ111" i="16"/>
  <c r="FN111" i="16" s="1"/>
  <c r="FI111" i="16"/>
  <c r="GE113" i="16"/>
  <c r="EH111" i="16"/>
  <c r="EI111" i="16"/>
  <c r="EG111" i="16"/>
  <c r="EE112" i="16"/>
  <c r="EJ111" i="16"/>
  <c r="EF111" i="16"/>
  <c r="DN116" i="16"/>
  <c r="CQ109" i="16"/>
  <c r="DP116" i="16"/>
  <c r="DT116" i="16" s="1"/>
  <c r="DO116" i="16"/>
  <c r="FE112" i="16"/>
  <c r="FD112" i="16"/>
  <c r="FC112" i="16"/>
  <c r="FB113" i="16"/>
  <c r="FG112" i="16"/>
  <c r="FF112" i="16"/>
  <c r="EL110" i="16"/>
  <c r="LA236" i="16"/>
  <c r="LB89" i="16"/>
  <c r="LB236" i="16" s="1"/>
  <c r="KM237" i="16"/>
  <c r="KN103" i="16"/>
  <c r="KN237" i="16" s="1"/>
  <c r="JK113" i="16"/>
  <c r="JS107" i="16"/>
  <c r="KA112" i="16"/>
  <c r="IV112" i="16" l="1"/>
  <c r="IX112" i="16"/>
  <c r="IW112" i="16"/>
  <c r="JB112" i="16"/>
  <c r="IU113" i="16"/>
  <c r="IR113" i="16"/>
  <c r="IT113" i="16"/>
  <c r="IS113" i="16"/>
  <c r="IQ113" i="16"/>
  <c r="IP114" i="16"/>
  <c r="HU125" i="16"/>
  <c r="HW125" i="16"/>
  <c r="HX125" i="16"/>
  <c r="HV125" i="16"/>
  <c r="HT125" i="16"/>
  <c r="HZ125" i="16" s="1"/>
  <c r="HS126" i="16"/>
  <c r="IA125" i="16"/>
  <c r="IA124" i="16"/>
  <c r="IE124" i="16" s="1"/>
  <c r="IE125" i="16" s="1"/>
  <c r="HZ124" i="16"/>
  <c r="HB123" i="16"/>
  <c r="HA124" i="16"/>
  <c r="GZ124" i="16"/>
  <c r="GY124" i="16"/>
  <c r="GX124" i="16"/>
  <c r="HB124" i="16" s="1"/>
  <c r="GW124" i="16"/>
  <c r="GV125" i="16"/>
  <c r="HH123" i="16"/>
  <c r="HC123" i="16"/>
  <c r="EK111" i="16"/>
  <c r="DN117" i="16"/>
  <c r="DP117" i="16"/>
  <c r="CK112" i="16"/>
  <c r="CL111" i="16"/>
  <c r="CO111" i="16"/>
  <c r="CN111" i="16"/>
  <c r="CM111" i="16"/>
  <c r="CP111" i="16"/>
  <c r="FG113" i="16"/>
  <c r="FF113" i="16"/>
  <c r="FC113" i="16"/>
  <c r="FE113" i="16"/>
  <c r="FB114" i="16"/>
  <c r="FD113" i="16"/>
  <c r="GE114" i="16"/>
  <c r="FJ112" i="16"/>
  <c r="FN112" i="16" s="1"/>
  <c r="FI112" i="16"/>
  <c r="FH112" i="16"/>
  <c r="CS110" i="16"/>
  <c r="CW110" i="16" s="1"/>
  <c r="JG110" i="16" s="1"/>
  <c r="CR110" i="16"/>
  <c r="GG114" i="16"/>
  <c r="GK114" i="16" s="1"/>
  <c r="GF114" i="16"/>
  <c r="CQ110" i="16"/>
  <c r="GB115" i="16"/>
  <c r="GD115" i="16"/>
  <c r="GA115" i="16"/>
  <c r="FY116" i="16"/>
  <c r="FZ115" i="16"/>
  <c r="GC115" i="16"/>
  <c r="DT117" i="16"/>
  <c r="EM111" i="16"/>
  <c r="EQ111" i="16" s="1"/>
  <c r="DH119" i="16"/>
  <c r="DK118" i="16"/>
  <c r="DJ118" i="16"/>
  <c r="DI118" i="16"/>
  <c r="DM118" i="16"/>
  <c r="DL118" i="16"/>
  <c r="EI112" i="16"/>
  <c r="EG112" i="16"/>
  <c r="EF112" i="16"/>
  <c r="EE113" i="16"/>
  <c r="EH112" i="16"/>
  <c r="EJ112" i="16"/>
  <c r="DO117" i="16"/>
  <c r="EL111" i="16"/>
  <c r="KE105" i="16"/>
  <c r="JK114" i="16"/>
  <c r="JS108" i="16"/>
  <c r="KA113" i="16"/>
  <c r="IV113" i="16" l="1"/>
  <c r="IR114" i="16"/>
  <c r="IQ114" i="16"/>
  <c r="IU114" i="16"/>
  <c r="IT114" i="16"/>
  <c r="IS114" i="16"/>
  <c r="IP115" i="16"/>
  <c r="IX113" i="16"/>
  <c r="JB113" i="16" s="1"/>
  <c r="IW113" i="16"/>
  <c r="HW126" i="16"/>
  <c r="HX126" i="16"/>
  <c r="HV126" i="16"/>
  <c r="HT126" i="16"/>
  <c r="HU126" i="16"/>
  <c r="HY126" i="16" s="1"/>
  <c r="HS127" i="16"/>
  <c r="HY125" i="16"/>
  <c r="GZ125" i="16"/>
  <c r="HA125" i="16"/>
  <c r="GY125" i="16"/>
  <c r="GX125" i="16"/>
  <c r="HB125" i="16" s="1"/>
  <c r="GW125" i="16"/>
  <c r="GV126" i="16"/>
  <c r="HD125" i="16"/>
  <c r="HC125" i="16"/>
  <c r="HD124" i="16"/>
  <c r="HH124" i="16" s="1"/>
  <c r="HH125" i="16" s="1"/>
  <c r="HC124" i="16"/>
  <c r="DO118" i="16"/>
  <c r="GE115" i="16"/>
  <c r="EL112" i="16"/>
  <c r="EM112" i="16"/>
  <c r="EQ112" i="16" s="1"/>
  <c r="JO112" i="16" s="1"/>
  <c r="JO111" i="16"/>
  <c r="DI119" i="16"/>
  <c r="DJ119" i="16"/>
  <c r="DH120" i="16"/>
  <c r="DL119" i="16"/>
  <c r="DM119" i="16"/>
  <c r="DK119" i="16"/>
  <c r="FJ113" i="16"/>
  <c r="FN113" i="16" s="1"/>
  <c r="FI113" i="16"/>
  <c r="GG115" i="16"/>
  <c r="GK115" i="16" s="1"/>
  <c r="JW115" i="16" s="1"/>
  <c r="EF113" i="16"/>
  <c r="EI113" i="16"/>
  <c r="EE114" i="16"/>
  <c r="EJ113" i="16"/>
  <c r="EG113" i="16"/>
  <c r="EH113" i="16"/>
  <c r="CS111" i="16"/>
  <c r="CW111" i="16" s="1"/>
  <c r="JG111" i="16" s="1"/>
  <c r="CR111" i="16"/>
  <c r="FH113" i="16"/>
  <c r="CQ111" i="16"/>
  <c r="FC114" i="16"/>
  <c r="FB115" i="16"/>
  <c r="FF114" i="16"/>
  <c r="FE114" i="16"/>
  <c r="FD114" i="16"/>
  <c r="FG114" i="16"/>
  <c r="EK112" i="16"/>
  <c r="JW114" i="16"/>
  <c r="DP118" i="16"/>
  <c r="DT118" i="16" s="1"/>
  <c r="GF115" i="16"/>
  <c r="DN118" i="16"/>
  <c r="GD116" i="16"/>
  <c r="FY117" i="16"/>
  <c r="GC116" i="16"/>
  <c r="GA116" i="16"/>
  <c r="FZ116" i="16"/>
  <c r="GB116" i="16"/>
  <c r="CK113" i="16"/>
  <c r="CP112" i="16"/>
  <c r="CO112" i="16"/>
  <c r="CM112" i="16"/>
  <c r="CN112" i="16"/>
  <c r="CL112" i="16"/>
  <c r="KI88" i="16"/>
  <c r="JK115" i="16"/>
  <c r="JS109" i="16"/>
  <c r="KA114" i="16"/>
  <c r="IU115" i="16" l="1"/>
  <c r="IR115" i="16"/>
  <c r="IT115" i="16"/>
  <c r="IS115" i="16"/>
  <c r="IQ115" i="16"/>
  <c r="IP116" i="16"/>
  <c r="JB114" i="16"/>
  <c r="IV114" i="16"/>
  <c r="IW114" i="16"/>
  <c r="IX114" i="16"/>
  <c r="IA126" i="16"/>
  <c r="IE126" i="16" s="1"/>
  <c r="HZ126" i="16"/>
  <c r="HW127" i="16"/>
  <c r="HT127" i="16"/>
  <c r="IA127" i="16" s="1"/>
  <c r="HX127" i="16"/>
  <c r="HU127" i="16"/>
  <c r="HV127" i="16"/>
  <c r="HS128" i="16"/>
  <c r="GX126" i="16"/>
  <c r="GW126" i="16"/>
  <c r="GY126" i="16"/>
  <c r="GZ126" i="16"/>
  <c r="HD126" i="16" s="1"/>
  <c r="HH126" i="16" s="1"/>
  <c r="HA126" i="16"/>
  <c r="GV127" i="16"/>
  <c r="GG116" i="16"/>
  <c r="GF116" i="16"/>
  <c r="GK116" i="16"/>
  <c r="JW116" i="16" s="1"/>
  <c r="KU117" i="16" s="1"/>
  <c r="DP119" i="16"/>
  <c r="DT119" i="16" s="1"/>
  <c r="DO119" i="16"/>
  <c r="EF114" i="16"/>
  <c r="EG114" i="16"/>
  <c r="EE115" i="16"/>
  <c r="EJ114" i="16"/>
  <c r="EI114" i="16"/>
  <c r="EH114" i="16"/>
  <c r="FH114" i="16"/>
  <c r="CS112" i="16"/>
  <c r="CW112" i="16" s="1"/>
  <c r="JG112" i="16" s="1"/>
  <c r="CR112" i="16"/>
  <c r="DM120" i="16"/>
  <c r="DL120" i="16"/>
  <c r="DH121" i="16"/>
  <c r="DK120" i="16"/>
  <c r="DJ120" i="16"/>
  <c r="DI120" i="16"/>
  <c r="FJ114" i="16"/>
  <c r="FI114" i="16"/>
  <c r="DN119" i="16"/>
  <c r="GE116" i="16"/>
  <c r="CQ112" i="16"/>
  <c r="FF115" i="16"/>
  <c r="FB116" i="16"/>
  <c r="FC115" i="16"/>
  <c r="FG115" i="16"/>
  <c r="FD115" i="16"/>
  <c r="FE115" i="16"/>
  <c r="GB117" i="16"/>
  <c r="GA117" i="16"/>
  <c r="FZ117" i="16"/>
  <c r="FY118" i="16"/>
  <c r="GD117" i="16"/>
  <c r="GC117" i="16"/>
  <c r="EK113" i="16"/>
  <c r="FN114" i="16"/>
  <c r="CK114" i="16"/>
  <c r="CL113" i="16"/>
  <c r="CO113" i="16"/>
  <c r="CN113" i="16"/>
  <c r="CM113" i="16"/>
  <c r="CP113" i="16"/>
  <c r="EM113" i="16"/>
  <c r="EQ113" i="16" s="1"/>
  <c r="JO113" i="16" s="1"/>
  <c r="EL113" i="16"/>
  <c r="JK116" i="16"/>
  <c r="KO117" i="16" s="1"/>
  <c r="JS110" i="16"/>
  <c r="KA115" i="16"/>
  <c r="KW117" i="16" s="1"/>
  <c r="IW115" i="16" l="1"/>
  <c r="IX115" i="16"/>
  <c r="JB115" i="16" s="1"/>
  <c r="IV115" i="16"/>
  <c r="IR116" i="16"/>
  <c r="IQ116" i="16"/>
  <c r="IU116" i="16"/>
  <c r="IT116" i="16"/>
  <c r="IS116" i="16"/>
  <c r="IP117" i="16"/>
  <c r="HX128" i="16"/>
  <c r="HW128" i="16"/>
  <c r="HV128" i="16"/>
  <c r="HU128" i="16"/>
  <c r="HY128" i="16" s="1"/>
  <c r="HT128" i="16"/>
  <c r="HS129" i="16"/>
  <c r="HY127" i="16"/>
  <c r="HZ127" i="16"/>
  <c r="IE127" i="16"/>
  <c r="GZ127" i="16"/>
  <c r="GY127" i="16"/>
  <c r="HA127" i="16"/>
  <c r="GW127" i="16"/>
  <c r="GX127" i="16"/>
  <c r="GV128" i="16"/>
  <c r="HB126" i="16"/>
  <c r="HC126" i="16"/>
  <c r="CN114" i="16"/>
  <c r="CO114" i="16"/>
  <c r="CM114" i="16"/>
  <c r="CK115" i="16"/>
  <c r="CL114" i="16"/>
  <c r="CP114" i="16"/>
  <c r="GE117" i="16"/>
  <c r="GF117" i="16"/>
  <c r="GG117" i="16"/>
  <c r="GK117" i="16" s="1"/>
  <c r="DK121" i="16"/>
  <c r="DJ121" i="16"/>
  <c r="DI121" i="16"/>
  <c r="DM121" i="16"/>
  <c r="DH122" i="16"/>
  <c r="DL121" i="16"/>
  <c r="DO120" i="16"/>
  <c r="DP120" i="16"/>
  <c r="DT120" i="16" s="1"/>
  <c r="EJ115" i="16"/>
  <c r="EI115" i="16"/>
  <c r="EF115" i="16"/>
  <c r="EG115" i="16"/>
  <c r="EH115" i="16"/>
  <c r="EE116" i="16"/>
  <c r="EL114" i="16"/>
  <c r="EM114" i="16"/>
  <c r="EQ114" i="16" s="1"/>
  <c r="JO114" i="16" s="1"/>
  <c r="FH115" i="16"/>
  <c r="EK114" i="16"/>
  <c r="CQ113" i="16"/>
  <c r="FI115" i="16"/>
  <c r="FJ115" i="16"/>
  <c r="FN115" i="16" s="1"/>
  <c r="KV117" i="16"/>
  <c r="KV238" i="16" s="1"/>
  <c r="KU238" i="16"/>
  <c r="GD118" i="16"/>
  <c r="GA118" i="16"/>
  <c r="FZ118" i="16"/>
  <c r="GB118" i="16"/>
  <c r="FY119" i="16"/>
  <c r="GC118" i="16"/>
  <c r="FE116" i="16"/>
  <c r="FD116" i="16"/>
  <c r="FC116" i="16"/>
  <c r="FG116" i="16"/>
  <c r="FB117" i="16"/>
  <c r="FF116" i="16"/>
  <c r="CS113" i="16"/>
  <c r="CW113" i="16" s="1"/>
  <c r="JG113" i="16" s="1"/>
  <c r="CR113" i="16"/>
  <c r="DN120" i="16"/>
  <c r="KO238" i="16"/>
  <c r="KP117" i="16"/>
  <c r="KP238" i="16" s="1"/>
  <c r="JK117" i="16"/>
  <c r="JS111" i="16"/>
  <c r="KA116" i="16"/>
  <c r="KW238" i="16"/>
  <c r="KX117" i="16"/>
  <c r="KX238" i="16" s="1"/>
  <c r="IV116" i="16" l="1"/>
  <c r="IU117" i="16"/>
  <c r="IR117" i="16"/>
  <c r="IT117" i="16"/>
  <c r="IS117" i="16"/>
  <c r="IP118" i="16"/>
  <c r="IQ117" i="16"/>
  <c r="IX116" i="16"/>
  <c r="JB116" i="16" s="1"/>
  <c r="IW116" i="16"/>
  <c r="IA128" i="16"/>
  <c r="HZ128" i="16"/>
  <c r="HW129" i="16"/>
  <c r="HT129" i="16"/>
  <c r="HZ129" i="16" s="1"/>
  <c r="HV129" i="16"/>
  <c r="HU129" i="16"/>
  <c r="HY129" i="16" s="1"/>
  <c r="HX129" i="16"/>
  <c r="HS130" i="16"/>
  <c r="IE128" i="16"/>
  <c r="HA128" i="16"/>
  <c r="GZ128" i="16"/>
  <c r="GX128" i="16"/>
  <c r="GW128" i="16"/>
  <c r="GY128" i="16"/>
  <c r="GV129" i="16"/>
  <c r="HB127" i="16"/>
  <c r="HD127" i="16"/>
  <c r="HH127" i="16" s="1"/>
  <c r="HC127" i="16"/>
  <c r="DP121" i="16"/>
  <c r="FH116" i="16"/>
  <c r="EM115" i="16"/>
  <c r="EQ115" i="16" s="1"/>
  <c r="JO115" i="16" s="1"/>
  <c r="EL115" i="16"/>
  <c r="CQ114" i="16"/>
  <c r="EK115" i="16"/>
  <c r="DO121" i="16"/>
  <c r="FI116" i="16"/>
  <c r="FJ116" i="16"/>
  <c r="FN116" i="16" s="1"/>
  <c r="DN121" i="16"/>
  <c r="DT121" i="16"/>
  <c r="GA119" i="16"/>
  <c r="GC119" i="16"/>
  <c r="GD119" i="16"/>
  <c r="FY120" i="16"/>
  <c r="FZ119" i="16"/>
  <c r="GB119" i="16"/>
  <c r="CS114" i="16"/>
  <c r="CW114" i="16" s="1"/>
  <c r="JG114" i="16" s="1"/>
  <c r="JW117" i="16"/>
  <c r="GG118" i="16"/>
  <c r="GK118" i="16" s="1"/>
  <c r="GF118" i="16"/>
  <c r="CR114" i="16"/>
  <c r="FG117" i="16"/>
  <c r="FD117" i="16"/>
  <c r="FE117" i="16"/>
  <c r="FC117" i="16"/>
  <c r="FF117" i="16"/>
  <c r="FB118" i="16"/>
  <c r="GE118" i="16"/>
  <c r="EH116" i="16"/>
  <c r="EG116" i="16"/>
  <c r="EF116" i="16"/>
  <c r="EE117" i="16"/>
  <c r="EJ116" i="16"/>
  <c r="EI116" i="16"/>
  <c r="DK122" i="16"/>
  <c r="DH123" i="16"/>
  <c r="DJ122" i="16"/>
  <c r="DI122" i="16"/>
  <c r="DM122" i="16"/>
  <c r="DL122" i="16"/>
  <c r="CP115" i="16"/>
  <c r="CN115" i="16"/>
  <c r="CM115" i="16"/>
  <c r="CL115" i="16"/>
  <c r="CO115" i="16"/>
  <c r="CK116" i="16"/>
  <c r="KE106" i="16"/>
  <c r="JK118" i="16"/>
  <c r="JS112" i="16"/>
  <c r="KA117" i="16"/>
  <c r="IR118" i="16" l="1"/>
  <c r="IQ118" i="16"/>
  <c r="IT118" i="16"/>
  <c r="IS118" i="16"/>
  <c r="IP119" i="16"/>
  <c r="IU118" i="16"/>
  <c r="IV117" i="16"/>
  <c r="IX117" i="16"/>
  <c r="JB117" i="16" s="1"/>
  <c r="IW117" i="16"/>
  <c r="IA129" i="16"/>
  <c r="IE129" i="16" s="1"/>
  <c r="HX130" i="16"/>
  <c r="HW130" i="16"/>
  <c r="HT130" i="16"/>
  <c r="IA130" i="16" s="1"/>
  <c r="HU130" i="16"/>
  <c r="HY130" i="16" s="1"/>
  <c r="HV130" i="16"/>
  <c r="HS131" i="16"/>
  <c r="HD128" i="16"/>
  <c r="HC128" i="16"/>
  <c r="GZ129" i="16"/>
  <c r="GY129" i="16"/>
  <c r="HA129" i="16"/>
  <c r="GX129" i="16"/>
  <c r="GW129" i="16"/>
  <c r="GV130" i="16"/>
  <c r="HH128" i="16"/>
  <c r="HB128" i="16"/>
  <c r="GE119" i="16"/>
  <c r="FJ117" i="16"/>
  <c r="FN117" i="16" s="1"/>
  <c r="EK116" i="16"/>
  <c r="JW118" i="16"/>
  <c r="FH117" i="16"/>
  <c r="DN122" i="16"/>
  <c r="CS115" i="16"/>
  <c r="CW115" i="16" s="1"/>
  <c r="JG115" i="16" s="1"/>
  <c r="DL123" i="16"/>
  <c r="DM123" i="16"/>
  <c r="DK123" i="16"/>
  <c r="DI123" i="16"/>
  <c r="DJ123" i="16"/>
  <c r="DH124" i="16"/>
  <c r="GF119" i="16"/>
  <c r="CR115" i="16"/>
  <c r="CQ115" i="16"/>
  <c r="FE118" i="16"/>
  <c r="FC118" i="16"/>
  <c r="FD118" i="16"/>
  <c r="FB119" i="16"/>
  <c r="FG118" i="16"/>
  <c r="FF118" i="16"/>
  <c r="GG119" i="16"/>
  <c r="GK119" i="16" s="1"/>
  <c r="JW119" i="16" s="1"/>
  <c r="DP122" i="16"/>
  <c r="DT122" i="16" s="1"/>
  <c r="DO122" i="16"/>
  <c r="CK117" i="16"/>
  <c r="CL116" i="16"/>
  <c r="CP116" i="16"/>
  <c r="CM116" i="16"/>
  <c r="CN116" i="16"/>
  <c r="CO116" i="16"/>
  <c r="FI117" i="16"/>
  <c r="GC120" i="16"/>
  <c r="GD120" i="16"/>
  <c r="GB120" i="16"/>
  <c r="GA120" i="16"/>
  <c r="FZ120" i="16"/>
  <c r="FY121" i="16"/>
  <c r="EL116" i="16"/>
  <c r="EM116" i="16"/>
  <c r="EQ116" i="16" s="1"/>
  <c r="JO116" i="16" s="1"/>
  <c r="EG117" i="16"/>
  <c r="EJ117" i="16"/>
  <c r="EF117" i="16"/>
  <c r="EH117" i="16"/>
  <c r="EE118" i="16"/>
  <c r="EI117" i="16"/>
  <c r="JK119" i="16"/>
  <c r="JS113" i="16"/>
  <c r="KA118" i="16"/>
  <c r="IU119" i="16" l="1"/>
  <c r="IR119" i="16"/>
  <c r="IS119" i="16"/>
  <c r="IP120" i="16"/>
  <c r="IQ119" i="16"/>
  <c r="IT119" i="16"/>
  <c r="IV118" i="16"/>
  <c r="IX118" i="16"/>
  <c r="JB118" i="16" s="1"/>
  <c r="IW118" i="16"/>
  <c r="IE130" i="16"/>
  <c r="HZ130" i="16"/>
  <c r="HW131" i="16"/>
  <c r="HT131" i="16"/>
  <c r="IA131" i="16" s="1"/>
  <c r="HU131" i="16"/>
  <c r="HX131" i="16"/>
  <c r="HV131" i="16"/>
  <c r="HS132" i="16"/>
  <c r="HB129" i="16"/>
  <c r="HC129" i="16"/>
  <c r="HD129" i="16"/>
  <c r="GZ130" i="16"/>
  <c r="GY130" i="16"/>
  <c r="GX130" i="16"/>
  <c r="GW130" i="16"/>
  <c r="HA130" i="16"/>
  <c r="GV131" i="16"/>
  <c r="HH129" i="16"/>
  <c r="GG120" i="16"/>
  <c r="EL117" i="16"/>
  <c r="EK117" i="16"/>
  <c r="GK120" i="16"/>
  <c r="JW120" i="16" s="1"/>
  <c r="CN117" i="16"/>
  <c r="CM117" i="16"/>
  <c r="CO117" i="16"/>
  <c r="CL117" i="16"/>
  <c r="CK118" i="16"/>
  <c r="CP117" i="16"/>
  <c r="CR116" i="16"/>
  <c r="GF120" i="16"/>
  <c r="EM117" i="16"/>
  <c r="EQ117" i="16" s="1"/>
  <c r="JO117" i="16" s="1"/>
  <c r="GA121" i="16"/>
  <c r="FZ121" i="16"/>
  <c r="FY122" i="16"/>
  <c r="GB121" i="16"/>
  <c r="GD121" i="16"/>
  <c r="GC121" i="16"/>
  <c r="FG119" i="16"/>
  <c r="FD119" i="16"/>
  <c r="FB120" i="16"/>
  <c r="FC119" i="16"/>
  <c r="FF119" i="16"/>
  <c r="FE119" i="16"/>
  <c r="EH118" i="16"/>
  <c r="EG118" i="16"/>
  <c r="EF118" i="16"/>
  <c r="EE119" i="16"/>
  <c r="EJ118" i="16"/>
  <c r="EI118" i="16"/>
  <c r="CQ116" i="16"/>
  <c r="FH118" i="16"/>
  <c r="DP123" i="16"/>
  <c r="DT123" i="16" s="1"/>
  <c r="DO123" i="16"/>
  <c r="FJ118" i="16"/>
  <c r="FN118" i="16" s="1"/>
  <c r="FI118" i="16"/>
  <c r="GE120" i="16"/>
  <c r="DK124" i="16"/>
  <c r="DJ124" i="16"/>
  <c r="DM124" i="16"/>
  <c r="DL124" i="16"/>
  <c r="DI124" i="16"/>
  <c r="DH125" i="16"/>
  <c r="CS116" i="16"/>
  <c r="CW116" i="16" s="1"/>
  <c r="JG116" i="16" s="1"/>
  <c r="DN123" i="16"/>
  <c r="KE107" i="16"/>
  <c r="KI89" i="16"/>
  <c r="JK120" i="16"/>
  <c r="JS114" i="16"/>
  <c r="KA119" i="16"/>
  <c r="IX119" i="16" l="1"/>
  <c r="JB119" i="16" s="1"/>
  <c r="IW119" i="16"/>
  <c r="IV119" i="16"/>
  <c r="IR120" i="16"/>
  <c r="IQ120" i="16"/>
  <c r="IS120" i="16"/>
  <c r="IP121" i="16"/>
  <c r="IU120" i="16"/>
  <c r="IT120" i="16"/>
  <c r="HY131" i="16"/>
  <c r="HZ131" i="16"/>
  <c r="HX132" i="16"/>
  <c r="HW132" i="16"/>
  <c r="HU132" i="16"/>
  <c r="HV132" i="16"/>
  <c r="HT132" i="16"/>
  <c r="HS133" i="16"/>
  <c r="IE131" i="16"/>
  <c r="HB130" i="16"/>
  <c r="GZ131" i="16"/>
  <c r="GY131" i="16"/>
  <c r="GX131" i="16"/>
  <c r="HB131" i="16" s="1"/>
  <c r="GW131" i="16"/>
  <c r="HA131" i="16"/>
  <c r="GV132" i="16"/>
  <c r="HD130" i="16"/>
  <c r="HH130" i="16" s="1"/>
  <c r="HC130" i="16"/>
  <c r="GE121" i="16"/>
  <c r="EL118" i="16"/>
  <c r="DO124" i="16"/>
  <c r="CS117" i="16"/>
  <c r="CW117" i="16" s="1"/>
  <c r="JG117" i="16" s="1"/>
  <c r="CR117" i="16"/>
  <c r="FJ119" i="16"/>
  <c r="FN119" i="16" s="1"/>
  <c r="CN118" i="16"/>
  <c r="CP118" i="16"/>
  <c r="CM118" i="16"/>
  <c r="CL118" i="16"/>
  <c r="CK119" i="16"/>
  <c r="CO118" i="16"/>
  <c r="DN124" i="16"/>
  <c r="FI119" i="16"/>
  <c r="EJ119" i="16"/>
  <c r="EI119" i="16"/>
  <c r="EE120" i="16"/>
  <c r="EG119" i="16"/>
  <c r="EF119" i="16"/>
  <c r="EH119" i="16"/>
  <c r="FD120" i="16"/>
  <c r="FC120" i="16"/>
  <c r="FB121" i="16"/>
  <c r="FE120" i="16"/>
  <c r="FF120" i="16"/>
  <c r="FG120" i="16"/>
  <c r="FH119" i="16"/>
  <c r="EM118" i="16"/>
  <c r="EQ118" i="16" s="1"/>
  <c r="JO118" i="16" s="1"/>
  <c r="KQ117" i="16" s="1"/>
  <c r="DP124" i="16"/>
  <c r="DT124" i="16" s="1"/>
  <c r="EK118" i="16"/>
  <c r="CQ117" i="16"/>
  <c r="GG121" i="16"/>
  <c r="GK121" i="16" s="1"/>
  <c r="GF121" i="16"/>
  <c r="DL125" i="16"/>
  <c r="DM125" i="16"/>
  <c r="DK125" i="16"/>
  <c r="DJ125" i="16"/>
  <c r="DI125" i="16"/>
  <c r="DH126" i="16"/>
  <c r="GB122" i="16"/>
  <c r="GA122" i="16"/>
  <c r="FZ122" i="16"/>
  <c r="GD122" i="16"/>
  <c r="FY123" i="16"/>
  <c r="GC122" i="16"/>
  <c r="JK121" i="16"/>
  <c r="JS115" i="16"/>
  <c r="KA120" i="16"/>
  <c r="IU121" i="16" l="1"/>
  <c r="IR121" i="16"/>
  <c r="IQ121" i="16"/>
  <c r="IT121" i="16"/>
  <c r="IS121" i="16"/>
  <c r="IP122" i="16"/>
  <c r="IV120" i="16"/>
  <c r="IW120" i="16"/>
  <c r="IX120" i="16"/>
  <c r="JB120" i="16" s="1"/>
  <c r="HW133" i="16"/>
  <c r="HT133" i="16"/>
  <c r="HV133" i="16"/>
  <c r="HU133" i="16"/>
  <c r="HY133" i="16" s="1"/>
  <c r="HX133" i="16"/>
  <c r="HS134" i="16"/>
  <c r="HY132" i="16"/>
  <c r="IE132" i="16"/>
  <c r="IA132" i="16"/>
  <c r="HZ132" i="16"/>
  <c r="HD131" i="16"/>
  <c r="HH131" i="16" s="1"/>
  <c r="HC131" i="16"/>
  <c r="GW132" i="16"/>
  <c r="HC132" i="16" s="1"/>
  <c r="GV133" i="16"/>
  <c r="HA132" i="16"/>
  <c r="GZ132" i="16"/>
  <c r="GX132" i="16"/>
  <c r="GY132" i="16"/>
  <c r="FH120" i="16"/>
  <c r="GF122" i="16"/>
  <c r="FB122" i="16"/>
  <c r="FC121" i="16"/>
  <c r="FF121" i="16"/>
  <c r="FE121" i="16"/>
  <c r="FD121" i="16"/>
  <c r="FG121" i="16"/>
  <c r="DO125" i="16"/>
  <c r="DP125" i="16"/>
  <c r="DT125" i="16" s="1"/>
  <c r="FZ123" i="16"/>
  <c r="GD123" i="16"/>
  <c r="GC123" i="16"/>
  <c r="GB123" i="16"/>
  <c r="GA123" i="16"/>
  <c r="FY124" i="16"/>
  <c r="DN125" i="16"/>
  <c r="CO119" i="16"/>
  <c r="CN119" i="16"/>
  <c r="CM119" i="16"/>
  <c r="CK120" i="16"/>
  <c r="CP119" i="16"/>
  <c r="CL119" i="16"/>
  <c r="GG122" i="16"/>
  <c r="GK122" i="16" s="1"/>
  <c r="JW122" i="16" s="1"/>
  <c r="FJ120" i="16"/>
  <c r="FN120" i="16" s="1"/>
  <c r="FI120" i="16"/>
  <c r="GE122" i="16"/>
  <c r="JW121" i="16"/>
  <c r="CQ118" i="16"/>
  <c r="CS118" i="16"/>
  <c r="CW118" i="16" s="1"/>
  <c r="CR118" i="16"/>
  <c r="EK119" i="16"/>
  <c r="EM119" i="16"/>
  <c r="EQ119" i="16" s="1"/>
  <c r="JO119" i="16" s="1"/>
  <c r="EL119" i="16"/>
  <c r="EG120" i="16"/>
  <c r="EF120" i="16"/>
  <c r="EE121" i="16"/>
  <c r="EJ120" i="16"/>
  <c r="EI120" i="16"/>
  <c r="EH120" i="16"/>
  <c r="DK126" i="16"/>
  <c r="DM126" i="16"/>
  <c r="DL126" i="16"/>
  <c r="DJ126" i="16"/>
  <c r="DI126" i="16"/>
  <c r="DH127" i="16"/>
  <c r="KR117" i="16"/>
  <c r="KR238" i="16" s="1"/>
  <c r="KQ238" i="16"/>
  <c r="JK122" i="16"/>
  <c r="JS116" i="16"/>
  <c r="KA121" i="16"/>
  <c r="IW121" i="16" l="1"/>
  <c r="IX121" i="16"/>
  <c r="JB121" i="16" s="1"/>
  <c r="IV121" i="16"/>
  <c r="IR122" i="16"/>
  <c r="IQ122" i="16"/>
  <c r="IU122" i="16"/>
  <c r="IT122" i="16"/>
  <c r="IS122" i="16"/>
  <c r="IP123" i="16"/>
  <c r="IA133" i="16"/>
  <c r="HZ133" i="16"/>
  <c r="HX134" i="16"/>
  <c r="HW134" i="16"/>
  <c r="HT134" i="16"/>
  <c r="IA134" i="16" s="1"/>
  <c r="HV134" i="16"/>
  <c r="HU134" i="16"/>
  <c r="HY134" i="16" s="1"/>
  <c r="HS135" i="16"/>
  <c r="IE133" i="16"/>
  <c r="GZ133" i="16"/>
  <c r="GY133" i="16"/>
  <c r="GW133" i="16"/>
  <c r="HA133" i="16"/>
  <c r="GX133" i="16"/>
  <c r="GV134" i="16"/>
  <c r="HB132" i="16"/>
  <c r="HD132" i="16"/>
  <c r="HH132" i="16" s="1"/>
  <c r="FI121" i="16"/>
  <c r="CR119" i="16"/>
  <c r="JG118" i="16"/>
  <c r="CS119" i="16"/>
  <c r="CW119" i="16" s="1"/>
  <c r="JG119" i="16" s="1"/>
  <c r="GF123" i="16"/>
  <c r="GG123" i="16"/>
  <c r="GK123" i="16" s="1"/>
  <c r="JW123" i="16" s="1"/>
  <c r="DO126" i="16"/>
  <c r="DH128" i="16"/>
  <c r="DL127" i="16"/>
  <c r="DJ127" i="16"/>
  <c r="DI127" i="16"/>
  <c r="DK127" i="16"/>
  <c r="DM127" i="16"/>
  <c r="EL120" i="16"/>
  <c r="EM120" i="16"/>
  <c r="EQ120" i="16" s="1"/>
  <c r="JO120" i="16" s="1"/>
  <c r="GB124" i="16"/>
  <c r="GA124" i="16"/>
  <c r="FZ124" i="16"/>
  <c r="FY125" i="16"/>
  <c r="GC124" i="16"/>
  <c r="GD124" i="16"/>
  <c r="GE123" i="16"/>
  <c r="FH121" i="16"/>
  <c r="EI121" i="16"/>
  <c r="EE122" i="16"/>
  <c r="EJ121" i="16"/>
  <c r="EG121" i="16"/>
  <c r="EF121" i="16"/>
  <c r="EH121" i="16"/>
  <c r="CL120" i="16"/>
  <c r="CP120" i="16"/>
  <c r="CO120" i="16"/>
  <c r="CN120" i="16"/>
  <c r="CM120" i="16"/>
  <c r="CK121" i="16"/>
  <c r="DN126" i="16"/>
  <c r="CQ119" i="16"/>
  <c r="DP126" i="16"/>
  <c r="DT126" i="16" s="1"/>
  <c r="EK120" i="16"/>
  <c r="FJ121" i="16"/>
  <c r="FN121" i="16" s="1"/>
  <c r="FB123" i="16"/>
  <c r="FF122" i="16"/>
  <c r="FE122" i="16"/>
  <c r="FG122" i="16"/>
  <c r="FD122" i="16"/>
  <c r="FC122" i="16"/>
  <c r="KE108" i="16"/>
  <c r="KI90" i="16"/>
  <c r="JK123" i="16"/>
  <c r="JS117" i="16"/>
  <c r="KA122" i="16"/>
  <c r="IV122" i="16" l="1"/>
  <c r="IU123" i="16"/>
  <c r="IR123" i="16"/>
  <c r="IT123" i="16"/>
  <c r="IP124" i="16"/>
  <c r="IS123" i="16"/>
  <c r="IQ123" i="16"/>
  <c r="IX122" i="16"/>
  <c r="JB122" i="16" s="1"/>
  <c r="IW122" i="16"/>
  <c r="HW135" i="16"/>
  <c r="HT135" i="16"/>
  <c r="IA135" i="16" s="1"/>
  <c r="HU135" i="16"/>
  <c r="HX135" i="16"/>
  <c r="HV135" i="16"/>
  <c r="HS136" i="16"/>
  <c r="HZ134" i="16"/>
  <c r="IE134" i="16"/>
  <c r="HA134" i="16"/>
  <c r="GZ134" i="16"/>
  <c r="GY134" i="16"/>
  <c r="GX134" i="16"/>
  <c r="GW134" i="16"/>
  <c r="GV135" i="16"/>
  <c r="HB133" i="16"/>
  <c r="HD133" i="16"/>
  <c r="HH133" i="16" s="1"/>
  <c r="HC133" i="16"/>
  <c r="CQ120" i="16"/>
  <c r="FI122" i="16"/>
  <c r="FJ122" i="16"/>
  <c r="FN122" i="16" s="1"/>
  <c r="GG124" i="16"/>
  <c r="GK124" i="16" s="1"/>
  <c r="FH122" i="16"/>
  <c r="DO127" i="16"/>
  <c r="DP127" i="16"/>
  <c r="DT127" i="16" s="1"/>
  <c r="CL121" i="16"/>
  <c r="CK122" i="16"/>
  <c r="CP121" i="16"/>
  <c r="CO121" i="16"/>
  <c r="CN121" i="16"/>
  <c r="CM121" i="16"/>
  <c r="GC125" i="16"/>
  <c r="FY126" i="16"/>
  <c r="GD125" i="16"/>
  <c r="GA125" i="16"/>
  <c r="FZ125" i="16"/>
  <c r="GB125" i="16"/>
  <c r="EM121" i="16"/>
  <c r="EQ121" i="16" s="1"/>
  <c r="JO121" i="16" s="1"/>
  <c r="EL121" i="16"/>
  <c r="EK121" i="16"/>
  <c r="GF124" i="16"/>
  <c r="FD123" i="16"/>
  <c r="FG123" i="16"/>
  <c r="FF123" i="16"/>
  <c r="FE123" i="16"/>
  <c r="FC123" i="16"/>
  <c r="FB124" i="16"/>
  <c r="GE124" i="16"/>
  <c r="DN127" i="16"/>
  <c r="EE123" i="16"/>
  <c r="EJ122" i="16"/>
  <c r="EI122" i="16"/>
  <c r="EH122" i="16"/>
  <c r="EG122" i="16"/>
  <c r="EF122" i="16"/>
  <c r="CR120" i="16"/>
  <c r="CS120" i="16"/>
  <c r="CW120" i="16" s="1"/>
  <c r="JG120" i="16" s="1"/>
  <c r="DJ128" i="16"/>
  <c r="DK128" i="16"/>
  <c r="DI128" i="16"/>
  <c r="DM128" i="16"/>
  <c r="DL128" i="16"/>
  <c r="DH129" i="16"/>
  <c r="JK124" i="16"/>
  <c r="JS118" i="16"/>
  <c r="KS117" i="16" s="1"/>
  <c r="KA123" i="16"/>
  <c r="IU124" i="16" l="1"/>
  <c r="IS124" i="16"/>
  <c r="IR124" i="16"/>
  <c r="IQ124" i="16"/>
  <c r="IP125" i="16"/>
  <c r="IT124" i="16"/>
  <c r="IX123" i="16"/>
  <c r="JB123" i="16" s="1"/>
  <c r="IW123" i="16"/>
  <c r="IV123" i="16"/>
  <c r="HX136" i="16"/>
  <c r="HW136" i="16"/>
  <c r="HU136" i="16"/>
  <c r="HT136" i="16"/>
  <c r="HV136" i="16"/>
  <c r="HS137" i="16"/>
  <c r="HY135" i="16"/>
  <c r="IE135" i="16"/>
  <c r="HZ135" i="16"/>
  <c r="GZ135" i="16"/>
  <c r="GY135" i="16"/>
  <c r="HA135" i="16"/>
  <c r="GX135" i="16"/>
  <c r="HB135" i="16" s="1"/>
  <c r="GW135" i="16"/>
  <c r="GV136" i="16"/>
  <c r="HB134" i="16"/>
  <c r="HD134" i="16"/>
  <c r="HH134" i="16" s="1"/>
  <c r="HC134" i="16"/>
  <c r="FH123" i="16"/>
  <c r="CR121" i="16"/>
  <c r="EK122" i="16"/>
  <c r="DN128" i="16"/>
  <c r="EI123" i="16"/>
  <c r="EG123" i="16"/>
  <c r="EF123" i="16"/>
  <c r="EH123" i="16"/>
  <c r="EE124" i="16"/>
  <c r="EJ123" i="16"/>
  <c r="GG125" i="16"/>
  <c r="GK125" i="16" s="1"/>
  <c r="FJ123" i="16"/>
  <c r="FN123" i="16" s="1"/>
  <c r="FI123" i="16"/>
  <c r="GE125" i="16"/>
  <c r="CN122" i="16"/>
  <c r="CL122" i="16"/>
  <c r="CP122" i="16"/>
  <c r="CK123" i="16"/>
  <c r="CM122" i="16"/>
  <c r="CO122" i="16"/>
  <c r="JW124" i="16"/>
  <c r="DH130" i="16"/>
  <c r="DL129" i="16"/>
  <c r="DK129" i="16"/>
  <c r="DJ129" i="16"/>
  <c r="DI129" i="16"/>
  <c r="DM129" i="16"/>
  <c r="DP128" i="16"/>
  <c r="DT128" i="16" s="1"/>
  <c r="DO128" i="16"/>
  <c r="GF125" i="16"/>
  <c r="GD126" i="16"/>
  <c r="FY127" i="16"/>
  <c r="GC126" i="16"/>
  <c r="GB126" i="16"/>
  <c r="GA126" i="16"/>
  <c r="FZ126" i="16"/>
  <c r="FF124" i="16"/>
  <c r="FE124" i="16"/>
  <c r="FG124" i="16"/>
  <c r="FD124" i="16"/>
  <c r="FC124" i="16"/>
  <c r="FB125" i="16"/>
  <c r="EL122" i="16"/>
  <c r="EM122" i="16"/>
  <c r="EQ122" i="16" s="1"/>
  <c r="JO122" i="16" s="1"/>
  <c r="CS121" i="16"/>
  <c r="CW121" i="16" s="1"/>
  <c r="CQ121" i="16"/>
  <c r="KE109" i="16"/>
  <c r="JG121" i="16"/>
  <c r="JK125" i="16"/>
  <c r="KS238" i="16"/>
  <c r="KT117" i="16"/>
  <c r="KT238" i="16" s="1"/>
  <c r="JS119" i="16"/>
  <c r="KA124" i="16"/>
  <c r="IQ125" i="16" l="1"/>
  <c r="IU125" i="16"/>
  <c r="IR125" i="16"/>
  <c r="IS125" i="16"/>
  <c r="IT125" i="16"/>
  <c r="IP126" i="16"/>
  <c r="IV124" i="16"/>
  <c r="IW124" i="16"/>
  <c r="IX124" i="16"/>
  <c r="JB124" i="16" s="1"/>
  <c r="IA136" i="16"/>
  <c r="HZ136" i="16"/>
  <c r="HY136" i="16"/>
  <c r="HW137" i="16"/>
  <c r="HT137" i="16"/>
  <c r="HV137" i="16"/>
  <c r="HU137" i="16"/>
  <c r="HY137" i="16" s="1"/>
  <c r="HX137" i="16"/>
  <c r="HS138" i="16"/>
  <c r="IE136" i="16"/>
  <c r="HH135" i="16"/>
  <c r="HD135" i="16"/>
  <c r="HC135" i="16"/>
  <c r="GY136" i="16"/>
  <c r="GV137" i="16"/>
  <c r="GX136" i="16"/>
  <c r="HB136" i="16" s="1"/>
  <c r="GW136" i="16"/>
  <c r="HD136" i="16" s="1"/>
  <c r="GZ136" i="16"/>
  <c r="HA136" i="16"/>
  <c r="EL123" i="16"/>
  <c r="GG126" i="16"/>
  <c r="GK126" i="16" s="1"/>
  <c r="FH124" i="16"/>
  <c r="CR122" i="16"/>
  <c r="FI124" i="16"/>
  <c r="CS122" i="16"/>
  <c r="JW125" i="16"/>
  <c r="EE125" i="16"/>
  <c r="EJ124" i="16"/>
  <c r="EI124" i="16"/>
  <c r="EH124" i="16"/>
  <c r="EG124" i="16"/>
  <c r="EF124" i="16"/>
  <c r="GF126" i="16"/>
  <c r="FF125" i="16"/>
  <c r="FE125" i="16"/>
  <c r="FC125" i="16"/>
  <c r="FB126" i="16"/>
  <c r="FD125" i="16"/>
  <c r="FG125" i="16"/>
  <c r="GE126" i="16"/>
  <c r="DO129" i="16"/>
  <c r="FJ124" i="16"/>
  <c r="FN124" i="16" s="1"/>
  <c r="EM123" i="16"/>
  <c r="EQ123" i="16" s="1"/>
  <c r="JO123" i="16" s="1"/>
  <c r="DN129" i="16"/>
  <c r="EK123" i="16"/>
  <c r="CQ122" i="16"/>
  <c r="CW122" i="16"/>
  <c r="JG122" i="16" s="1"/>
  <c r="GA127" i="16"/>
  <c r="GB127" i="16"/>
  <c r="GC127" i="16"/>
  <c r="GD127" i="16"/>
  <c r="FZ127" i="16"/>
  <c r="FY128" i="16"/>
  <c r="CL123" i="16"/>
  <c r="CN123" i="16"/>
  <c r="CK124" i="16"/>
  <c r="CO123" i="16"/>
  <c r="CM123" i="16"/>
  <c r="CP123" i="16"/>
  <c r="DP129" i="16"/>
  <c r="DT129" i="16" s="1"/>
  <c r="DL130" i="16"/>
  <c r="DI130" i="16"/>
  <c r="DJ130" i="16"/>
  <c r="DK130" i="16"/>
  <c r="DM130" i="16"/>
  <c r="DH131" i="16"/>
  <c r="KE110" i="16"/>
  <c r="JK126" i="16"/>
  <c r="JS120" i="16"/>
  <c r="KA125" i="16"/>
  <c r="IS126" i="16" l="1"/>
  <c r="IT126" i="16"/>
  <c r="IR126" i="16"/>
  <c r="IQ126" i="16"/>
  <c r="IU126" i="16"/>
  <c r="IP127" i="16"/>
  <c r="IW125" i="16"/>
  <c r="IX125" i="16"/>
  <c r="JB125" i="16" s="1"/>
  <c r="IV125" i="16"/>
  <c r="IA137" i="16"/>
  <c r="HZ137" i="16"/>
  <c r="IE137" i="16"/>
  <c r="HX138" i="16"/>
  <c r="HW138" i="16"/>
  <c r="HV138" i="16"/>
  <c r="HU138" i="16"/>
  <c r="HT138" i="16"/>
  <c r="IA138" i="16" s="1"/>
  <c r="HS139" i="16"/>
  <c r="HC136" i="16"/>
  <c r="GZ137" i="16"/>
  <c r="GY137" i="16"/>
  <c r="GW137" i="16"/>
  <c r="HC137" i="16" s="1"/>
  <c r="HA137" i="16"/>
  <c r="GX137" i="16"/>
  <c r="HB137" i="16" s="1"/>
  <c r="GV138" i="16"/>
  <c r="HH136" i="16"/>
  <c r="EF125" i="16"/>
  <c r="EH125" i="16"/>
  <c r="EE126" i="16"/>
  <c r="EJ125" i="16"/>
  <c r="EI125" i="16"/>
  <c r="EG125" i="16"/>
  <c r="DN130" i="16"/>
  <c r="CL124" i="16"/>
  <c r="CM124" i="16"/>
  <c r="CK125" i="16"/>
  <c r="CP124" i="16"/>
  <c r="CO124" i="16"/>
  <c r="CN124" i="16"/>
  <c r="GC128" i="16"/>
  <c r="GB128" i="16"/>
  <c r="GD128" i="16"/>
  <c r="GA128" i="16"/>
  <c r="FZ128" i="16"/>
  <c r="FY129" i="16"/>
  <c r="JW126" i="16"/>
  <c r="CS123" i="16"/>
  <c r="CW123" i="16" s="1"/>
  <c r="JG123" i="16" s="1"/>
  <c r="KM117" i="16" s="1"/>
  <c r="CR123" i="16"/>
  <c r="GF127" i="16"/>
  <c r="GG127" i="16"/>
  <c r="GK127" i="16" s="1"/>
  <c r="JW127" i="16" s="1"/>
  <c r="EK124" i="16"/>
  <c r="EL124" i="16"/>
  <c r="EM124" i="16"/>
  <c r="EQ124" i="16" s="1"/>
  <c r="JO124" i="16" s="1"/>
  <c r="FH125" i="16"/>
  <c r="DM131" i="16"/>
  <c r="DJ131" i="16"/>
  <c r="DK131" i="16"/>
  <c r="DL131" i="16"/>
  <c r="DI131" i="16"/>
  <c r="DH132" i="16"/>
  <c r="DO130" i="16"/>
  <c r="DP130" i="16"/>
  <c r="DT130" i="16" s="1"/>
  <c r="FD126" i="16"/>
  <c r="FC126" i="16"/>
  <c r="FB127" i="16"/>
  <c r="FF126" i="16"/>
  <c r="FE126" i="16"/>
  <c r="FG126" i="16"/>
  <c r="CQ123" i="16"/>
  <c r="GE127" i="16"/>
  <c r="FI125" i="16"/>
  <c r="FJ125" i="16"/>
  <c r="FN125" i="16" s="1"/>
  <c r="JK127" i="16"/>
  <c r="JS121" i="16"/>
  <c r="KA126" i="16"/>
  <c r="IS127" i="16" l="1"/>
  <c r="IT127" i="16"/>
  <c r="IQ127" i="16"/>
  <c r="IU127" i="16"/>
  <c r="IP128" i="16"/>
  <c r="IR127" i="16"/>
  <c r="IV127" i="16" s="1"/>
  <c r="IV126" i="16"/>
  <c r="IW126" i="16"/>
  <c r="IX126" i="16"/>
  <c r="JB126" i="16" s="1"/>
  <c r="HW139" i="16"/>
  <c r="HT139" i="16"/>
  <c r="HX139" i="16"/>
  <c r="HV139" i="16"/>
  <c r="HU139" i="16"/>
  <c r="HY139" i="16" s="1"/>
  <c r="HS140" i="16"/>
  <c r="IE138" i="16"/>
  <c r="HZ138" i="16"/>
  <c r="HY138" i="16"/>
  <c r="HD138" i="16"/>
  <c r="HH137" i="16"/>
  <c r="HA138" i="16"/>
  <c r="GZ138" i="16"/>
  <c r="GW138" i="16"/>
  <c r="HC138" i="16" s="1"/>
  <c r="GY138" i="16"/>
  <c r="GX138" i="16"/>
  <c r="GV139" i="16"/>
  <c r="HD137" i="16"/>
  <c r="EK125" i="16"/>
  <c r="FH126" i="16"/>
  <c r="CS124" i="16"/>
  <c r="CW124" i="16" s="1"/>
  <c r="JG124" i="16" s="1"/>
  <c r="FC127" i="16"/>
  <c r="FB128" i="16"/>
  <c r="FG127" i="16"/>
  <c r="FD127" i="16"/>
  <c r="FF127" i="16"/>
  <c r="FE127" i="16"/>
  <c r="CR124" i="16"/>
  <c r="GF128" i="16"/>
  <c r="GG128" i="16"/>
  <c r="GK128" i="16" s="1"/>
  <c r="DN131" i="16"/>
  <c r="FI126" i="16"/>
  <c r="FJ126" i="16"/>
  <c r="FN126" i="16" s="1"/>
  <c r="EG126" i="16"/>
  <c r="EF126" i="16"/>
  <c r="EE127" i="16"/>
  <c r="EJ126" i="16"/>
  <c r="EI126" i="16"/>
  <c r="EH126" i="16"/>
  <c r="FZ129" i="16"/>
  <c r="GB129" i="16"/>
  <c r="GD129" i="16"/>
  <c r="GC129" i="16"/>
  <c r="FY130" i="16"/>
  <c r="GA129" i="16"/>
  <c r="DK132" i="16"/>
  <c r="DM132" i="16"/>
  <c r="DL132" i="16"/>
  <c r="DH133" i="16"/>
  <c r="DJ132" i="16"/>
  <c r="DI132" i="16"/>
  <c r="EM125" i="16"/>
  <c r="EQ125" i="16" s="1"/>
  <c r="JO125" i="16" s="1"/>
  <c r="DO131" i="16"/>
  <c r="EL125" i="16"/>
  <c r="GE128" i="16"/>
  <c r="CP125" i="16"/>
  <c r="CK126" i="16"/>
  <c r="CN125" i="16"/>
  <c r="CM125" i="16"/>
  <c r="CL125" i="16"/>
  <c r="CO125" i="16"/>
  <c r="CQ124" i="16"/>
  <c r="DP131" i="16"/>
  <c r="DT131" i="16" s="1"/>
  <c r="KI91" i="16"/>
  <c r="KM238" i="16"/>
  <c r="KN117" i="16"/>
  <c r="KN238" i="16" s="1"/>
  <c r="JK128" i="16"/>
  <c r="JS122" i="16"/>
  <c r="KA127" i="16"/>
  <c r="IW127" i="16" l="1"/>
  <c r="IX127" i="16"/>
  <c r="JB127" i="16" s="1"/>
  <c r="IS128" i="16"/>
  <c r="IQ128" i="16"/>
  <c r="IR128" i="16"/>
  <c r="IT128" i="16"/>
  <c r="IU128" i="16"/>
  <c r="IP129" i="16"/>
  <c r="HX140" i="16"/>
  <c r="HW140" i="16"/>
  <c r="HV140" i="16"/>
  <c r="HU140" i="16"/>
  <c r="HT140" i="16"/>
  <c r="HZ140" i="16" s="1"/>
  <c r="HS141" i="16"/>
  <c r="IE139" i="16"/>
  <c r="IA140" i="16"/>
  <c r="IA139" i="16"/>
  <c r="HZ139" i="16"/>
  <c r="HB138" i="16"/>
  <c r="GZ139" i="16"/>
  <c r="GY139" i="16"/>
  <c r="HA139" i="16"/>
  <c r="GX139" i="16"/>
  <c r="HB139" i="16" s="1"/>
  <c r="GW139" i="16"/>
  <c r="GV140" i="16"/>
  <c r="HH138" i="16"/>
  <c r="FJ127" i="16"/>
  <c r="FN127" i="16" s="1"/>
  <c r="FI127" i="16"/>
  <c r="GF129" i="16"/>
  <c r="DN132" i="16"/>
  <c r="CP126" i="16"/>
  <c r="CO126" i="16"/>
  <c r="CK127" i="16"/>
  <c r="CM126" i="16"/>
  <c r="CN126" i="16"/>
  <c r="CL126" i="16"/>
  <c r="FY131" i="16"/>
  <c r="GC130" i="16"/>
  <c r="GB130" i="16"/>
  <c r="GD130" i="16"/>
  <c r="GA130" i="16"/>
  <c r="FZ130" i="16"/>
  <c r="DO132" i="16"/>
  <c r="DP132" i="16"/>
  <c r="DT132" i="16" s="1"/>
  <c r="DL133" i="16"/>
  <c r="DI133" i="16"/>
  <c r="DK133" i="16"/>
  <c r="DM133" i="16"/>
  <c r="DJ133" i="16"/>
  <c r="DH134" i="16"/>
  <c r="JW128" i="16"/>
  <c r="FH127" i="16"/>
  <c r="GG129" i="16"/>
  <c r="GK129" i="16" s="1"/>
  <c r="JW129" i="16" s="1"/>
  <c r="EH127" i="16"/>
  <c r="EJ127" i="16"/>
  <c r="EI127" i="16"/>
  <c r="EE128" i="16"/>
  <c r="EG127" i="16"/>
  <c r="EF127" i="16"/>
  <c r="CR125" i="16"/>
  <c r="CS125" i="16"/>
  <c r="CW125" i="16" s="1"/>
  <c r="EL126" i="16"/>
  <c r="EM126" i="16"/>
  <c r="EQ126" i="16" s="1"/>
  <c r="JO126" i="16" s="1"/>
  <c r="FF128" i="16"/>
  <c r="FE128" i="16"/>
  <c r="FG128" i="16"/>
  <c r="FD128" i="16"/>
  <c r="FC128" i="16"/>
  <c r="FB129" i="16"/>
  <c r="CQ125" i="16"/>
  <c r="EK126" i="16"/>
  <c r="GE129" i="16"/>
  <c r="JK129" i="16"/>
  <c r="JS123" i="16"/>
  <c r="KA128" i="16"/>
  <c r="IV128" i="16" l="1"/>
  <c r="IX128" i="16"/>
  <c r="JB128" i="16" s="1"/>
  <c r="IW128" i="16"/>
  <c r="IS129" i="16"/>
  <c r="IU129" i="16"/>
  <c r="IT129" i="16"/>
  <c r="IR129" i="16"/>
  <c r="IP130" i="16"/>
  <c r="IQ129" i="16"/>
  <c r="IE140" i="16"/>
  <c r="HW141" i="16"/>
  <c r="HT141" i="16"/>
  <c r="HX141" i="16"/>
  <c r="HV141" i="16"/>
  <c r="HU141" i="16"/>
  <c r="HS142" i="16"/>
  <c r="HY140" i="16"/>
  <c r="HA140" i="16"/>
  <c r="GZ140" i="16"/>
  <c r="GY140" i="16"/>
  <c r="GX140" i="16"/>
  <c r="GW140" i="16"/>
  <c r="HC140" i="16" s="1"/>
  <c r="GV141" i="16"/>
  <c r="HH139" i="16"/>
  <c r="HD140" i="16"/>
  <c r="HD139" i="16"/>
  <c r="HC139" i="16"/>
  <c r="GG130" i="16"/>
  <c r="GK130" i="16" s="1"/>
  <c r="JW130" i="16" s="1"/>
  <c r="KU131" i="16" s="1"/>
  <c r="EL127" i="16"/>
  <c r="DN133" i="16"/>
  <c r="EK127" i="16"/>
  <c r="EE129" i="16"/>
  <c r="EJ128" i="16"/>
  <c r="EI128" i="16"/>
  <c r="EH128" i="16"/>
  <c r="EG128" i="16"/>
  <c r="EF128" i="16"/>
  <c r="DJ134" i="16"/>
  <c r="DI134" i="16"/>
  <c r="DM134" i="16"/>
  <c r="DK134" i="16"/>
  <c r="DL134" i="16"/>
  <c r="DH135" i="16"/>
  <c r="CS126" i="16"/>
  <c r="CW126" i="16" s="1"/>
  <c r="JG126" i="16" s="1"/>
  <c r="CR126" i="16"/>
  <c r="GE130" i="16"/>
  <c r="CQ126" i="16"/>
  <c r="FD129" i="16"/>
  <c r="FC129" i="16"/>
  <c r="FB130" i="16"/>
  <c r="FG129" i="16"/>
  <c r="FF129" i="16"/>
  <c r="FE129" i="16"/>
  <c r="CL127" i="16"/>
  <c r="CK128" i="16"/>
  <c r="CP127" i="16"/>
  <c r="CN127" i="16"/>
  <c r="CO127" i="16"/>
  <c r="CM127" i="16"/>
  <c r="GF130" i="16"/>
  <c r="DO133" i="16"/>
  <c r="DP133" i="16"/>
  <c r="DT133" i="16" s="1"/>
  <c r="FH128" i="16"/>
  <c r="FJ128" i="16"/>
  <c r="FN128" i="16" s="1"/>
  <c r="FI128" i="16"/>
  <c r="JG125" i="16"/>
  <c r="EM127" i="16"/>
  <c r="EQ127" i="16" s="1"/>
  <c r="JO127" i="16" s="1"/>
  <c r="FY132" i="16"/>
  <c r="GB131" i="16"/>
  <c r="GD131" i="16"/>
  <c r="GC131" i="16"/>
  <c r="GA131" i="16"/>
  <c r="FZ131" i="16"/>
  <c r="KE111" i="16"/>
  <c r="JK130" i="16"/>
  <c r="KO131" i="16" s="1"/>
  <c r="JS124" i="16"/>
  <c r="KA129" i="16"/>
  <c r="KW131" i="16" s="1"/>
  <c r="IX129" i="16" l="1"/>
  <c r="JB129" i="16"/>
  <c r="IW129" i="16"/>
  <c r="IU130" i="16"/>
  <c r="IS130" i="16"/>
  <c r="IT130" i="16"/>
  <c r="IR130" i="16"/>
  <c r="IP131" i="16"/>
  <c r="IQ130" i="16"/>
  <c r="IV129" i="16"/>
  <c r="HY141" i="16"/>
  <c r="IA141" i="16"/>
  <c r="HZ141" i="16"/>
  <c r="HX142" i="16"/>
  <c r="HW142" i="16"/>
  <c r="HV142" i="16"/>
  <c r="HU142" i="16"/>
  <c r="HY142" i="16" s="1"/>
  <c r="HT142" i="16"/>
  <c r="HS143" i="16"/>
  <c r="IE141" i="16"/>
  <c r="HH140" i="16"/>
  <c r="HB140" i="16"/>
  <c r="HA141" i="16"/>
  <c r="GW141" i="16"/>
  <c r="GZ141" i="16"/>
  <c r="GY141" i="16"/>
  <c r="GX141" i="16"/>
  <c r="HB141" i="16" s="1"/>
  <c r="GV142" i="16"/>
  <c r="DO134" i="16"/>
  <c r="FH129" i="16"/>
  <c r="DP134" i="16"/>
  <c r="DT134" i="16" s="1"/>
  <c r="FG130" i="16"/>
  <c r="FC130" i="16"/>
  <c r="FE130" i="16"/>
  <c r="FF130" i="16"/>
  <c r="FB131" i="16"/>
  <c r="FD130" i="16"/>
  <c r="GA132" i="16"/>
  <c r="FZ132" i="16"/>
  <c r="FY133" i="16"/>
  <c r="GC132" i="16"/>
  <c r="GD132" i="16"/>
  <c r="GB132" i="16"/>
  <c r="CM128" i="16"/>
  <c r="CP128" i="16"/>
  <c r="CL128" i="16"/>
  <c r="CK129" i="16"/>
  <c r="CO128" i="16"/>
  <c r="CN128" i="16"/>
  <c r="FJ129" i="16"/>
  <c r="FN129" i="16" s="1"/>
  <c r="EK128" i="16"/>
  <c r="DM135" i="16"/>
  <c r="DL135" i="16"/>
  <c r="DK135" i="16"/>
  <c r="DI135" i="16"/>
  <c r="DJ135" i="16"/>
  <c r="DH136" i="16"/>
  <c r="CR127" i="16"/>
  <c r="CS127" i="16"/>
  <c r="CW127" i="16" s="1"/>
  <c r="GG131" i="16"/>
  <c r="GK131" i="16" s="1"/>
  <c r="GF131" i="16"/>
  <c r="GE131" i="16"/>
  <c r="CQ127" i="16"/>
  <c r="EE130" i="16"/>
  <c r="EJ129" i="16"/>
  <c r="EG129" i="16"/>
  <c r="EF129" i="16"/>
  <c r="EH129" i="16"/>
  <c r="EI129" i="16"/>
  <c r="FI129" i="16"/>
  <c r="KU239" i="16"/>
  <c r="KV131" i="16"/>
  <c r="KV239" i="16" s="1"/>
  <c r="DN134" i="16"/>
  <c r="EL128" i="16"/>
  <c r="EM128" i="16"/>
  <c r="EQ128" i="16" s="1"/>
  <c r="KI92" i="16"/>
  <c r="JG127" i="16"/>
  <c r="JK131" i="16"/>
  <c r="KP131" i="16"/>
  <c r="KP239" i="16" s="1"/>
  <c r="KO239" i="16"/>
  <c r="JS125" i="16"/>
  <c r="KA130" i="16"/>
  <c r="KW239" i="16"/>
  <c r="KX131" i="16"/>
  <c r="KX239" i="16" s="1"/>
  <c r="IV130" i="16" l="1"/>
  <c r="IQ131" i="16"/>
  <c r="IS131" i="16"/>
  <c r="IU131" i="16"/>
  <c r="IT131" i="16"/>
  <c r="IR131" i="16"/>
  <c r="IV131" i="16" s="1"/>
  <c r="IP132" i="16"/>
  <c r="IW130" i="16"/>
  <c r="IX130" i="16"/>
  <c r="JB130" i="16" s="1"/>
  <c r="HW143" i="16"/>
  <c r="HT143" i="16"/>
  <c r="IA143" i="16" s="1"/>
  <c r="HX143" i="16"/>
  <c r="HV143" i="16"/>
  <c r="HU143" i="16"/>
  <c r="HY143" i="16" s="1"/>
  <c r="HS144" i="16"/>
  <c r="IA142" i="16"/>
  <c r="IE142" i="16" s="1"/>
  <c r="IE143" i="16" s="1"/>
  <c r="HZ142" i="16"/>
  <c r="GW142" i="16"/>
  <c r="HA142" i="16"/>
  <c r="GZ142" i="16"/>
  <c r="GY142" i="16"/>
  <c r="GX142" i="16"/>
  <c r="HB142" i="16" s="1"/>
  <c r="GV143" i="16"/>
  <c r="HD141" i="16"/>
  <c r="HH141" i="16" s="1"/>
  <c r="HC141" i="16"/>
  <c r="FI130" i="16"/>
  <c r="FJ130" i="16"/>
  <c r="FN130" i="16" s="1"/>
  <c r="CS128" i="16"/>
  <c r="CW128" i="16" s="1"/>
  <c r="JG128" i="16" s="1"/>
  <c r="FH130" i="16"/>
  <c r="CQ128" i="16"/>
  <c r="EL129" i="16"/>
  <c r="GG132" i="16"/>
  <c r="GF132" i="16"/>
  <c r="FC131" i="16"/>
  <c r="FG131" i="16"/>
  <c r="FE131" i="16"/>
  <c r="FD131" i="16"/>
  <c r="FB132" i="16"/>
  <c r="FF131" i="16"/>
  <c r="DK136" i="16"/>
  <c r="DM136" i="16"/>
  <c r="DH137" i="16"/>
  <c r="DI136" i="16"/>
  <c r="DJ136" i="16"/>
  <c r="DL136" i="16"/>
  <c r="CR128" i="16"/>
  <c r="EM129" i="16"/>
  <c r="EQ129" i="16" s="1"/>
  <c r="JO129" i="16" s="1"/>
  <c r="GK132" i="16"/>
  <c r="JW131" i="16"/>
  <c r="DN135" i="16"/>
  <c r="EK129" i="16"/>
  <c r="DO135" i="16"/>
  <c r="CP129" i="16"/>
  <c r="CN129" i="16"/>
  <c r="CO129" i="16"/>
  <c r="CL129" i="16"/>
  <c r="CM129" i="16"/>
  <c r="CK130" i="16"/>
  <c r="FZ133" i="16"/>
  <c r="GC133" i="16"/>
  <c r="FY134" i="16"/>
  <c r="GB133" i="16"/>
  <c r="GA133" i="16"/>
  <c r="GD133" i="16"/>
  <c r="JO128" i="16"/>
  <c r="DP135" i="16"/>
  <c r="DT135" i="16" s="1"/>
  <c r="EE131" i="16"/>
  <c r="EJ130" i="16"/>
  <c r="EH130" i="16"/>
  <c r="EI130" i="16"/>
  <c r="EG130" i="16"/>
  <c r="EF130" i="16"/>
  <c r="GE132" i="16"/>
  <c r="JK132" i="16"/>
  <c r="JS126" i="16"/>
  <c r="KA131" i="16"/>
  <c r="IU132" i="16" l="1"/>
  <c r="IS132" i="16"/>
  <c r="IT132" i="16"/>
  <c r="IR132" i="16"/>
  <c r="IV132" i="16" s="1"/>
  <c r="IP133" i="16"/>
  <c r="IQ132" i="16"/>
  <c r="JB131" i="16"/>
  <c r="IW131" i="16"/>
  <c r="IX131" i="16"/>
  <c r="HZ143" i="16"/>
  <c r="HX144" i="16"/>
  <c r="HW144" i="16"/>
  <c r="HV144" i="16"/>
  <c r="HU144" i="16"/>
  <c r="HY144" i="16" s="1"/>
  <c r="HT144" i="16"/>
  <c r="HS145" i="16"/>
  <c r="HH142" i="16"/>
  <c r="HA143" i="16"/>
  <c r="GW143" i="16"/>
  <c r="HC143" i="16" s="1"/>
  <c r="GY143" i="16"/>
  <c r="GX143" i="16"/>
  <c r="HD143" i="16" s="1"/>
  <c r="GZ143" i="16"/>
  <c r="GV144" i="16"/>
  <c r="HD142" i="16"/>
  <c r="HC142" i="16"/>
  <c r="FI131" i="16"/>
  <c r="EG131" i="16"/>
  <c r="EF131" i="16"/>
  <c r="EH131" i="16"/>
  <c r="EE132" i="16"/>
  <c r="EJ131" i="16"/>
  <c r="EI131" i="16"/>
  <c r="GE133" i="16"/>
  <c r="JW132" i="16"/>
  <c r="GC134" i="16"/>
  <c r="GB134" i="16"/>
  <c r="FZ134" i="16"/>
  <c r="GD134" i="16"/>
  <c r="GA134" i="16"/>
  <c r="FY135" i="16"/>
  <c r="FB133" i="16"/>
  <c r="FG132" i="16"/>
  <c r="FD132" i="16"/>
  <c r="FF132" i="16"/>
  <c r="FE132" i="16"/>
  <c r="FC132" i="16"/>
  <c r="FH131" i="16"/>
  <c r="GF133" i="16"/>
  <c r="EK130" i="16"/>
  <c r="GG133" i="16"/>
  <c r="GK133" i="16" s="1"/>
  <c r="DN136" i="16"/>
  <c r="CS129" i="16"/>
  <c r="CW129" i="16" s="1"/>
  <c r="JG129" i="16" s="1"/>
  <c r="CR129" i="16"/>
  <c r="CM130" i="16"/>
  <c r="CO130" i="16"/>
  <c r="CL130" i="16"/>
  <c r="CP130" i="16"/>
  <c r="CN130" i="16"/>
  <c r="CK131" i="16"/>
  <c r="CQ129" i="16"/>
  <c r="EL130" i="16"/>
  <c r="EM130" i="16"/>
  <c r="EQ130" i="16" s="1"/>
  <c r="JO130" i="16" s="1"/>
  <c r="DP136" i="16"/>
  <c r="DT136" i="16" s="1"/>
  <c r="DO136" i="16"/>
  <c r="DI137" i="16"/>
  <c r="DH138" i="16"/>
  <c r="DL137" i="16"/>
  <c r="DM137" i="16"/>
  <c r="DK137" i="16"/>
  <c r="DJ137" i="16"/>
  <c r="FJ131" i="16"/>
  <c r="FN131" i="16" s="1"/>
  <c r="KE112" i="16"/>
  <c r="JK133" i="16"/>
  <c r="JS127" i="16"/>
  <c r="KA132" i="16"/>
  <c r="IX132" i="16" l="1"/>
  <c r="JB132" i="16" s="1"/>
  <c r="IW132" i="16"/>
  <c r="IQ133" i="16"/>
  <c r="IS133" i="16"/>
  <c r="IT133" i="16"/>
  <c r="IR133" i="16"/>
  <c r="IU133" i="16"/>
  <c r="IP134" i="16"/>
  <c r="HZ144" i="16"/>
  <c r="IA144" i="16"/>
  <c r="IE144" i="16" s="1"/>
  <c r="HW145" i="16"/>
  <c r="HT145" i="16"/>
  <c r="IA145" i="16" s="1"/>
  <c r="HU145" i="16"/>
  <c r="HX145" i="16"/>
  <c r="HV145" i="16"/>
  <c r="HS146" i="16"/>
  <c r="HH143" i="16"/>
  <c r="HB143" i="16"/>
  <c r="GW144" i="16"/>
  <c r="HA144" i="16"/>
  <c r="GX144" i="16"/>
  <c r="GZ144" i="16"/>
  <c r="GY144" i="16"/>
  <c r="GV145" i="16"/>
  <c r="FJ132" i="16"/>
  <c r="FN132" i="16" s="1"/>
  <c r="JW133" i="16"/>
  <c r="GC135" i="16"/>
  <c r="GD135" i="16"/>
  <c r="FZ135" i="16"/>
  <c r="GB135" i="16"/>
  <c r="GA135" i="16"/>
  <c r="FY136" i="16"/>
  <c r="DN137" i="16"/>
  <c r="CR130" i="16"/>
  <c r="DP137" i="16"/>
  <c r="DT137" i="16" s="1"/>
  <c r="DO137" i="16"/>
  <c r="FI132" i="16"/>
  <c r="GE134" i="16"/>
  <c r="EI132" i="16"/>
  <c r="EH132" i="16"/>
  <c r="EG132" i="16"/>
  <c r="EF132" i="16"/>
  <c r="EE133" i="16"/>
  <c r="EJ132" i="16"/>
  <c r="CS130" i="16"/>
  <c r="CW130" i="16" s="1"/>
  <c r="JG130" i="16" s="1"/>
  <c r="CQ130" i="16"/>
  <c r="EM131" i="16"/>
  <c r="EQ131" i="16" s="1"/>
  <c r="EK131" i="16"/>
  <c r="DM138" i="16"/>
  <c r="DH139" i="16"/>
  <c r="DK138" i="16"/>
  <c r="DL138" i="16"/>
  <c r="DJ138" i="16"/>
  <c r="DI138" i="16"/>
  <c r="EL131" i="16"/>
  <c r="FH132" i="16"/>
  <c r="CP131" i="16"/>
  <c r="CM131" i="16"/>
  <c r="CN131" i="16"/>
  <c r="CO131" i="16"/>
  <c r="CK132" i="16"/>
  <c r="CL131" i="16"/>
  <c r="GG134" i="16"/>
  <c r="GK134" i="16" s="1"/>
  <c r="GF134" i="16"/>
  <c r="FB134" i="16"/>
  <c r="FG133" i="16"/>
  <c r="FF133" i="16"/>
  <c r="FC133" i="16"/>
  <c r="FE133" i="16"/>
  <c r="FD133" i="16"/>
  <c r="JK134" i="16"/>
  <c r="JS128" i="16"/>
  <c r="KA133" i="16"/>
  <c r="IW133" i="16" l="1"/>
  <c r="IV133" i="16"/>
  <c r="IX133" i="16"/>
  <c r="JB133" i="16"/>
  <c r="IU134" i="16"/>
  <c r="IS134" i="16"/>
  <c r="IR134" i="16"/>
  <c r="IT134" i="16"/>
  <c r="IQ134" i="16"/>
  <c r="IP135" i="16"/>
  <c r="IE145" i="16"/>
  <c r="HY145" i="16"/>
  <c r="HX146" i="16"/>
  <c r="HW146" i="16"/>
  <c r="HT146" i="16"/>
  <c r="HV146" i="16"/>
  <c r="HU146" i="16"/>
  <c r="HY146" i="16" s="1"/>
  <c r="HS147" i="16"/>
  <c r="HZ145" i="16"/>
  <c r="HA145" i="16"/>
  <c r="GW145" i="16"/>
  <c r="GZ145" i="16"/>
  <c r="GY145" i="16"/>
  <c r="GX145" i="16"/>
  <c r="HB145" i="16" s="1"/>
  <c r="GV146" i="16"/>
  <c r="HB144" i="16"/>
  <c r="HD144" i="16"/>
  <c r="HH144" i="16" s="1"/>
  <c r="HC144" i="16"/>
  <c r="FH133" i="16"/>
  <c r="JW134" i="16"/>
  <c r="JO131" i="16"/>
  <c r="DJ139" i="16"/>
  <c r="DH140" i="16"/>
  <c r="DL139" i="16"/>
  <c r="DI139" i="16"/>
  <c r="DK139" i="16"/>
  <c r="DM139" i="16"/>
  <c r="GG135" i="16"/>
  <c r="GK135" i="16" s="1"/>
  <c r="JW135" i="16" s="1"/>
  <c r="GF135" i="16"/>
  <c r="GE135" i="16"/>
  <c r="CQ131" i="16"/>
  <c r="FJ133" i="16"/>
  <c r="FN133" i="16" s="1"/>
  <c r="EI133" i="16"/>
  <c r="EG133" i="16"/>
  <c r="EF133" i="16"/>
  <c r="EH133" i="16"/>
  <c r="EE134" i="16"/>
  <c r="EJ133" i="16"/>
  <c r="FE134" i="16"/>
  <c r="FD134" i="16"/>
  <c r="FB135" i="16"/>
  <c r="FC134" i="16"/>
  <c r="FF134" i="16"/>
  <c r="FG134" i="16"/>
  <c r="DP138" i="16"/>
  <c r="DT138" i="16" s="1"/>
  <c r="EL132" i="16"/>
  <c r="EM132" i="16"/>
  <c r="EQ132" i="16" s="1"/>
  <c r="JO132" i="16" s="1"/>
  <c r="KQ131" i="16" s="1"/>
  <c r="FI133" i="16"/>
  <c r="DN138" i="16"/>
  <c r="CR131" i="16"/>
  <c r="CS131" i="16"/>
  <c r="CW131" i="16" s="1"/>
  <c r="JG131" i="16" s="1"/>
  <c r="EK132" i="16"/>
  <c r="CN132" i="16"/>
  <c r="CL132" i="16"/>
  <c r="CM132" i="16"/>
  <c r="CP132" i="16"/>
  <c r="CO132" i="16"/>
  <c r="CK133" i="16"/>
  <c r="DO138" i="16"/>
  <c r="FY137" i="16"/>
  <c r="GC136" i="16"/>
  <c r="FZ136" i="16"/>
  <c r="GB136" i="16"/>
  <c r="GA136" i="16"/>
  <c r="GD136" i="16"/>
  <c r="JK135" i="16"/>
  <c r="JS129" i="16"/>
  <c r="KA134" i="16"/>
  <c r="IV134" i="16" l="1"/>
  <c r="IQ135" i="16"/>
  <c r="IS135" i="16"/>
  <c r="IU135" i="16"/>
  <c r="IT135" i="16"/>
  <c r="IR135" i="16"/>
  <c r="IV135" i="16" s="1"/>
  <c r="IP136" i="16"/>
  <c r="IW134" i="16"/>
  <c r="IX134" i="16"/>
  <c r="JB134" i="16" s="1"/>
  <c r="HW147" i="16"/>
  <c r="HT147" i="16"/>
  <c r="HU147" i="16"/>
  <c r="HX147" i="16"/>
  <c r="HV147" i="16"/>
  <c r="HS148" i="16"/>
  <c r="IA146" i="16"/>
  <c r="IE146" i="16" s="1"/>
  <c r="HZ146" i="16"/>
  <c r="HH145" i="16"/>
  <c r="HD145" i="16"/>
  <c r="HC145" i="16"/>
  <c r="GW146" i="16"/>
  <c r="HD146" i="16" s="1"/>
  <c r="HA146" i="16"/>
  <c r="GZ146" i="16"/>
  <c r="GY146" i="16"/>
  <c r="GX146" i="16"/>
  <c r="GV147" i="16"/>
  <c r="FI134" i="16"/>
  <c r="FJ134" i="16"/>
  <c r="FN134" i="16" s="1"/>
  <c r="GE136" i="16"/>
  <c r="CR132" i="16"/>
  <c r="GF136" i="16"/>
  <c r="GG136" i="16"/>
  <c r="GK136" i="16" s="1"/>
  <c r="JW136" i="16" s="1"/>
  <c r="DL140" i="16"/>
  <c r="DM140" i="16"/>
  <c r="DH141" i="16"/>
  <c r="DK140" i="16"/>
  <c r="DJ140" i="16"/>
  <c r="DI140" i="16"/>
  <c r="DN139" i="16"/>
  <c r="CS132" i="16"/>
  <c r="CW132" i="16" s="1"/>
  <c r="JG132" i="16" s="1"/>
  <c r="EF134" i="16"/>
  <c r="EE135" i="16"/>
  <c r="EJ134" i="16"/>
  <c r="EI134" i="16"/>
  <c r="EH134" i="16"/>
  <c r="EG134" i="16"/>
  <c r="CQ132" i="16"/>
  <c r="EM133" i="16"/>
  <c r="EQ133" i="16" s="1"/>
  <c r="JO133" i="16" s="1"/>
  <c r="EL133" i="16"/>
  <c r="FZ137" i="16"/>
  <c r="GC137" i="16"/>
  <c r="GD137" i="16"/>
  <c r="GB137" i="16"/>
  <c r="GA137" i="16"/>
  <c r="FY138" i="16"/>
  <c r="DO139" i="16"/>
  <c r="FD135" i="16"/>
  <c r="FF135" i="16"/>
  <c r="FC135" i="16"/>
  <c r="FB136" i="16"/>
  <c r="FG135" i="16"/>
  <c r="FE135" i="16"/>
  <c r="EK133" i="16"/>
  <c r="CL133" i="16"/>
  <c r="CK134" i="16"/>
  <c r="CM133" i="16"/>
  <c r="CP133" i="16"/>
  <c r="CO133" i="16"/>
  <c r="CN133" i="16"/>
  <c r="FH134" i="16"/>
  <c r="DP139" i="16"/>
  <c r="DT139" i="16" s="1"/>
  <c r="KQ239" i="16"/>
  <c r="KR131" i="16"/>
  <c r="KR239" i="16" s="1"/>
  <c r="KE113" i="16"/>
  <c r="KI93" i="16"/>
  <c r="JK136" i="16"/>
  <c r="JS130" i="16"/>
  <c r="KA135" i="16"/>
  <c r="IU136" i="16" l="1"/>
  <c r="IS136" i="16"/>
  <c r="IR136" i="16"/>
  <c r="IT136" i="16"/>
  <c r="IP137" i="16"/>
  <c r="IQ136" i="16"/>
  <c r="IX136" i="16" s="1"/>
  <c r="IW136" i="16"/>
  <c r="IW135" i="16"/>
  <c r="IX135" i="16"/>
  <c r="JB135" i="16" s="1"/>
  <c r="HY147" i="16"/>
  <c r="HX148" i="16"/>
  <c r="HW148" i="16"/>
  <c r="HU148" i="16"/>
  <c r="HY148" i="16" s="1"/>
  <c r="HV148" i="16"/>
  <c r="HT148" i="16"/>
  <c r="HS149" i="16"/>
  <c r="HZ147" i="16"/>
  <c r="IA147" i="16"/>
  <c r="IE147" i="16" s="1"/>
  <c r="HB146" i="16"/>
  <c r="HA147" i="16"/>
  <c r="GW147" i="16"/>
  <c r="GZ147" i="16"/>
  <c r="GY147" i="16"/>
  <c r="GV148" i="16"/>
  <c r="GX147" i="16"/>
  <c r="HB147" i="16" s="1"/>
  <c r="HH146" i="16"/>
  <c r="HC146" i="16"/>
  <c r="GG137" i="16"/>
  <c r="GK137" i="16" s="1"/>
  <c r="JW137" i="16"/>
  <c r="GF137" i="16"/>
  <c r="EH135" i="16"/>
  <c r="EI135" i="16"/>
  <c r="EJ135" i="16"/>
  <c r="EF135" i="16"/>
  <c r="EE136" i="16"/>
  <c r="EG135" i="16"/>
  <c r="EM134" i="16"/>
  <c r="EQ134" i="16" s="1"/>
  <c r="JO134" i="16" s="1"/>
  <c r="EL134" i="16"/>
  <c r="DN140" i="16"/>
  <c r="GA138" i="16"/>
  <c r="FY139" i="16"/>
  <c r="GC138" i="16"/>
  <c r="GB138" i="16"/>
  <c r="GD138" i="16"/>
  <c r="FZ138" i="16"/>
  <c r="GE137" i="16"/>
  <c r="CS133" i="16"/>
  <c r="CW133" i="16" s="1"/>
  <c r="JG133" i="16" s="1"/>
  <c r="CR133" i="16"/>
  <c r="DO140" i="16"/>
  <c r="DP140" i="16"/>
  <c r="DT140" i="16" s="1"/>
  <c r="DM141" i="16"/>
  <c r="DH142" i="16"/>
  <c r="DJ141" i="16"/>
  <c r="DL141" i="16"/>
  <c r="DI141" i="16"/>
  <c r="DK141" i="16"/>
  <c r="FG136" i="16"/>
  <c r="FD136" i="16"/>
  <c r="FF136" i="16"/>
  <c r="FE136" i="16"/>
  <c r="FC136" i="16"/>
  <c r="FB137" i="16"/>
  <c r="EK134" i="16"/>
  <c r="CO134" i="16"/>
  <c r="CM134" i="16"/>
  <c r="CN134" i="16"/>
  <c r="CK135" i="16"/>
  <c r="CP134" i="16"/>
  <c r="CL134" i="16"/>
  <c r="CQ133" i="16"/>
  <c r="FI135" i="16"/>
  <c r="FJ135" i="16"/>
  <c r="FN135" i="16" s="1"/>
  <c r="FH135" i="16"/>
  <c r="JK137" i="16"/>
  <c r="JS131" i="16"/>
  <c r="KA136" i="16"/>
  <c r="IV136" i="16" l="1"/>
  <c r="JB136" i="16"/>
  <c r="IQ137" i="16"/>
  <c r="IS137" i="16"/>
  <c r="IU137" i="16"/>
  <c r="IT137" i="16"/>
  <c r="IR137" i="16"/>
  <c r="IV137" i="16" s="1"/>
  <c r="IP138" i="16"/>
  <c r="IA148" i="16"/>
  <c r="IE148" i="16" s="1"/>
  <c r="HZ148" i="16"/>
  <c r="HW149" i="16"/>
  <c r="HT149" i="16"/>
  <c r="IA149" i="16" s="1"/>
  <c r="HV149" i="16"/>
  <c r="HX149" i="16"/>
  <c r="HU149" i="16"/>
  <c r="HS150" i="16"/>
  <c r="HH147" i="16"/>
  <c r="GW148" i="16"/>
  <c r="HA148" i="16"/>
  <c r="GZ148" i="16"/>
  <c r="GV149" i="16"/>
  <c r="GX148" i="16"/>
  <c r="HC148" i="16" s="1"/>
  <c r="GY148" i="16"/>
  <c r="HD147" i="16"/>
  <c r="HC147" i="16"/>
  <c r="FZ139" i="16"/>
  <c r="GC139" i="16"/>
  <c r="GB139" i="16"/>
  <c r="GA139" i="16"/>
  <c r="FY140" i="16"/>
  <c r="GD139" i="16"/>
  <c r="DO141" i="16"/>
  <c r="CQ134" i="16"/>
  <c r="FH136" i="16"/>
  <c r="GF138" i="16"/>
  <c r="GE138" i="16"/>
  <c r="DP141" i="16"/>
  <c r="DT141" i="16" s="1"/>
  <c r="GG138" i="16"/>
  <c r="GK138" i="16" s="1"/>
  <c r="EK135" i="16"/>
  <c r="FD137" i="16"/>
  <c r="FB138" i="16"/>
  <c r="FG137" i="16"/>
  <c r="FE137" i="16"/>
  <c r="FF137" i="16"/>
  <c r="FC137" i="16"/>
  <c r="DN141" i="16"/>
  <c r="EH136" i="16"/>
  <c r="EG136" i="16"/>
  <c r="EI136" i="16"/>
  <c r="EJ136" i="16"/>
  <c r="EF136" i="16"/>
  <c r="EE137" i="16"/>
  <c r="CR134" i="16"/>
  <c r="CS134" i="16"/>
  <c r="CW134" i="16" s="1"/>
  <c r="JG134" i="16" s="1"/>
  <c r="DK142" i="16"/>
  <c r="DM142" i="16"/>
  <c r="DI142" i="16"/>
  <c r="DL142" i="16"/>
  <c r="DH143" i="16"/>
  <c r="DJ142" i="16"/>
  <c r="EM135" i="16"/>
  <c r="EQ135" i="16" s="1"/>
  <c r="EL135" i="16"/>
  <c r="FI136" i="16"/>
  <c r="FJ136" i="16"/>
  <c r="FN136" i="16" s="1"/>
  <c r="CO135" i="16"/>
  <c r="CN135" i="16"/>
  <c r="CM135" i="16"/>
  <c r="CL135" i="16"/>
  <c r="CP135" i="16"/>
  <c r="CK136" i="16"/>
  <c r="KE114" i="16"/>
  <c r="KY117" i="16" s="1"/>
  <c r="JK138" i="16"/>
  <c r="JS132" i="16"/>
  <c r="KS131" i="16" s="1"/>
  <c r="KA137" i="16"/>
  <c r="IX137" i="16" l="1"/>
  <c r="IW137" i="16"/>
  <c r="IU138" i="16"/>
  <c r="IS138" i="16"/>
  <c r="IR138" i="16"/>
  <c r="IP139" i="16"/>
  <c r="IT138" i="16"/>
  <c r="IQ138" i="16"/>
  <c r="JB137" i="16"/>
  <c r="IE149" i="16"/>
  <c r="HZ149" i="16"/>
  <c r="HY149" i="16"/>
  <c r="HX150" i="16"/>
  <c r="HW150" i="16"/>
  <c r="HT150" i="16"/>
  <c r="HV150" i="16"/>
  <c r="HU150" i="16"/>
  <c r="HY150" i="16" s="1"/>
  <c r="HS151" i="16"/>
  <c r="HA149" i="16"/>
  <c r="GW149" i="16"/>
  <c r="GZ149" i="16"/>
  <c r="GY149" i="16"/>
  <c r="GX149" i="16"/>
  <c r="GV150" i="16"/>
  <c r="HB148" i="16"/>
  <c r="HD148" i="16"/>
  <c r="HH148" i="16"/>
  <c r="EK136" i="16"/>
  <c r="FH137" i="16"/>
  <c r="GE139" i="16"/>
  <c r="CM136" i="16"/>
  <c r="CO136" i="16"/>
  <c r="CL136" i="16"/>
  <c r="CN136" i="16"/>
  <c r="CP136" i="16"/>
  <c r="CK137" i="16"/>
  <c r="EM136" i="16"/>
  <c r="EQ136" i="16" s="1"/>
  <c r="JO136" i="16" s="1"/>
  <c r="EL136" i="16"/>
  <c r="GA140" i="16"/>
  <c r="GC140" i="16"/>
  <c r="GD140" i="16"/>
  <c r="GB140" i="16"/>
  <c r="FZ140" i="16"/>
  <c r="FY141" i="16"/>
  <c r="DO142" i="16"/>
  <c r="DP142" i="16"/>
  <c r="DT142" i="16" s="1"/>
  <c r="JW138" i="16"/>
  <c r="GF139" i="16"/>
  <c r="GG139" i="16"/>
  <c r="GK139" i="16" s="1"/>
  <c r="CQ135" i="16"/>
  <c r="DN142" i="16"/>
  <c r="EG137" i="16"/>
  <c r="EI137" i="16"/>
  <c r="EJ137" i="16"/>
  <c r="EF137" i="16"/>
  <c r="EH137" i="16"/>
  <c r="EE138" i="16"/>
  <c r="DM143" i="16"/>
  <c r="DK143" i="16"/>
  <c r="DI143" i="16"/>
  <c r="DJ143" i="16"/>
  <c r="DL143" i="16"/>
  <c r="DH144" i="16"/>
  <c r="FI137" i="16"/>
  <c r="FJ137" i="16"/>
  <c r="FN137" i="16" s="1"/>
  <c r="CR135" i="16"/>
  <c r="CS135" i="16"/>
  <c r="CW135" i="16" s="1"/>
  <c r="JO135" i="16"/>
  <c r="FC138" i="16"/>
  <c r="FE138" i="16"/>
  <c r="FG138" i="16"/>
  <c r="FB139" i="16"/>
  <c r="FF138" i="16"/>
  <c r="FD138" i="16"/>
  <c r="KY238" i="16"/>
  <c r="KZ117" i="16"/>
  <c r="KZ238" i="16" s="1"/>
  <c r="KI94" i="16"/>
  <c r="JK139" i="16"/>
  <c r="JS133" i="16"/>
  <c r="KS239" i="16"/>
  <c r="KT131" i="16"/>
  <c r="KT239" i="16" s="1"/>
  <c r="KA138" i="16"/>
  <c r="IW138" i="16" l="1"/>
  <c r="IX138" i="16"/>
  <c r="IV138" i="16"/>
  <c r="IQ139" i="16"/>
  <c r="IS139" i="16"/>
  <c r="IU139" i="16"/>
  <c r="IT139" i="16"/>
  <c r="IR139" i="16"/>
  <c r="IP140" i="16"/>
  <c r="JB138" i="16"/>
  <c r="IA150" i="16"/>
  <c r="HZ150" i="16"/>
  <c r="HW151" i="16"/>
  <c r="HT151" i="16"/>
  <c r="IA151" i="16" s="1"/>
  <c r="HU151" i="16"/>
  <c r="HX151" i="16"/>
  <c r="HV151" i="16"/>
  <c r="HS152" i="16"/>
  <c r="IE150" i="16"/>
  <c r="HD149" i="16"/>
  <c r="HH149" i="16" s="1"/>
  <c r="HC149" i="16"/>
  <c r="GW150" i="16"/>
  <c r="HA150" i="16"/>
  <c r="GZ150" i="16"/>
  <c r="GY150" i="16"/>
  <c r="GX150" i="16"/>
  <c r="HB150" i="16" s="1"/>
  <c r="GV151" i="16"/>
  <c r="HB149" i="16"/>
  <c r="GG140" i="16"/>
  <c r="FJ138" i="16"/>
  <c r="FN138" i="16" s="1"/>
  <c r="GF140" i="16"/>
  <c r="CR136" i="16"/>
  <c r="FH138" i="16"/>
  <c r="EM137" i="16"/>
  <c r="EQ137" i="16" s="1"/>
  <c r="JO137" i="16" s="1"/>
  <c r="GK140" i="16"/>
  <c r="JW139" i="16"/>
  <c r="DP143" i="16"/>
  <c r="DT143" i="16" s="1"/>
  <c r="EL137" i="16"/>
  <c r="EJ138" i="16"/>
  <c r="EI138" i="16"/>
  <c r="EH138" i="16"/>
  <c r="EE139" i="16"/>
  <c r="EG138" i="16"/>
  <c r="EF138" i="16"/>
  <c r="CS136" i="16"/>
  <c r="CW136" i="16" s="1"/>
  <c r="JG136" i="16" s="1"/>
  <c r="KM131" i="16" s="1"/>
  <c r="DK144" i="16"/>
  <c r="DJ144" i="16"/>
  <c r="DI144" i="16"/>
  <c r="DH145" i="16"/>
  <c r="DM144" i="16"/>
  <c r="DL144" i="16"/>
  <c r="GE140" i="16"/>
  <c r="CQ136" i="16"/>
  <c r="FG139" i="16"/>
  <c r="FF139" i="16"/>
  <c r="FC139" i="16"/>
  <c r="FB140" i="16"/>
  <c r="FE139" i="16"/>
  <c r="FD139" i="16"/>
  <c r="FI138" i="16"/>
  <c r="DN143" i="16"/>
  <c r="JG135" i="16"/>
  <c r="DO143" i="16"/>
  <c r="EK137" i="16"/>
  <c r="GC141" i="16"/>
  <c r="FY142" i="16"/>
  <c r="GB141" i="16"/>
  <c r="GA141" i="16"/>
  <c r="FZ141" i="16"/>
  <c r="GD141" i="16"/>
  <c r="CN137" i="16"/>
  <c r="CM137" i="16"/>
  <c r="CL137" i="16"/>
  <c r="CK138" i="16"/>
  <c r="CP137" i="16"/>
  <c r="CO137" i="16"/>
  <c r="JK140" i="16"/>
  <c r="JS134" i="16"/>
  <c r="KA139" i="16"/>
  <c r="IV139" i="16" l="1"/>
  <c r="IU140" i="16"/>
  <c r="IS140" i="16"/>
  <c r="IR140" i="16"/>
  <c r="IP141" i="16"/>
  <c r="IQ140" i="16"/>
  <c r="IT140" i="16"/>
  <c r="IW139" i="16"/>
  <c r="IX139" i="16"/>
  <c r="JB139" i="16" s="1"/>
  <c r="HY151" i="16"/>
  <c r="HX152" i="16"/>
  <c r="HW152" i="16"/>
  <c r="HU152" i="16"/>
  <c r="HT152" i="16"/>
  <c r="HV152" i="16"/>
  <c r="HS153" i="16"/>
  <c r="HZ151" i="16"/>
  <c r="IE151" i="16"/>
  <c r="HH150" i="16"/>
  <c r="HA151" i="16"/>
  <c r="GW151" i="16"/>
  <c r="GY151" i="16"/>
  <c r="GX151" i="16"/>
  <c r="GZ151" i="16"/>
  <c r="HD151" i="16" s="1"/>
  <c r="GV152" i="16"/>
  <c r="HC151" i="16"/>
  <c r="HD150" i="16"/>
  <c r="HC150" i="16"/>
  <c r="FI139" i="16"/>
  <c r="CS137" i="16"/>
  <c r="CW137" i="16" s="1"/>
  <c r="JG137" i="16" s="1"/>
  <c r="CR137" i="16"/>
  <c r="CN138" i="16"/>
  <c r="CM138" i="16"/>
  <c r="CK139" i="16"/>
  <c r="CP138" i="16"/>
  <c r="CO138" i="16"/>
  <c r="CL138" i="16"/>
  <c r="CQ137" i="16"/>
  <c r="GG141" i="16"/>
  <c r="GK141" i="16" s="1"/>
  <c r="GF141" i="16"/>
  <c r="FH139" i="16"/>
  <c r="EK138" i="16"/>
  <c r="EL138" i="16"/>
  <c r="EM138" i="16"/>
  <c r="EQ138" i="16" s="1"/>
  <c r="JO138" i="16" s="1"/>
  <c r="DP144" i="16"/>
  <c r="DT144" i="16" s="1"/>
  <c r="DO144" i="16"/>
  <c r="EG139" i="16"/>
  <c r="EF139" i="16"/>
  <c r="EE140" i="16"/>
  <c r="EH139" i="16"/>
  <c r="EJ139" i="16"/>
  <c r="EI139" i="16"/>
  <c r="GA142" i="16"/>
  <c r="FZ142" i="16"/>
  <c r="FY143" i="16"/>
  <c r="GC142" i="16"/>
  <c r="GD142" i="16"/>
  <c r="GB142" i="16"/>
  <c r="FE140" i="16"/>
  <c r="FB141" i="16"/>
  <c r="FC140" i="16"/>
  <c r="FD140" i="16"/>
  <c r="FG140" i="16"/>
  <c r="FF140" i="16"/>
  <c r="DH146" i="16"/>
  <c r="DK145" i="16"/>
  <c r="DM145" i="16"/>
  <c r="DI145" i="16"/>
  <c r="DL145" i="16"/>
  <c r="DJ145" i="16"/>
  <c r="GE141" i="16"/>
  <c r="FJ139" i="16"/>
  <c r="FN139" i="16" s="1"/>
  <c r="DN144" i="16"/>
  <c r="JW140" i="16"/>
  <c r="KE115" i="16"/>
  <c r="KN131" i="16"/>
  <c r="KN239" i="16" s="1"/>
  <c r="KM239" i="16"/>
  <c r="JK141" i="16"/>
  <c r="JS135" i="16"/>
  <c r="KA140" i="16"/>
  <c r="IV140" i="16" l="1"/>
  <c r="IW140" i="16"/>
  <c r="IX140" i="16"/>
  <c r="JB140" i="16"/>
  <c r="IQ141" i="16"/>
  <c r="IS141" i="16"/>
  <c r="IR141" i="16"/>
  <c r="IU141" i="16"/>
  <c r="IT141" i="16"/>
  <c r="IP142" i="16"/>
  <c r="HY152" i="16"/>
  <c r="HW153" i="16"/>
  <c r="HT153" i="16"/>
  <c r="HV153" i="16"/>
  <c r="HU153" i="16"/>
  <c r="HY153" i="16" s="1"/>
  <c r="HX153" i="16"/>
  <c r="HS154" i="16"/>
  <c r="IE152" i="16"/>
  <c r="IA152" i="16"/>
  <c r="HZ152" i="16"/>
  <c r="GW152" i="16"/>
  <c r="HA152" i="16"/>
  <c r="GX152" i="16"/>
  <c r="GY152" i="16"/>
  <c r="GZ152" i="16"/>
  <c r="GV153" i="16"/>
  <c r="HH151" i="16"/>
  <c r="HB151" i="16"/>
  <c r="EK139" i="16"/>
  <c r="DN145" i="16"/>
  <c r="CR138" i="16"/>
  <c r="GE142" i="16"/>
  <c r="GF142" i="16"/>
  <c r="GG142" i="16"/>
  <c r="GB143" i="16"/>
  <c r="GC143" i="16"/>
  <c r="GA143" i="16"/>
  <c r="FZ143" i="16"/>
  <c r="GD143" i="16"/>
  <c r="GF143" i="16" s="1"/>
  <c r="FY144" i="16"/>
  <c r="FH140" i="16"/>
  <c r="DT145" i="16"/>
  <c r="CS138" i="16"/>
  <c r="CW138" i="16" s="1"/>
  <c r="JG138" i="16" s="1"/>
  <c r="DP145" i="16"/>
  <c r="FB142" i="16"/>
  <c r="FG141" i="16"/>
  <c r="FF141" i="16"/>
  <c r="FE141" i="16"/>
  <c r="FD141" i="16"/>
  <c r="FC141" i="16"/>
  <c r="FJ140" i="16"/>
  <c r="FN140" i="16" s="1"/>
  <c r="FI140" i="16"/>
  <c r="EL139" i="16"/>
  <c r="CM139" i="16"/>
  <c r="CL139" i="16"/>
  <c r="CK140" i="16"/>
  <c r="CP139" i="16"/>
  <c r="CO139" i="16"/>
  <c r="CN139" i="16"/>
  <c r="GK142" i="16"/>
  <c r="JW141" i="16"/>
  <c r="DI146" i="16"/>
  <c r="DK146" i="16"/>
  <c r="DM146" i="16"/>
  <c r="DJ146" i="16"/>
  <c r="DH147" i="16"/>
  <c r="DL146" i="16"/>
  <c r="EF140" i="16"/>
  <c r="EE141" i="16"/>
  <c r="EJ140" i="16"/>
  <c r="EH140" i="16"/>
  <c r="EI140" i="16"/>
  <c r="EG140" i="16"/>
  <c r="CQ138" i="16"/>
  <c r="DO145" i="16"/>
  <c r="EM139" i="16"/>
  <c r="EQ139" i="16" s="1"/>
  <c r="JO139" i="16" s="1"/>
  <c r="KI95" i="16"/>
  <c r="JK142" i="16"/>
  <c r="JS136" i="16"/>
  <c r="KA141" i="16"/>
  <c r="IX141" i="16" l="1"/>
  <c r="IW141" i="16"/>
  <c r="IU142" i="16"/>
  <c r="IS142" i="16"/>
  <c r="IR142" i="16"/>
  <c r="IQ142" i="16"/>
  <c r="IT142" i="16"/>
  <c r="IP143" i="16"/>
  <c r="IV141" i="16"/>
  <c r="JB141" i="16"/>
  <c r="HT154" i="16"/>
  <c r="HX154" i="16"/>
  <c r="HW154" i="16"/>
  <c r="HV154" i="16"/>
  <c r="HU154" i="16"/>
  <c r="HY154" i="16" s="1"/>
  <c r="HS155" i="16"/>
  <c r="IE153" i="16"/>
  <c r="IA154" i="16"/>
  <c r="IA153" i="16"/>
  <c r="HZ153" i="16"/>
  <c r="HC152" i="16"/>
  <c r="HD152" i="16"/>
  <c r="HH152" i="16"/>
  <c r="HA153" i="16"/>
  <c r="GY153" i="16"/>
  <c r="GW153" i="16"/>
  <c r="GX153" i="16"/>
  <c r="GZ153" i="16"/>
  <c r="GV154" i="16"/>
  <c r="HB152" i="16"/>
  <c r="EM140" i="16"/>
  <c r="EK140" i="16"/>
  <c r="CQ139" i="16"/>
  <c r="DO146" i="16"/>
  <c r="EQ140" i="16"/>
  <c r="JO140" i="16" s="1"/>
  <c r="DN146" i="16"/>
  <c r="CL140" i="16"/>
  <c r="CO140" i="16"/>
  <c r="CP140" i="16"/>
  <c r="CN140" i="16"/>
  <c r="CK141" i="16"/>
  <c r="CM140" i="16"/>
  <c r="FI141" i="16"/>
  <c r="FH141" i="16"/>
  <c r="GE143" i="16"/>
  <c r="FJ141" i="16"/>
  <c r="FN141" i="16" s="1"/>
  <c r="EE142" i="16"/>
  <c r="EG141" i="16"/>
  <c r="EJ141" i="16"/>
  <c r="EF141" i="16"/>
  <c r="EI141" i="16"/>
  <c r="EH141" i="16"/>
  <c r="GG143" i="16"/>
  <c r="GK143" i="16" s="1"/>
  <c r="DP146" i="16"/>
  <c r="DT146" i="16" s="1"/>
  <c r="JW142" i="16"/>
  <c r="FC142" i="16"/>
  <c r="FG142" i="16"/>
  <c r="FF142" i="16"/>
  <c r="FB143" i="16"/>
  <c r="FE142" i="16"/>
  <c r="FD142" i="16"/>
  <c r="EL140" i="16"/>
  <c r="CS139" i="16"/>
  <c r="CW139" i="16" s="1"/>
  <c r="JG139" i="16" s="1"/>
  <c r="CR139" i="16"/>
  <c r="DI147" i="16"/>
  <c r="DK147" i="16"/>
  <c r="DM147" i="16"/>
  <c r="DL147" i="16"/>
  <c r="DH148" i="16"/>
  <c r="DJ147" i="16"/>
  <c r="FZ144" i="16"/>
  <c r="FY145" i="16"/>
  <c r="GA144" i="16"/>
  <c r="GD144" i="16"/>
  <c r="GB144" i="16"/>
  <c r="GC144" i="16"/>
  <c r="JK143" i="16"/>
  <c r="JS137" i="16"/>
  <c r="KA142" i="16"/>
  <c r="IW142" i="16" l="1"/>
  <c r="IX142" i="16"/>
  <c r="JB142" i="16" s="1"/>
  <c r="IV142" i="16"/>
  <c r="IQ143" i="16"/>
  <c r="IS143" i="16"/>
  <c r="IR143" i="16"/>
  <c r="IP144" i="16"/>
  <c r="IT143" i="16"/>
  <c r="IU143" i="16"/>
  <c r="IE154" i="16"/>
  <c r="HW155" i="16"/>
  <c r="HV155" i="16"/>
  <c r="HU155" i="16"/>
  <c r="HX155" i="16"/>
  <c r="HT155" i="16"/>
  <c r="HZ155" i="16" s="1"/>
  <c r="HS156" i="16"/>
  <c r="HZ154" i="16"/>
  <c r="HB153" i="16"/>
  <c r="HD153" i="16"/>
  <c r="HH153" i="16" s="1"/>
  <c r="HC153" i="16"/>
  <c r="GW154" i="16"/>
  <c r="HA154" i="16"/>
  <c r="GX154" i="16"/>
  <c r="HB154" i="16" s="1"/>
  <c r="GZ154" i="16"/>
  <c r="GY154" i="16"/>
  <c r="GV155" i="16"/>
  <c r="CR140" i="16"/>
  <c r="JW143" i="16"/>
  <c r="DN147" i="16"/>
  <c r="FH142" i="16"/>
  <c r="EJ142" i="16"/>
  <c r="EI142" i="16"/>
  <c r="EG142" i="16"/>
  <c r="EF142" i="16"/>
  <c r="EH142" i="16"/>
  <c r="EE143" i="16"/>
  <c r="CM141" i="16"/>
  <c r="CL141" i="16"/>
  <c r="CK142" i="16"/>
  <c r="CO141" i="16"/>
  <c r="CN141" i="16"/>
  <c r="CP141" i="16"/>
  <c r="DK148" i="16"/>
  <c r="DI148" i="16"/>
  <c r="DH149" i="16"/>
  <c r="DL148" i="16"/>
  <c r="DM148" i="16"/>
  <c r="DJ148" i="16"/>
  <c r="FB144" i="16"/>
  <c r="FG143" i="16"/>
  <c r="FF143" i="16"/>
  <c r="FE143" i="16"/>
  <c r="FD143" i="16"/>
  <c r="FC143" i="16"/>
  <c r="GG144" i="16"/>
  <c r="GK144" i="16" s="1"/>
  <c r="JW144" i="16" s="1"/>
  <c r="KU145" i="16" s="1"/>
  <c r="GF144" i="16"/>
  <c r="CS140" i="16"/>
  <c r="CW140" i="16" s="1"/>
  <c r="JG140" i="16" s="1"/>
  <c r="GE144" i="16"/>
  <c r="DO147" i="16"/>
  <c r="FJ142" i="16"/>
  <c r="FN142" i="16" s="1"/>
  <c r="EM141" i="16"/>
  <c r="EQ141" i="16" s="1"/>
  <c r="JO141" i="16" s="1"/>
  <c r="DP147" i="16"/>
  <c r="DT147" i="16" s="1"/>
  <c r="FZ145" i="16"/>
  <c r="GC145" i="16"/>
  <c r="GB145" i="16"/>
  <c r="FY146" i="16"/>
  <c r="GD145" i="16"/>
  <c r="GA145" i="16"/>
  <c r="FI142" i="16"/>
  <c r="EL141" i="16"/>
  <c r="EK141" i="16"/>
  <c r="CQ140" i="16"/>
  <c r="KE116" i="16"/>
  <c r="JK144" i="16"/>
  <c r="KO145" i="16" s="1"/>
  <c r="JS138" i="16"/>
  <c r="KA143" i="16"/>
  <c r="KW145" i="16" s="1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IV143" i="16" l="1"/>
  <c r="IU144" i="16"/>
  <c r="IS144" i="16"/>
  <c r="IR144" i="16"/>
  <c r="IT144" i="16"/>
  <c r="IP145" i="16"/>
  <c r="IQ144" i="16"/>
  <c r="IW144" i="16" s="1"/>
  <c r="IX144" i="16"/>
  <c r="IW143" i="16"/>
  <c r="IX143" i="16"/>
  <c r="JB143" i="16"/>
  <c r="HY155" i="16"/>
  <c r="IA155" i="16"/>
  <c r="IE155" i="16" s="1"/>
  <c r="HX156" i="16"/>
  <c r="HU156" i="16"/>
  <c r="HT156" i="16"/>
  <c r="HW156" i="16"/>
  <c r="HV156" i="16"/>
  <c r="HS157" i="16"/>
  <c r="HA155" i="16"/>
  <c r="GY155" i="16"/>
  <c r="GW155" i="16"/>
  <c r="HD155" i="16" s="1"/>
  <c r="GX155" i="16"/>
  <c r="GZ155" i="16"/>
  <c r="GV156" i="16"/>
  <c r="HC154" i="16"/>
  <c r="HD154" i="16"/>
  <c r="HH154" i="16" s="1"/>
  <c r="HH155" i="16" s="1"/>
  <c r="GE145" i="16"/>
  <c r="KV145" i="16"/>
  <c r="KV240" i="16" s="1"/>
  <c r="KU240" i="16"/>
  <c r="DN148" i="16"/>
  <c r="CN142" i="16"/>
  <c r="CM142" i="16"/>
  <c r="CL142" i="16"/>
  <c r="CO142" i="16"/>
  <c r="CP142" i="16"/>
  <c r="CK143" i="16"/>
  <c r="GC146" i="16"/>
  <c r="GD146" i="16"/>
  <c r="GB146" i="16"/>
  <c r="FY147" i="16"/>
  <c r="FZ146" i="16"/>
  <c r="GA146" i="16"/>
  <c r="GF145" i="16"/>
  <c r="GG145" i="16"/>
  <c r="GK145" i="16" s="1"/>
  <c r="FF144" i="16"/>
  <c r="FE144" i="16"/>
  <c r="FD144" i="16"/>
  <c r="FB145" i="16"/>
  <c r="FC144" i="16"/>
  <c r="FG144" i="16"/>
  <c r="FI143" i="16"/>
  <c r="FJ143" i="16"/>
  <c r="FN143" i="16" s="1"/>
  <c r="DI149" i="16"/>
  <c r="DL149" i="16"/>
  <c r="DH150" i="16"/>
  <c r="DM149" i="16"/>
  <c r="DK149" i="16"/>
  <c r="DJ149" i="16"/>
  <c r="CQ141" i="16"/>
  <c r="CR141" i="16"/>
  <c r="CS141" i="16"/>
  <c r="CW141" i="16" s="1"/>
  <c r="JG141" i="16" s="1"/>
  <c r="DP148" i="16"/>
  <c r="DT148" i="16" s="1"/>
  <c r="EJ143" i="16"/>
  <c r="EH143" i="16"/>
  <c r="EF143" i="16"/>
  <c r="EG143" i="16"/>
  <c r="EI143" i="16"/>
  <c r="EE144" i="16"/>
  <c r="EL142" i="16"/>
  <c r="EM142" i="16"/>
  <c r="EQ142" i="16" s="1"/>
  <c r="DO148" i="16"/>
  <c r="FH143" i="16"/>
  <c r="EK142" i="16"/>
  <c r="JK145" i="16"/>
  <c r="KO240" i="16"/>
  <c r="KP145" i="16"/>
  <c r="KP240" i="16" s="1"/>
  <c r="JS139" i="16"/>
  <c r="KA144" i="16"/>
  <c r="KW240" i="16"/>
  <c r="KX145" i="16"/>
  <c r="KX240" i="16" s="1"/>
  <c r="IQ145" i="16" l="1"/>
  <c r="IS145" i="16"/>
  <c r="IT145" i="16"/>
  <c r="IU145" i="16"/>
  <c r="IR145" i="16"/>
  <c r="IP146" i="16"/>
  <c r="IV144" i="16"/>
  <c r="JB144" i="16"/>
  <c r="HW157" i="16"/>
  <c r="HT157" i="16"/>
  <c r="HX157" i="16"/>
  <c r="HU157" i="16"/>
  <c r="HV157" i="16"/>
  <c r="HS158" i="16"/>
  <c r="HY156" i="16"/>
  <c r="IA156" i="16"/>
  <c r="IE156" i="16" s="1"/>
  <c r="HZ156" i="16"/>
  <c r="HB155" i="16"/>
  <c r="HC155" i="16"/>
  <c r="GW156" i="16"/>
  <c r="HA156" i="16"/>
  <c r="GX156" i="16"/>
  <c r="GY156" i="16"/>
  <c r="GZ156" i="16"/>
  <c r="GV157" i="16"/>
  <c r="CR142" i="16"/>
  <c r="DN149" i="16"/>
  <c r="EL143" i="16"/>
  <c r="EK143" i="16"/>
  <c r="JW145" i="16"/>
  <c r="CK144" i="16"/>
  <c r="CN143" i="16"/>
  <c r="CP143" i="16"/>
  <c r="CO143" i="16"/>
  <c r="CM143" i="16"/>
  <c r="CL143" i="16"/>
  <c r="DO149" i="16"/>
  <c r="GE146" i="16"/>
  <c r="FI144" i="16"/>
  <c r="DH151" i="16"/>
  <c r="DM150" i="16"/>
  <c r="DL150" i="16"/>
  <c r="DJ150" i="16"/>
  <c r="DK150" i="16"/>
  <c r="DI150" i="16"/>
  <c r="FJ144" i="16"/>
  <c r="FN144" i="16" s="1"/>
  <c r="GG146" i="16"/>
  <c r="GK146" i="16" s="1"/>
  <c r="JW146" i="16" s="1"/>
  <c r="CS142" i="16"/>
  <c r="CW142" i="16" s="1"/>
  <c r="JG142" i="16" s="1"/>
  <c r="GF146" i="16"/>
  <c r="JO142" i="16"/>
  <c r="EH144" i="16"/>
  <c r="EE145" i="16"/>
  <c r="EG144" i="16"/>
  <c r="EF144" i="16"/>
  <c r="EJ144" i="16"/>
  <c r="EI144" i="16"/>
  <c r="FG145" i="16"/>
  <c r="FF145" i="16"/>
  <c r="FE145" i="16"/>
  <c r="FD145" i="16"/>
  <c r="FB146" i="16"/>
  <c r="FC145" i="16"/>
  <c r="FY148" i="16"/>
  <c r="GA147" i="16"/>
  <c r="GB147" i="16"/>
  <c r="GC147" i="16"/>
  <c r="GD147" i="16"/>
  <c r="FZ147" i="16"/>
  <c r="CQ142" i="16"/>
  <c r="EM143" i="16"/>
  <c r="EQ143" i="16" s="1"/>
  <c r="JO143" i="16" s="1"/>
  <c r="DP149" i="16"/>
  <c r="DT149" i="16" s="1"/>
  <c r="FH144" i="16"/>
  <c r="KE117" i="16"/>
  <c r="JK146" i="16"/>
  <c r="JS140" i="16"/>
  <c r="KA145" i="16"/>
  <c r="IV145" i="16" l="1"/>
  <c r="IW145" i="16"/>
  <c r="IX145" i="16"/>
  <c r="JB145" i="16" s="1"/>
  <c r="IU146" i="16"/>
  <c r="IS146" i="16"/>
  <c r="IR146" i="16"/>
  <c r="IV146" i="16" s="1"/>
  <c r="IQ146" i="16"/>
  <c r="IP147" i="16"/>
  <c r="IT146" i="16"/>
  <c r="HX158" i="16"/>
  <c r="HV158" i="16"/>
  <c r="HS159" i="16"/>
  <c r="HU158" i="16"/>
  <c r="HW158" i="16"/>
  <c r="HT158" i="16"/>
  <c r="IA157" i="16"/>
  <c r="IE157" i="16" s="1"/>
  <c r="HZ157" i="16"/>
  <c r="HY157" i="16"/>
  <c r="HB156" i="16"/>
  <c r="HC156" i="16"/>
  <c r="HD156" i="16"/>
  <c r="HH156" i="16" s="1"/>
  <c r="HA157" i="16"/>
  <c r="GY157" i="16"/>
  <c r="GW157" i="16"/>
  <c r="GX157" i="16"/>
  <c r="GZ157" i="16"/>
  <c r="GV158" i="16"/>
  <c r="EK144" i="16"/>
  <c r="DN150" i="16"/>
  <c r="FJ145" i="16"/>
  <c r="FN145" i="16" s="1"/>
  <c r="CS143" i="16"/>
  <c r="CW143" i="16" s="1"/>
  <c r="JG143" i="16" s="1"/>
  <c r="CR143" i="16"/>
  <c r="FF146" i="16"/>
  <c r="FD146" i="16"/>
  <c r="FB147" i="16"/>
  <c r="FE146" i="16"/>
  <c r="FG146" i="16"/>
  <c r="FC146" i="16"/>
  <c r="FH145" i="16"/>
  <c r="EI145" i="16"/>
  <c r="EJ145" i="16"/>
  <c r="EG145" i="16"/>
  <c r="EF145" i="16"/>
  <c r="EH145" i="16"/>
  <c r="EE146" i="16"/>
  <c r="DL151" i="16"/>
  <c r="DH152" i="16"/>
  <c r="DK151" i="16"/>
  <c r="DJ151" i="16"/>
  <c r="DM151" i="16"/>
  <c r="DI151" i="16"/>
  <c r="CQ143" i="16"/>
  <c r="DO150" i="16"/>
  <c r="DP150" i="16"/>
  <c r="DT150" i="16" s="1"/>
  <c r="GE147" i="16"/>
  <c r="EL144" i="16"/>
  <c r="EM144" i="16"/>
  <c r="EQ144" i="16" s="1"/>
  <c r="JO144" i="16" s="1"/>
  <c r="GA148" i="16"/>
  <c r="FZ148" i="16"/>
  <c r="GC148" i="16"/>
  <c r="GB148" i="16"/>
  <c r="GD148" i="16"/>
  <c r="FY149" i="16"/>
  <c r="GF147" i="16"/>
  <c r="GG147" i="16"/>
  <c r="GK147" i="16" s="1"/>
  <c r="FI145" i="16"/>
  <c r="CL144" i="16"/>
  <c r="CM144" i="16"/>
  <c r="CN144" i="16"/>
  <c r="CK145" i="16"/>
  <c r="CO144" i="16"/>
  <c r="CP144" i="16"/>
  <c r="KE118" i="16"/>
  <c r="KI96" i="16"/>
  <c r="JK147" i="16"/>
  <c r="JS141" i="16"/>
  <c r="KA146" i="16"/>
  <c r="IX146" i="16" l="1"/>
  <c r="JB146" i="16"/>
  <c r="IQ147" i="16"/>
  <c r="IS147" i="16"/>
  <c r="IU147" i="16"/>
  <c r="IR147" i="16"/>
  <c r="IT147" i="16"/>
  <c r="IP148" i="16"/>
  <c r="IW146" i="16"/>
  <c r="HW159" i="16"/>
  <c r="HT159" i="16"/>
  <c r="HU159" i="16"/>
  <c r="HX159" i="16"/>
  <c r="HV159" i="16"/>
  <c r="HS160" i="16"/>
  <c r="HY158" i="16"/>
  <c r="IA158" i="16"/>
  <c r="IE158" i="16" s="1"/>
  <c r="HZ158" i="16"/>
  <c r="HB157" i="16"/>
  <c r="GW158" i="16"/>
  <c r="HA158" i="16"/>
  <c r="GX158" i="16"/>
  <c r="GZ158" i="16"/>
  <c r="GY158" i="16"/>
  <c r="GV159" i="16"/>
  <c r="HD157" i="16"/>
  <c r="HH157" i="16" s="1"/>
  <c r="HC157" i="16"/>
  <c r="DN151" i="16"/>
  <c r="DO151" i="16"/>
  <c r="GD149" i="16"/>
  <c r="GC149" i="16"/>
  <c r="GB149" i="16"/>
  <c r="FZ149" i="16"/>
  <c r="GA149" i="16"/>
  <c r="FY150" i="16"/>
  <c r="CK146" i="16"/>
  <c r="CP145" i="16"/>
  <c r="CM145" i="16"/>
  <c r="CN145" i="16"/>
  <c r="CO145" i="16"/>
  <c r="CL145" i="16"/>
  <c r="GG148" i="16"/>
  <c r="GK148" i="16" s="1"/>
  <c r="JW148" i="16" s="1"/>
  <c r="GF148" i="16"/>
  <c r="FJ146" i="16"/>
  <c r="FN146" i="16" s="1"/>
  <c r="FI146" i="16"/>
  <c r="DJ152" i="16"/>
  <c r="DK152" i="16"/>
  <c r="DI152" i="16"/>
  <c r="DH153" i="16"/>
  <c r="DL152" i="16"/>
  <c r="DM152" i="16"/>
  <c r="CQ144" i="16"/>
  <c r="CS144" i="16"/>
  <c r="CW144" i="16" s="1"/>
  <c r="JG144" i="16" s="1"/>
  <c r="CR144" i="16"/>
  <c r="EG146" i="16"/>
  <c r="EH146" i="16"/>
  <c r="EF146" i="16"/>
  <c r="EE147" i="16"/>
  <c r="EJ146" i="16"/>
  <c r="EI146" i="16"/>
  <c r="DP151" i="16"/>
  <c r="DT151" i="16" s="1"/>
  <c r="GE148" i="16"/>
  <c r="EM145" i="16"/>
  <c r="EQ145" i="16" s="1"/>
  <c r="JO145" i="16" s="1"/>
  <c r="FD147" i="16"/>
  <c r="FG147" i="16"/>
  <c r="FB148" i="16"/>
  <c r="FF147" i="16"/>
  <c r="FC147" i="16"/>
  <c r="FE147" i="16"/>
  <c r="JW147" i="16"/>
  <c r="EK145" i="16"/>
  <c r="FH146" i="16"/>
  <c r="EL145" i="16"/>
  <c r="JK148" i="16"/>
  <c r="JS142" i="16"/>
  <c r="KA147" i="16"/>
  <c r="IW147" i="16" l="1"/>
  <c r="IU148" i="16"/>
  <c r="IS148" i="16"/>
  <c r="IR148" i="16"/>
  <c r="IT148" i="16"/>
  <c r="IQ148" i="16"/>
  <c r="IP149" i="16"/>
  <c r="IV147" i="16"/>
  <c r="IX147" i="16"/>
  <c r="JB147" i="16" s="1"/>
  <c r="HX160" i="16"/>
  <c r="HT160" i="16"/>
  <c r="HW160" i="16"/>
  <c r="HV160" i="16"/>
  <c r="HU160" i="16"/>
  <c r="HY160" i="16" s="1"/>
  <c r="HS161" i="16"/>
  <c r="HY159" i="16"/>
  <c r="IA159" i="16"/>
  <c r="IE159" i="16" s="1"/>
  <c r="HZ159" i="16"/>
  <c r="HH158" i="16"/>
  <c r="HA159" i="16"/>
  <c r="GY159" i="16"/>
  <c r="GW159" i="16"/>
  <c r="GX159" i="16"/>
  <c r="HB159" i="16" s="1"/>
  <c r="GZ159" i="16"/>
  <c r="GV160" i="16"/>
  <c r="HB158" i="16"/>
  <c r="HC158" i="16"/>
  <c r="HD158" i="16"/>
  <c r="DP152" i="16"/>
  <c r="DT152" i="16" s="1"/>
  <c r="DN152" i="16"/>
  <c r="FH147" i="16"/>
  <c r="EK146" i="16"/>
  <c r="FY151" i="16"/>
  <c r="FZ150" i="16"/>
  <c r="GA150" i="16"/>
  <c r="GC150" i="16"/>
  <c r="GD150" i="16"/>
  <c r="GB150" i="16"/>
  <c r="GG149" i="16"/>
  <c r="GK149" i="16" s="1"/>
  <c r="JW149" i="16" s="1"/>
  <c r="GF149" i="16"/>
  <c r="CQ145" i="16"/>
  <c r="GE149" i="16"/>
  <c r="FI147" i="16"/>
  <c r="CS145" i="16"/>
  <c r="CW145" i="16" s="1"/>
  <c r="JG145" i="16" s="1"/>
  <c r="CR145" i="16"/>
  <c r="EH147" i="16"/>
  <c r="EG147" i="16"/>
  <c r="EE148" i="16"/>
  <c r="EF147" i="16"/>
  <c r="EJ147" i="16"/>
  <c r="EI147" i="16"/>
  <c r="CL146" i="16"/>
  <c r="CN146" i="16"/>
  <c r="CO146" i="16"/>
  <c r="CK147" i="16"/>
  <c r="CP146" i="16"/>
  <c r="CM146" i="16"/>
  <c r="FJ147" i="16"/>
  <c r="FN147" i="16" s="1"/>
  <c r="FE148" i="16"/>
  <c r="FC148" i="16"/>
  <c r="FG148" i="16"/>
  <c r="FF148" i="16"/>
  <c r="FB149" i="16"/>
  <c r="FD148" i="16"/>
  <c r="DO152" i="16"/>
  <c r="EL146" i="16"/>
  <c r="EM146" i="16"/>
  <c r="EQ146" i="16" s="1"/>
  <c r="JO146" i="16" s="1"/>
  <c r="KQ145" i="16" s="1"/>
  <c r="DI153" i="16"/>
  <c r="DM153" i="16"/>
  <c r="DL153" i="16"/>
  <c r="DJ153" i="16"/>
  <c r="DH154" i="16"/>
  <c r="DK153" i="16"/>
  <c r="JK149" i="16"/>
  <c r="JS143" i="16"/>
  <c r="KA148" i="16"/>
  <c r="IW148" i="16" l="1"/>
  <c r="IX148" i="16"/>
  <c r="JB148" i="16" s="1"/>
  <c r="IV148" i="16"/>
  <c r="IQ149" i="16"/>
  <c r="IS149" i="16"/>
  <c r="IT149" i="16"/>
  <c r="IR149" i="16"/>
  <c r="IU149" i="16"/>
  <c r="IP150" i="16"/>
  <c r="IA160" i="16"/>
  <c r="IE160" i="16" s="1"/>
  <c r="HZ160" i="16"/>
  <c r="HW161" i="16"/>
  <c r="IA161" i="16" s="1"/>
  <c r="HT161" i="16"/>
  <c r="HZ161" i="16" s="1"/>
  <c r="HX161" i="16"/>
  <c r="HV161" i="16"/>
  <c r="HU161" i="16"/>
  <c r="HS162" i="16"/>
  <c r="GW160" i="16"/>
  <c r="HA160" i="16"/>
  <c r="GX160" i="16"/>
  <c r="GY160" i="16"/>
  <c r="GZ160" i="16"/>
  <c r="GV161" i="16"/>
  <c r="HC160" i="16"/>
  <c r="HD159" i="16"/>
  <c r="HH159" i="16" s="1"/>
  <c r="HC159" i="16"/>
  <c r="EK147" i="16"/>
  <c r="DP153" i="16"/>
  <c r="DT153" i="16" s="1"/>
  <c r="CQ146" i="16"/>
  <c r="EM147" i="16"/>
  <c r="EQ147" i="16" s="1"/>
  <c r="JO147" i="16" s="1"/>
  <c r="EJ148" i="16"/>
  <c r="EI148" i="16"/>
  <c r="EH148" i="16"/>
  <c r="EG148" i="16"/>
  <c r="EE149" i="16"/>
  <c r="EF148" i="16"/>
  <c r="CK148" i="16"/>
  <c r="CP147" i="16"/>
  <c r="CO147" i="16"/>
  <c r="CN147" i="16"/>
  <c r="CM147" i="16"/>
  <c r="CL147" i="16"/>
  <c r="GF150" i="16"/>
  <c r="GG150" i="16"/>
  <c r="GK150" i="16" s="1"/>
  <c r="JW150" i="16" s="1"/>
  <c r="GE150" i="16"/>
  <c r="FH148" i="16"/>
  <c r="CS146" i="16"/>
  <c r="CW146" i="16" s="1"/>
  <c r="JG146" i="16" s="1"/>
  <c r="DN153" i="16"/>
  <c r="FC149" i="16"/>
  <c r="FG149" i="16"/>
  <c r="FB150" i="16"/>
  <c r="FF149" i="16"/>
  <c r="FE149" i="16"/>
  <c r="FD149" i="16"/>
  <c r="FY152" i="16"/>
  <c r="GA151" i="16"/>
  <c r="GB151" i="16"/>
  <c r="GD151" i="16"/>
  <c r="FZ151" i="16"/>
  <c r="GC151" i="16"/>
  <c r="CR146" i="16"/>
  <c r="EL147" i="16"/>
  <c r="FI148" i="16"/>
  <c r="DM154" i="16"/>
  <c r="DL154" i="16"/>
  <c r="DJ154" i="16"/>
  <c r="DK154" i="16"/>
  <c r="DI154" i="16"/>
  <c r="DH155" i="16"/>
  <c r="DO153" i="16"/>
  <c r="FJ148" i="16"/>
  <c r="FN148" i="16" s="1"/>
  <c r="KQ240" i="16"/>
  <c r="KR145" i="16"/>
  <c r="KR240" i="16" s="1"/>
  <c r="JK150" i="16"/>
  <c r="JS144" i="16"/>
  <c r="KA149" i="16"/>
  <c r="IV149" i="16" l="1"/>
  <c r="IW149" i="16"/>
  <c r="IX149" i="16"/>
  <c r="JB149" i="16" s="1"/>
  <c r="IU150" i="16"/>
  <c r="IS150" i="16"/>
  <c r="IR150" i="16"/>
  <c r="IT150" i="16"/>
  <c r="IQ150" i="16"/>
  <c r="IP151" i="16"/>
  <c r="IE161" i="16"/>
  <c r="HX162" i="16"/>
  <c r="HW162" i="16"/>
  <c r="HV162" i="16"/>
  <c r="HU162" i="16"/>
  <c r="HT162" i="16"/>
  <c r="HS163" i="16"/>
  <c r="HY161" i="16"/>
  <c r="HA161" i="16"/>
  <c r="GY161" i="16"/>
  <c r="GW161" i="16"/>
  <c r="GX161" i="16"/>
  <c r="GZ161" i="16"/>
  <c r="GV162" i="16"/>
  <c r="HB160" i="16"/>
  <c r="HD160" i="16"/>
  <c r="HH160" i="16" s="1"/>
  <c r="FH149" i="16"/>
  <c r="CS147" i="16"/>
  <c r="CW147" i="16" s="1"/>
  <c r="JG147" i="16" s="1"/>
  <c r="CR147" i="16"/>
  <c r="EL148" i="16"/>
  <c r="DH156" i="16"/>
  <c r="DI155" i="16"/>
  <c r="DM155" i="16"/>
  <c r="DK155" i="16"/>
  <c r="DL155" i="16"/>
  <c r="DJ155" i="16"/>
  <c r="FJ149" i="16"/>
  <c r="FN149" i="16" s="1"/>
  <c r="DO154" i="16"/>
  <c r="GG151" i="16"/>
  <c r="GK151" i="16" s="1"/>
  <c r="JW151" i="16" s="1"/>
  <c r="GF151" i="16"/>
  <c r="DN154" i="16"/>
  <c r="GE151" i="16"/>
  <c r="FC150" i="16"/>
  <c r="FF150" i="16"/>
  <c r="FG150" i="16"/>
  <c r="FE150" i="16"/>
  <c r="FB151" i="16"/>
  <c r="FD150" i="16"/>
  <c r="CO148" i="16"/>
  <c r="CM148" i="16"/>
  <c r="CL148" i="16"/>
  <c r="CN148" i="16"/>
  <c r="CK149" i="16"/>
  <c r="CP148" i="16"/>
  <c r="GD152" i="16"/>
  <c r="FZ152" i="16"/>
  <c r="GA152" i="16"/>
  <c r="GC152" i="16"/>
  <c r="GB152" i="16"/>
  <c r="FY153" i="16"/>
  <c r="EM148" i="16"/>
  <c r="EQ148" i="16" s="1"/>
  <c r="EI149" i="16"/>
  <c r="EE150" i="16"/>
  <c r="EH149" i="16"/>
  <c r="EJ149" i="16"/>
  <c r="EG149" i="16"/>
  <c r="EF149" i="16"/>
  <c r="FI149" i="16"/>
  <c r="EK148" i="16"/>
  <c r="DP154" i="16"/>
  <c r="DT154" i="16" s="1"/>
  <c r="CQ147" i="16"/>
  <c r="KE119" i="16"/>
  <c r="KI97" i="16"/>
  <c r="JK151" i="16"/>
  <c r="JS145" i="16"/>
  <c r="KA150" i="16"/>
  <c r="IV150" i="16" l="1"/>
  <c r="IW150" i="16"/>
  <c r="IX150" i="16"/>
  <c r="JB150" i="16" s="1"/>
  <c r="IQ151" i="16"/>
  <c r="IS151" i="16"/>
  <c r="IU151" i="16"/>
  <c r="IT151" i="16"/>
  <c r="IR151" i="16"/>
  <c r="IP152" i="16"/>
  <c r="IA162" i="16"/>
  <c r="HZ162" i="16"/>
  <c r="HW163" i="16"/>
  <c r="HT163" i="16"/>
  <c r="HX163" i="16"/>
  <c r="HV163" i="16"/>
  <c r="HU163" i="16"/>
  <c r="HS164" i="16"/>
  <c r="HY162" i="16"/>
  <c r="IE162" i="16"/>
  <c r="GW162" i="16"/>
  <c r="HA162" i="16"/>
  <c r="GX162" i="16"/>
  <c r="GZ162" i="16"/>
  <c r="GY162" i="16"/>
  <c r="GV163" i="16"/>
  <c r="HB161" i="16"/>
  <c r="HD161" i="16"/>
  <c r="HH161" i="16" s="1"/>
  <c r="HC161" i="16"/>
  <c r="FJ150" i="16"/>
  <c r="FN150" i="16" s="1"/>
  <c r="DN155" i="16"/>
  <c r="CR148" i="16"/>
  <c r="FH150" i="16"/>
  <c r="EJ150" i="16"/>
  <c r="EE151" i="16"/>
  <c r="EI150" i="16"/>
  <c r="EH150" i="16"/>
  <c r="EG150" i="16"/>
  <c r="EF150" i="16"/>
  <c r="FD151" i="16"/>
  <c r="FB152" i="16"/>
  <c r="FC151" i="16"/>
  <c r="FG151" i="16"/>
  <c r="FF151" i="16"/>
  <c r="FE151" i="16"/>
  <c r="EM149" i="16"/>
  <c r="EQ149" i="16" s="1"/>
  <c r="JO149" i="16" s="1"/>
  <c r="EL149" i="16"/>
  <c r="GA153" i="16"/>
  <c r="FZ153" i="16"/>
  <c r="FY154" i="16"/>
  <c r="GD153" i="16"/>
  <c r="GB153" i="16"/>
  <c r="GC153" i="16"/>
  <c r="JO148" i="16"/>
  <c r="CS148" i="16"/>
  <c r="CW148" i="16" s="1"/>
  <c r="JG148" i="16" s="1"/>
  <c r="FI150" i="16"/>
  <c r="DO155" i="16"/>
  <c r="EK149" i="16"/>
  <c r="CQ148" i="16"/>
  <c r="GF152" i="16"/>
  <c r="GG152" i="16"/>
  <c r="GK152" i="16" s="1"/>
  <c r="JW152" i="16" s="1"/>
  <c r="DL156" i="16"/>
  <c r="DJ156" i="16"/>
  <c r="DI156" i="16"/>
  <c r="DK156" i="16"/>
  <c r="DH157" i="16"/>
  <c r="DM156" i="16"/>
  <c r="CP149" i="16"/>
  <c r="CM149" i="16"/>
  <c r="CO149" i="16"/>
  <c r="CN149" i="16"/>
  <c r="CL149" i="16"/>
  <c r="CK150" i="16"/>
  <c r="GE152" i="16"/>
  <c r="DP155" i="16"/>
  <c r="DT155" i="16" s="1"/>
  <c r="JK152" i="16"/>
  <c r="JS146" i="16"/>
  <c r="KS145" i="16" s="1"/>
  <c r="KA151" i="16"/>
  <c r="IW151" i="16" l="1"/>
  <c r="IX151" i="16"/>
  <c r="JB151" i="16"/>
  <c r="IV151" i="16"/>
  <c r="IU152" i="16"/>
  <c r="IS152" i="16"/>
  <c r="IR152" i="16"/>
  <c r="IT152" i="16"/>
  <c r="IP153" i="16"/>
  <c r="IQ152" i="16"/>
  <c r="HY163" i="16"/>
  <c r="HX164" i="16"/>
  <c r="HV164" i="16"/>
  <c r="HW164" i="16"/>
  <c r="HU164" i="16"/>
  <c r="HY164" i="16" s="1"/>
  <c r="HT164" i="16"/>
  <c r="HS165" i="16"/>
  <c r="IE163" i="16"/>
  <c r="HZ163" i="16"/>
  <c r="IA163" i="16"/>
  <c r="HH162" i="16"/>
  <c r="HC162" i="16"/>
  <c r="HD162" i="16"/>
  <c r="HA163" i="16"/>
  <c r="GY163" i="16"/>
  <c r="GW163" i="16"/>
  <c r="GX163" i="16"/>
  <c r="HB163" i="16" s="1"/>
  <c r="GZ163" i="16"/>
  <c r="GV164" i="16"/>
  <c r="HB162" i="16"/>
  <c r="DO156" i="16"/>
  <c r="CM150" i="16"/>
  <c r="CO150" i="16"/>
  <c r="CL150" i="16"/>
  <c r="CP150" i="16"/>
  <c r="CN150" i="16"/>
  <c r="CK151" i="16"/>
  <c r="EJ151" i="16"/>
  <c r="EI151" i="16"/>
  <c r="EE152" i="16"/>
  <c r="EG151" i="16"/>
  <c r="EH151" i="16"/>
  <c r="EF151" i="16"/>
  <c r="FJ151" i="16"/>
  <c r="FN151" i="16" s="1"/>
  <c r="DN156" i="16"/>
  <c r="FY155" i="16"/>
  <c r="GA154" i="16"/>
  <c r="GC154" i="16"/>
  <c r="GB154" i="16"/>
  <c r="FZ154" i="16"/>
  <c r="GD154" i="16"/>
  <c r="FE152" i="16"/>
  <c r="FF152" i="16"/>
  <c r="FC152" i="16"/>
  <c r="FG152" i="16"/>
  <c r="FB153" i="16"/>
  <c r="FD152" i="16"/>
  <c r="GF153" i="16"/>
  <c r="GG153" i="16"/>
  <c r="GK153" i="16" s="1"/>
  <c r="FH151" i="16"/>
  <c r="FI151" i="16"/>
  <c r="CQ149" i="16"/>
  <c r="CS149" i="16"/>
  <c r="CW149" i="16" s="1"/>
  <c r="CR149" i="16"/>
  <c r="GE153" i="16"/>
  <c r="EL150" i="16"/>
  <c r="EM150" i="16"/>
  <c r="EQ150" i="16" s="1"/>
  <c r="JO150" i="16" s="1"/>
  <c r="EK150" i="16"/>
  <c r="DH158" i="16"/>
  <c r="DI157" i="16"/>
  <c r="DL157" i="16"/>
  <c r="DM157" i="16"/>
  <c r="DK157" i="16"/>
  <c r="DJ157" i="16"/>
  <c r="DP156" i="16"/>
  <c r="DT156" i="16" s="1"/>
  <c r="JK153" i="16"/>
  <c r="JS147" i="16"/>
  <c r="KT145" i="16"/>
  <c r="KT240" i="16" s="1"/>
  <c r="KS240" i="16"/>
  <c r="KA152" i="16"/>
  <c r="IV152" i="16" l="1"/>
  <c r="IQ153" i="16"/>
  <c r="IS153" i="16"/>
  <c r="IU153" i="16"/>
  <c r="IT153" i="16"/>
  <c r="IR153" i="16"/>
  <c r="IP154" i="16"/>
  <c r="IW152" i="16"/>
  <c r="IX152" i="16"/>
  <c r="JB152" i="16"/>
  <c r="HW165" i="16"/>
  <c r="HU165" i="16"/>
  <c r="HT165" i="16"/>
  <c r="HZ165" i="16" s="1"/>
  <c r="HX165" i="16"/>
  <c r="HV165" i="16"/>
  <c r="IA165" i="16" s="1"/>
  <c r="IB165" i="16" s="1"/>
  <c r="HS166" i="16"/>
  <c r="IA164" i="16"/>
  <c r="IE164" i="16" s="1"/>
  <c r="HZ164" i="16"/>
  <c r="GW164" i="16"/>
  <c r="HC164" i="16" s="1"/>
  <c r="HA164" i="16"/>
  <c r="GX164" i="16"/>
  <c r="GY164" i="16"/>
  <c r="GZ164" i="16"/>
  <c r="GV165" i="16"/>
  <c r="HD163" i="16"/>
  <c r="HH163" i="16" s="1"/>
  <c r="HC163" i="16"/>
  <c r="GF154" i="16"/>
  <c r="JG149" i="16"/>
  <c r="DN157" i="16"/>
  <c r="FH152" i="16"/>
  <c r="GG154" i="16"/>
  <c r="GK154" i="16" s="1"/>
  <c r="FF153" i="16"/>
  <c r="FD153" i="16"/>
  <c r="FG153" i="16"/>
  <c r="FE153" i="16"/>
  <c r="FC153" i="16"/>
  <c r="FB154" i="16"/>
  <c r="EK151" i="16"/>
  <c r="CS150" i="16"/>
  <c r="CW150" i="16" s="1"/>
  <c r="JG150" i="16" s="1"/>
  <c r="KM145" i="16" s="1"/>
  <c r="CR150" i="16"/>
  <c r="FI152" i="16"/>
  <c r="GE154" i="16"/>
  <c r="EH152" i="16"/>
  <c r="EG152" i="16"/>
  <c r="EF152" i="16"/>
  <c r="EE153" i="16"/>
  <c r="EI152" i="16"/>
  <c r="EJ152" i="16"/>
  <c r="GD155" i="16"/>
  <c r="FZ155" i="16"/>
  <c r="GA155" i="16"/>
  <c r="GC155" i="16"/>
  <c r="FY156" i="16"/>
  <c r="GB155" i="16"/>
  <c r="CQ150" i="16"/>
  <c r="DJ158" i="16"/>
  <c r="DK158" i="16"/>
  <c r="DL158" i="16"/>
  <c r="DI158" i="16"/>
  <c r="DH159" i="16"/>
  <c r="DM158" i="16"/>
  <c r="FJ152" i="16"/>
  <c r="FN152" i="16" s="1"/>
  <c r="EL151" i="16"/>
  <c r="EM151" i="16"/>
  <c r="EQ151" i="16" s="1"/>
  <c r="JO151" i="16" s="1"/>
  <c r="JW153" i="16"/>
  <c r="DO157" i="16"/>
  <c r="DP157" i="16"/>
  <c r="DT157" i="16" s="1"/>
  <c r="CM151" i="16"/>
  <c r="CN151" i="16"/>
  <c r="CL151" i="16"/>
  <c r="CK152" i="16"/>
  <c r="CO151" i="16"/>
  <c r="CP151" i="16"/>
  <c r="KE120" i="16"/>
  <c r="JK154" i="16"/>
  <c r="JS148" i="16"/>
  <c r="KA153" i="16"/>
  <c r="IV153" i="16" l="1"/>
  <c r="IW153" i="16"/>
  <c r="IX153" i="16"/>
  <c r="JB153" i="16" s="1"/>
  <c r="IU154" i="16"/>
  <c r="IS154" i="16"/>
  <c r="IR154" i="16"/>
  <c r="IQ154" i="16"/>
  <c r="IT154" i="16"/>
  <c r="IP155" i="16"/>
  <c r="IE165" i="16"/>
  <c r="HY165" i="16"/>
  <c r="HX166" i="16"/>
  <c r="HW166" i="16"/>
  <c r="HU166" i="16"/>
  <c r="HY166" i="16" s="1"/>
  <c r="HV166" i="16"/>
  <c r="HT166" i="16"/>
  <c r="HS167" i="16"/>
  <c r="HH164" i="16"/>
  <c r="HD164" i="16"/>
  <c r="HB164" i="16"/>
  <c r="HA165" i="16"/>
  <c r="GY165" i="16"/>
  <c r="GW165" i="16"/>
  <c r="GX165" i="16"/>
  <c r="HB165" i="16" s="1"/>
  <c r="GZ165" i="16"/>
  <c r="GV166" i="16"/>
  <c r="GE155" i="16"/>
  <c r="CQ151" i="16"/>
  <c r="FH153" i="16"/>
  <c r="GC156" i="16"/>
  <c r="FY157" i="16"/>
  <c r="FZ156" i="16"/>
  <c r="GB156" i="16"/>
  <c r="GA156" i="16"/>
  <c r="GD156" i="16"/>
  <c r="DM159" i="16"/>
  <c r="DL159" i="16"/>
  <c r="DK159" i="16"/>
  <c r="DJ159" i="16"/>
  <c r="DH160" i="16"/>
  <c r="DI159" i="16"/>
  <c r="EK152" i="16"/>
  <c r="GF155" i="16"/>
  <c r="GG155" i="16"/>
  <c r="GK155" i="16" s="1"/>
  <c r="JW154" i="16"/>
  <c r="FG154" i="16"/>
  <c r="FF154" i="16"/>
  <c r="FD154" i="16"/>
  <c r="FB155" i="16"/>
  <c r="FE154" i="16"/>
  <c r="FC154" i="16"/>
  <c r="FJ153" i="16"/>
  <c r="FN153" i="16" s="1"/>
  <c r="FI153" i="16"/>
  <c r="DN158" i="16"/>
  <c r="DP158" i="16"/>
  <c r="DT158" i="16" s="1"/>
  <c r="DO158" i="16"/>
  <c r="CN152" i="16"/>
  <c r="CL152" i="16"/>
  <c r="CK153" i="16"/>
  <c r="CM152" i="16"/>
  <c r="CO152" i="16"/>
  <c r="CP152" i="16"/>
  <c r="CR151" i="16"/>
  <c r="CS151" i="16"/>
  <c r="CW151" i="16" s="1"/>
  <c r="EG153" i="16"/>
  <c r="EI153" i="16"/>
  <c r="EF153" i="16"/>
  <c r="EE154" i="16"/>
  <c r="EJ153" i="16"/>
  <c r="EH153" i="16"/>
  <c r="EL152" i="16"/>
  <c r="EM152" i="16"/>
  <c r="EQ152" i="16" s="1"/>
  <c r="JO152" i="16" s="1"/>
  <c r="KI98" i="16"/>
  <c r="JG151" i="16"/>
  <c r="KN145" i="16"/>
  <c r="KN240" i="16" s="1"/>
  <c r="KM240" i="16"/>
  <c r="JK155" i="16"/>
  <c r="JS149" i="16"/>
  <c r="KA154" i="16"/>
  <c r="IW154" i="16" l="1"/>
  <c r="IV154" i="16"/>
  <c r="IX154" i="16"/>
  <c r="JB154" i="16" s="1"/>
  <c r="IU155" i="16"/>
  <c r="IR155" i="16"/>
  <c r="IT155" i="16"/>
  <c r="IQ155" i="16"/>
  <c r="IX155" i="16" s="1"/>
  <c r="IP156" i="16"/>
  <c r="IS155" i="16"/>
  <c r="HU167" i="16"/>
  <c r="HX167" i="16"/>
  <c r="HW167" i="16"/>
  <c r="HV167" i="16"/>
  <c r="HT167" i="16"/>
  <c r="HZ167" i="16" s="1"/>
  <c r="HS168" i="16"/>
  <c r="IA167" i="16"/>
  <c r="IB167" i="16" s="1"/>
  <c r="HZ166" i="16"/>
  <c r="IA166" i="16"/>
  <c r="IB166" i="16"/>
  <c r="IE166" i="16"/>
  <c r="GZ166" i="16"/>
  <c r="GW166" i="16"/>
  <c r="HA166" i="16"/>
  <c r="GY166" i="16"/>
  <c r="GX166" i="16"/>
  <c r="HB166" i="16" s="1"/>
  <c r="GV167" i="16"/>
  <c r="HE165" i="16"/>
  <c r="HH165" i="16" s="1"/>
  <c r="HD165" i="16"/>
  <c r="HC165" i="16"/>
  <c r="FI154" i="16"/>
  <c r="GG156" i="16"/>
  <c r="GF156" i="16"/>
  <c r="CR152" i="16"/>
  <c r="EK153" i="16"/>
  <c r="GK156" i="16"/>
  <c r="JW155" i="16"/>
  <c r="CQ152" i="16"/>
  <c r="FJ154" i="16"/>
  <c r="FN154" i="16" s="1"/>
  <c r="CN153" i="16"/>
  <c r="CL153" i="16"/>
  <c r="CM153" i="16"/>
  <c r="CK154" i="16"/>
  <c r="CO153" i="16"/>
  <c r="CP153" i="16"/>
  <c r="FF155" i="16"/>
  <c r="FC155" i="16"/>
  <c r="FE155" i="16"/>
  <c r="FD155" i="16"/>
  <c r="FB156" i="16"/>
  <c r="FG155" i="16"/>
  <c r="EL153" i="16"/>
  <c r="EM153" i="16"/>
  <c r="EQ153" i="16" s="1"/>
  <c r="JO153" i="16" s="1"/>
  <c r="GE156" i="16"/>
  <c r="FH154" i="16"/>
  <c r="DI160" i="16"/>
  <c r="DL160" i="16"/>
  <c r="DH161" i="16"/>
  <c r="DM160" i="16"/>
  <c r="DJ160" i="16"/>
  <c r="DK160" i="16"/>
  <c r="CS152" i="16"/>
  <c r="CW152" i="16" s="1"/>
  <c r="DP159" i="16"/>
  <c r="DT159" i="16" s="1"/>
  <c r="DO159" i="16"/>
  <c r="DN159" i="16"/>
  <c r="GC157" i="16"/>
  <c r="GA157" i="16"/>
  <c r="GB157" i="16"/>
  <c r="GD157" i="16"/>
  <c r="FZ157" i="16"/>
  <c r="FY158" i="16"/>
  <c r="EI154" i="16"/>
  <c r="EF154" i="16"/>
  <c r="EH154" i="16"/>
  <c r="EE155" i="16"/>
  <c r="EJ154" i="16"/>
  <c r="EG154" i="16"/>
  <c r="EK154" i="16" s="1"/>
  <c r="JK156" i="16"/>
  <c r="JS150" i="16"/>
  <c r="KA155" i="16"/>
  <c r="JB155" i="16" l="1"/>
  <c r="IQ156" i="16"/>
  <c r="IU156" i="16"/>
  <c r="IR156" i="16"/>
  <c r="IT156" i="16"/>
  <c r="IS156" i="16"/>
  <c r="IP157" i="16"/>
  <c r="IV155" i="16"/>
  <c r="IW155" i="16"/>
  <c r="IE167" i="16"/>
  <c r="HX168" i="16"/>
  <c r="HV168" i="16"/>
  <c r="HU168" i="16"/>
  <c r="HT168" i="16"/>
  <c r="HW168" i="16"/>
  <c r="HS169" i="16"/>
  <c r="HY167" i="16"/>
  <c r="HH166" i="16"/>
  <c r="GY167" i="16"/>
  <c r="GW167" i="16"/>
  <c r="HC167" i="16" s="1"/>
  <c r="HA167" i="16"/>
  <c r="GZ167" i="16"/>
  <c r="GV168" i="16"/>
  <c r="GX167" i="16"/>
  <c r="HC166" i="16"/>
  <c r="HD166" i="16"/>
  <c r="HE166" i="16" s="1"/>
  <c r="CR153" i="16"/>
  <c r="DN160" i="16"/>
  <c r="CQ153" i="16"/>
  <c r="EM154" i="16"/>
  <c r="EQ154" i="16" s="1"/>
  <c r="JO154" i="16" s="1"/>
  <c r="CS153" i="16"/>
  <c r="CW153" i="16" s="1"/>
  <c r="JG152" i="16"/>
  <c r="EH155" i="16"/>
  <c r="EG155" i="16"/>
  <c r="EF155" i="16"/>
  <c r="EE156" i="16"/>
  <c r="EJ155" i="16"/>
  <c r="EI155" i="16"/>
  <c r="GE157" i="16"/>
  <c r="FF156" i="16"/>
  <c r="FD156" i="16"/>
  <c r="FB157" i="16"/>
  <c r="FC156" i="16"/>
  <c r="FE156" i="16"/>
  <c r="FG156" i="16"/>
  <c r="DJ161" i="16"/>
  <c r="DH162" i="16"/>
  <c r="DI161" i="16"/>
  <c r="DM161" i="16"/>
  <c r="DK161" i="16"/>
  <c r="DL161" i="16"/>
  <c r="FH155" i="16"/>
  <c r="DO160" i="16"/>
  <c r="EL154" i="16"/>
  <c r="DP160" i="16"/>
  <c r="FJ155" i="16"/>
  <c r="FN155" i="16" s="1"/>
  <c r="FI155" i="16"/>
  <c r="GD158" i="16"/>
  <c r="FZ158" i="16"/>
  <c r="FY159" i="16"/>
  <c r="GB158" i="16"/>
  <c r="GA158" i="16"/>
  <c r="GC158" i="16"/>
  <c r="DT160" i="16"/>
  <c r="GG157" i="16"/>
  <c r="GK157" i="16" s="1"/>
  <c r="GF157" i="16"/>
  <c r="CK155" i="16"/>
  <c r="CP154" i="16"/>
  <c r="CL154" i="16"/>
  <c r="CO154" i="16"/>
  <c r="CN154" i="16"/>
  <c r="CM154" i="16"/>
  <c r="JW156" i="16"/>
  <c r="KE121" i="16"/>
  <c r="JK157" i="16"/>
  <c r="JS151" i="16"/>
  <c r="KA156" i="16"/>
  <c r="IX156" i="16" l="1"/>
  <c r="IW156" i="16"/>
  <c r="IU157" i="16"/>
  <c r="IS157" i="16"/>
  <c r="IR157" i="16"/>
  <c r="IT157" i="16"/>
  <c r="IQ157" i="16"/>
  <c r="IP158" i="16"/>
  <c r="IV156" i="16"/>
  <c r="JB156" i="16"/>
  <c r="IA168" i="16"/>
  <c r="IB168" i="16"/>
  <c r="HZ168" i="16"/>
  <c r="HY168" i="16"/>
  <c r="HX169" i="16"/>
  <c r="HV169" i="16"/>
  <c r="HT169" i="16"/>
  <c r="HU169" i="16"/>
  <c r="HY169" i="16" s="1"/>
  <c r="HW169" i="16"/>
  <c r="HS170" i="16"/>
  <c r="IE168" i="16"/>
  <c r="GZ168" i="16"/>
  <c r="GX168" i="16"/>
  <c r="HA168" i="16"/>
  <c r="GW168" i="16"/>
  <c r="GY168" i="16"/>
  <c r="GV169" i="16"/>
  <c r="HD167" i="16"/>
  <c r="HE167" i="16" s="1"/>
  <c r="HH167" i="16" s="1"/>
  <c r="HB167" i="16"/>
  <c r="EL155" i="16"/>
  <c r="DP161" i="16"/>
  <c r="FI156" i="16"/>
  <c r="CS154" i="16"/>
  <c r="CW154" i="16" s="1"/>
  <c r="JG154" i="16" s="1"/>
  <c r="CQ154" i="16"/>
  <c r="JW157" i="16"/>
  <c r="JG153" i="16"/>
  <c r="DT161" i="16"/>
  <c r="DN161" i="16"/>
  <c r="FE157" i="16"/>
  <c r="FD157" i="16"/>
  <c r="FC157" i="16"/>
  <c r="FB158" i="16"/>
  <c r="FG157" i="16"/>
  <c r="FF157" i="16"/>
  <c r="EK155" i="16"/>
  <c r="FH156" i="16"/>
  <c r="GG158" i="16"/>
  <c r="GK158" i="16" s="1"/>
  <c r="GF158" i="16"/>
  <c r="CR154" i="16"/>
  <c r="GE158" i="16"/>
  <c r="EF156" i="16"/>
  <c r="EJ156" i="16"/>
  <c r="EE157" i="16"/>
  <c r="EI156" i="16"/>
  <c r="EH156" i="16"/>
  <c r="EG156" i="16"/>
  <c r="CL155" i="16"/>
  <c r="CK156" i="16"/>
  <c r="CP155" i="16"/>
  <c r="CO155" i="16"/>
  <c r="CN155" i="16"/>
  <c r="CM155" i="16"/>
  <c r="GC159" i="16"/>
  <c r="FZ159" i="16"/>
  <c r="GB159" i="16"/>
  <c r="GA159" i="16"/>
  <c r="GD159" i="16"/>
  <c r="FY160" i="16"/>
  <c r="DO161" i="16"/>
  <c r="DI162" i="16"/>
  <c r="DH163" i="16"/>
  <c r="DM162" i="16"/>
  <c r="DL162" i="16"/>
  <c r="DJ162" i="16"/>
  <c r="DK162" i="16"/>
  <c r="FJ156" i="16"/>
  <c r="FN156" i="16" s="1"/>
  <c r="EM155" i="16"/>
  <c r="EQ155" i="16" s="1"/>
  <c r="JO155" i="16"/>
  <c r="KI99" i="16"/>
  <c r="JK158" i="16"/>
  <c r="KO159" i="16" s="1"/>
  <c r="JS152" i="16"/>
  <c r="KA157" i="16"/>
  <c r="KW159" i="16" s="1"/>
  <c r="IQ158" i="16" l="1"/>
  <c r="IS158" i="16"/>
  <c r="IU158" i="16"/>
  <c r="IT158" i="16"/>
  <c r="IR158" i="16"/>
  <c r="IP159" i="16"/>
  <c r="IV157" i="16"/>
  <c r="JB157" i="16"/>
  <c r="IX157" i="16"/>
  <c r="IW157" i="16"/>
  <c r="IA169" i="16"/>
  <c r="IB169" i="16"/>
  <c r="HZ169" i="16"/>
  <c r="HV170" i="16"/>
  <c r="HT170" i="16"/>
  <c r="IA170" i="16" s="1"/>
  <c r="IB170" i="16" s="1"/>
  <c r="HU170" i="16"/>
  <c r="HX170" i="16"/>
  <c r="HS171" i="16"/>
  <c r="HW170" i="16"/>
  <c r="IE169" i="16"/>
  <c r="GW169" i="16"/>
  <c r="HA169" i="16"/>
  <c r="GZ169" i="16"/>
  <c r="GY169" i="16"/>
  <c r="GX169" i="16"/>
  <c r="HB169" i="16" s="1"/>
  <c r="GV170" i="16"/>
  <c r="HB168" i="16"/>
  <c r="HD168" i="16"/>
  <c r="HE168" i="16" s="1"/>
  <c r="HH168" i="16" s="1"/>
  <c r="HC168" i="16"/>
  <c r="CQ155" i="16"/>
  <c r="EK156" i="16"/>
  <c r="JW158" i="16"/>
  <c r="KU159" i="16" s="1"/>
  <c r="CS155" i="16"/>
  <c r="CW155" i="16" s="1"/>
  <c r="JG155" i="16" s="1"/>
  <c r="CR155" i="16"/>
  <c r="EL156" i="16"/>
  <c r="FI157" i="16"/>
  <c r="FJ157" i="16"/>
  <c r="FN157" i="16" s="1"/>
  <c r="GG159" i="16"/>
  <c r="GK159" i="16" s="1"/>
  <c r="GF159" i="16"/>
  <c r="FF158" i="16"/>
  <c r="FC158" i="16"/>
  <c r="FB159" i="16"/>
  <c r="FG158" i="16"/>
  <c r="FD158" i="16"/>
  <c r="FE158" i="16"/>
  <c r="DM163" i="16"/>
  <c r="DL163" i="16"/>
  <c r="DK163" i="16"/>
  <c r="DJ163" i="16"/>
  <c r="DH164" i="16"/>
  <c r="DI163" i="16"/>
  <c r="GA160" i="16"/>
  <c r="FZ160" i="16"/>
  <c r="GC160" i="16"/>
  <c r="GB160" i="16"/>
  <c r="FY161" i="16"/>
  <c r="GD160" i="16"/>
  <c r="EJ157" i="16"/>
  <c r="EE158" i="16"/>
  <c r="EG157" i="16"/>
  <c r="EI157" i="16"/>
  <c r="EH157" i="16"/>
  <c r="EF157" i="16"/>
  <c r="FH157" i="16"/>
  <c r="DN162" i="16"/>
  <c r="GE159" i="16"/>
  <c r="CO156" i="16"/>
  <c r="CP156" i="16"/>
  <c r="CM156" i="16"/>
  <c r="CL156" i="16"/>
  <c r="CN156" i="16"/>
  <c r="CK157" i="16"/>
  <c r="EM156" i="16"/>
  <c r="EQ156" i="16" s="1"/>
  <c r="JO156" i="16" s="1"/>
  <c r="DO162" i="16"/>
  <c r="DP162" i="16"/>
  <c r="DT162" i="16" s="1"/>
  <c r="JK159" i="16"/>
  <c r="KP159" i="16"/>
  <c r="KP241" i="16" s="1"/>
  <c r="KO241" i="16"/>
  <c r="JS153" i="16"/>
  <c r="KA158" i="16"/>
  <c r="KW241" i="16"/>
  <c r="KX159" i="16"/>
  <c r="KX241" i="16" s="1"/>
  <c r="IU159" i="16" l="1"/>
  <c r="IR159" i="16"/>
  <c r="IQ159" i="16"/>
  <c r="IT159" i="16"/>
  <c r="IS159" i="16"/>
  <c r="IP160" i="16"/>
  <c r="IX158" i="16"/>
  <c r="JB158" i="16" s="1"/>
  <c r="IW158" i="16"/>
  <c r="IV158" i="16"/>
  <c r="IE170" i="16"/>
  <c r="HW171" i="16"/>
  <c r="HV171" i="16"/>
  <c r="HT171" i="16"/>
  <c r="HU171" i="16"/>
  <c r="HY171" i="16" s="1"/>
  <c r="HS172" i="16"/>
  <c r="HX171" i="16"/>
  <c r="HZ170" i="16"/>
  <c r="HY170" i="16"/>
  <c r="HC169" i="16"/>
  <c r="HD169" i="16"/>
  <c r="HE169" i="16" s="1"/>
  <c r="HH169" i="16" s="1"/>
  <c r="GZ170" i="16"/>
  <c r="GX170" i="16"/>
  <c r="HA170" i="16"/>
  <c r="GY170" i="16"/>
  <c r="GV171" i="16"/>
  <c r="GW170" i="16"/>
  <c r="CQ156" i="16"/>
  <c r="FI158" i="16"/>
  <c r="JW159" i="16"/>
  <c r="EM157" i="16"/>
  <c r="EQ157" i="16" s="1"/>
  <c r="JO157" i="16" s="1"/>
  <c r="CS156" i="16"/>
  <c r="CW156" i="16" s="1"/>
  <c r="JG156" i="16" s="1"/>
  <c r="CR156" i="16"/>
  <c r="EK157" i="16"/>
  <c r="GE160" i="16"/>
  <c r="FH158" i="16"/>
  <c r="EF158" i="16"/>
  <c r="EE159" i="16"/>
  <c r="EI158" i="16"/>
  <c r="EH158" i="16"/>
  <c r="EG158" i="16"/>
  <c r="EJ158" i="16"/>
  <c r="KU241" i="16"/>
  <c r="KV159" i="16"/>
  <c r="KV241" i="16" s="1"/>
  <c r="GF160" i="16"/>
  <c r="GG160" i="16"/>
  <c r="GK160" i="16" s="1"/>
  <c r="DI164" i="16"/>
  <c r="DH165" i="16"/>
  <c r="DM164" i="16"/>
  <c r="DL164" i="16"/>
  <c r="DJ164" i="16"/>
  <c r="DK164" i="16"/>
  <c r="FC159" i="16"/>
  <c r="FB160" i="16"/>
  <c r="FG159" i="16"/>
  <c r="FF159" i="16"/>
  <c r="FE159" i="16"/>
  <c r="FD159" i="16"/>
  <c r="DP163" i="16"/>
  <c r="DT163" i="16" s="1"/>
  <c r="DO163" i="16"/>
  <c r="DN163" i="16"/>
  <c r="FJ158" i="16"/>
  <c r="FN158" i="16" s="1"/>
  <c r="EL157" i="16"/>
  <c r="CM157" i="16"/>
  <c r="CN157" i="16"/>
  <c r="CK158" i="16"/>
  <c r="CO157" i="16"/>
  <c r="CL157" i="16"/>
  <c r="CP157" i="16"/>
  <c r="GA161" i="16"/>
  <c r="FY162" i="16"/>
  <c r="GC161" i="16"/>
  <c r="GB161" i="16"/>
  <c r="GD161" i="16"/>
  <c r="FZ161" i="16"/>
  <c r="KE122" i="16"/>
  <c r="KI100" i="16"/>
  <c r="JK160" i="16"/>
  <c r="JS154" i="16"/>
  <c r="KA159" i="16"/>
  <c r="IR160" i="16" l="1"/>
  <c r="IQ160" i="16"/>
  <c r="IU160" i="16"/>
  <c r="IT160" i="16"/>
  <c r="IS160" i="16"/>
  <c r="IP161" i="16"/>
  <c r="IV159" i="16"/>
  <c r="IX159" i="16"/>
  <c r="JB159" i="16" s="1"/>
  <c r="IW159" i="16"/>
  <c r="HT172" i="16"/>
  <c r="HW172" i="16"/>
  <c r="HU172" i="16"/>
  <c r="HS173" i="16"/>
  <c r="HX172" i="16"/>
  <c r="HV172" i="16"/>
  <c r="HZ172" i="16"/>
  <c r="IA171" i="16"/>
  <c r="IB171" i="16" s="1"/>
  <c r="IE171" i="16" s="1"/>
  <c r="HZ171" i="16"/>
  <c r="HB170" i="16"/>
  <c r="HC170" i="16"/>
  <c r="HD170" i="16"/>
  <c r="HE170" i="16" s="1"/>
  <c r="HH170" i="16" s="1"/>
  <c r="HA171" i="16"/>
  <c r="GY171" i="16"/>
  <c r="GZ171" i="16"/>
  <c r="GX171" i="16"/>
  <c r="GW171" i="16"/>
  <c r="GV172" i="16"/>
  <c r="FH159" i="16"/>
  <c r="CS157" i="16"/>
  <c r="CW157" i="16" s="1"/>
  <c r="DP164" i="16"/>
  <c r="DT164" i="16" s="1"/>
  <c r="JW160" i="16"/>
  <c r="CR157" i="16"/>
  <c r="DN164" i="16"/>
  <c r="EE160" i="16"/>
  <c r="EG159" i="16"/>
  <c r="EF159" i="16"/>
  <c r="EJ159" i="16"/>
  <c r="EH159" i="16"/>
  <c r="EI159" i="16"/>
  <c r="FJ159" i="16"/>
  <c r="FN159" i="16" s="1"/>
  <c r="DI165" i="16"/>
  <c r="DM165" i="16"/>
  <c r="DL165" i="16"/>
  <c r="DK165" i="16"/>
  <c r="DJ165" i="16"/>
  <c r="DH166" i="16"/>
  <c r="FY163" i="16"/>
  <c r="GD162" i="16"/>
  <c r="GC162" i="16"/>
  <c r="GB162" i="16"/>
  <c r="FZ162" i="16"/>
  <c r="GA162" i="16"/>
  <c r="CO158" i="16"/>
  <c r="CP158" i="16"/>
  <c r="CN158" i="16"/>
  <c r="CL158" i="16"/>
  <c r="CM158" i="16"/>
  <c r="CK159" i="16"/>
  <c r="DO164" i="16"/>
  <c r="GG161" i="16"/>
  <c r="GK161" i="16" s="1"/>
  <c r="GF161" i="16"/>
  <c r="GE161" i="16"/>
  <c r="FG160" i="16"/>
  <c r="FE160" i="16"/>
  <c r="FF160" i="16"/>
  <c r="FC160" i="16"/>
  <c r="FD160" i="16"/>
  <c r="FB161" i="16"/>
  <c r="EK158" i="16"/>
  <c r="EL158" i="16"/>
  <c r="EM158" i="16"/>
  <c r="EQ158" i="16" s="1"/>
  <c r="JO158" i="16" s="1"/>
  <c r="CQ157" i="16"/>
  <c r="FI159" i="16"/>
  <c r="JG157" i="16"/>
  <c r="JK161" i="16"/>
  <c r="JS155" i="16"/>
  <c r="KA160" i="16"/>
  <c r="IW160" i="16" l="1"/>
  <c r="IX160" i="16"/>
  <c r="JB160" i="16" s="1"/>
  <c r="IU161" i="16"/>
  <c r="IR161" i="16"/>
  <c r="IT161" i="16"/>
  <c r="IS161" i="16"/>
  <c r="IQ161" i="16"/>
  <c r="IP162" i="16"/>
  <c r="IV160" i="16"/>
  <c r="HW173" i="16"/>
  <c r="HU173" i="16"/>
  <c r="HT173" i="16"/>
  <c r="HV173" i="16"/>
  <c r="HS174" i="16"/>
  <c r="HX173" i="16"/>
  <c r="HY172" i="16"/>
  <c r="IA172" i="16"/>
  <c r="IB172" i="16" s="1"/>
  <c r="IE172" i="16" s="1"/>
  <c r="HB171" i="16"/>
  <c r="GX172" i="16"/>
  <c r="GZ172" i="16"/>
  <c r="GY172" i="16"/>
  <c r="GW172" i="16"/>
  <c r="HA172" i="16"/>
  <c r="GV173" i="16"/>
  <c r="HC171" i="16"/>
  <c r="HD171" i="16"/>
  <c r="HE171" i="16" s="1"/>
  <c r="HH171" i="16" s="1"/>
  <c r="FI160" i="16"/>
  <c r="JW161" i="16"/>
  <c r="DP165" i="16"/>
  <c r="DQ165" i="16" s="1"/>
  <c r="DT165" i="16" s="1"/>
  <c r="DO165" i="16"/>
  <c r="GB163" i="16"/>
  <c r="GD163" i="16"/>
  <c r="GA163" i="16"/>
  <c r="FY164" i="16"/>
  <c r="GC163" i="16"/>
  <c r="FZ163" i="16"/>
  <c r="GG162" i="16"/>
  <c r="GK162" i="16" s="1"/>
  <c r="JW162" i="16" s="1"/>
  <c r="GF162" i="16"/>
  <c r="EL159" i="16"/>
  <c r="EM159" i="16"/>
  <c r="EQ159" i="16" s="1"/>
  <c r="JO159" i="16" s="1"/>
  <c r="DL166" i="16"/>
  <c r="DI166" i="16"/>
  <c r="DM166" i="16"/>
  <c r="DK166" i="16"/>
  <c r="DJ166" i="16"/>
  <c r="DH167" i="16"/>
  <c r="FB162" i="16"/>
  <c r="FD161" i="16"/>
  <c r="FG161" i="16"/>
  <c r="FC161" i="16"/>
  <c r="FF161" i="16"/>
  <c r="FE161" i="16"/>
  <c r="GE162" i="16"/>
  <c r="DN165" i="16"/>
  <c r="FH160" i="16"/>
  <c r="EK159" i="16"/>
  <c r="CR158" i="16"/>
  <c r="CS158" i="16"/>
  <c r="CW158" i="16" s="1"/>
  <c r="JG158" i="16" s="1"/>
  <c r="FJ160" i="16"/>
  <c r="FN160" i="16" s="1"/>
  <c r="CN159" i="16"/>
  <c r="CP159" i="16"/>
  <c r="CK160" i="16"/>
  <c r="CL159" i="16"/>
  <c r="CO159" i="16"/>
  <c r="CM159" i="16"/>
  <c r="EJ160" i="16"/>
  <c r="EI160" i="16"/>
  <c r="EH160" i="16"/>
  <c r="EG160" i="16"/>
  <c r="EF160" i="16"/>
  <c r="EE161" i="16"/>
  <c r="CQ158" i="16"/>
  <c r="JK162" i="16"/>
  <c r="JS156" i="16"/>
  <c r="KA161" i="16"/>
  <c r="IV161" i="16" l="1"/>
  <c r="IW161" i="16"/>
  <c r="IX161" i="16"/>
  <c r="JB161" i="16" s="1"/>
  <c r="IR162" i="16"/>
  <c r="IQ162" i="16"/>
  <c r="IU162" i="16"/>
  <c r="IT162" i="16"/>
  <c r="IP163" i="16"/>
  <c r="IS162" i="16"/>
  <c r="HZ173" i="16"/>
  <c r="IA173" i="16"/>
  <c r="IB173" i="16" s="1"/>
  <c r="IE173" i="16" s="1"/>
  <c r="HY173" i="16"/>
  <c r="HX174" i="16"/>
  <c r="HW174" i="16"/>
  <c r="HU174" i="16"/>
  <c r="HY174" i="16" s="1"/>
  <c r="HV174" i="16"/>
  <c r="HT174" i="16"/>
  <c r="HS175" i="16"/>
  <c r="HB172" i="16"/>
  <c r="HD172" i="16"/>
  <c r="HE172" i="16"/>
  <c r="HH172" i="16" s="1"/>
  <c r="HC172" i="16"/>
  <c r="HA173" i="16"/>
  <c r="GY173" i="16"/>
  <c r="GW173" i="16"/>
  <c r="GZ173" i="16"/>
  <c r="GX173" i="16"/>
  <c r="GV174" i="16"/>
  <c r="GE163" i="16"/>
  <c r="FH161" i="16"/>
  <c r="DP166" i="16"/>
  <c r="DQ166" i="16" s="1"/>
  <c r="DT166" i="16" s="1"/>
  <c r="FD162" i="16"/>
  <c r="FE162" i="16"/>
  <c r="FB163" i="16"/>
  <c r="FC162" i="16"/>
  <c r="FF162" i="16"/>
  <c r="FG162" i="16"/>
  <c r="CQ159" i="16"/>
  <c r="EL160" i="16"/>
  <c r="EM160" i="16"/>
  <c r="EQ160" i="16" s="1"/>
  <c r="JO160" i="16" s="1"/>
  <c r="KQ159" i="16" s="1"/>
  <c r="FI161" i="16"/>
  <c r="FJ161" i="16"/>
  <c r="FN161" i="16" s="1"/>
  <c r="DO166" i="16"/>
  <c r="GF163" i="16"/>
  <c r="CS159" i="16"/>
  <c r="CW159" i="16" s="1"/>
  <c r="JG159" i="16" s="1"/>
  <c r="CR159" i="16"/>
  <c r="EI161" i="16"/>
  <c r="EG161" i="16"/>
  <c r="EJ161" i="16"/>
  <c r="EF161" i="16"/>
  <c r="EH161" i="16"/>
  <c r="EE162" i="16"/>
  <c r="CL160" i="16"/>
  <c r="CK161" i="16"/>
  <c r="CO160" i="16"/>
  <c r="CP160" i="16"/>
  <c r="CN160" i="16"/>
  <c r="CM160" i="16"/>
  <c r="GG163" i="16"/>
  <c r="GK163" i="16" s="1"/>
  <c r="JW163" i="16" s="1"/>
  <c r="DH168" i="16"/>
  <c r="DM167" i="16"/>
  <c r="DL167" i="16"/>
  <c r="DK167" i="16"/>
  <c r="DJ167" i="16"/>
  <c r="DI167" i="16"/>
  <c r="EK160" i="16"/>
  <c r="DN166" i="16"/>
  <c r="FY165" i="16"/>
  <c r="GA164" i="16"/>
  <c r="GD164" i="16"/>
  <c r="FZ164" i="16"/>
  <c r="GB164" i="16"/>
  <c r="GC164" i="16"/>
  <c r="KE123" i="16"/>
  <c r="JK164" i="16"/>
  <c r="JK163" i="16"/>
  <c r="JS157" i="16"/>
  <c r="KA162" i="16"/>
  <c r="IV162" i="16" l="1"/>
  <c r="IX162" i="16"/>
  <c r="JB162" i="16" s="1"/>
  <c r="IW162" i="16"/>
  <c r="IU163" i="16"/>
  <c r="IR163" i="16"/>
  <c r="IT163" i="16"/>
  <c r="IS163" i="16"/>
  <c r="IQ163" i="16"/>
  <c r="IP164" i="16"/>
  <c r="HZ174" i="16"/>
  <c r="IA174" i="16"/>
  <c r="IB174" i="16" s="1"/>
  <c r="IE174" i="16" s="1"/>
  <c r="HX175" i="16"/>
  <c r="HV175" i="16"/>
  <c r="HT175" i="16"/>
  <c r="HU175" i="16"/>
  <c r="HZ175" i="16" s="1"/>
  <c r="HW175" i="16"/>
  <c r="IA175" i="16" s="1"/>
  <c r="IB175" i="16" s="1"/>
  <c r="HS176" i="16"/>
  <c r="HB173" i="16"/>
  <c r="HC173" i="16"/>
  <c r="HD173" i="16"/>
  <c r="HE173" i="16" s="1"/>
  <c r="HH173" i="16" s="1"/>
  <c r="GZ174" i="16"/>
  <c r="GX174" i="16"/>
  <c r="HB174" i="16" s="1"/>
  <c r="GW174" i="16"/>
  <c r="GY174" i="16"/>
  <c r="HA174" i="16"/>
  <c r="GV175" i="16"/>
  <c r="CS160" i="16"/>
  <c r="CM161" i="16"/>
  <c r="CP161" i="16"/>
  <c r="CL161" i="16"/>
  <c r="CK162" i="16"/>
  <c r="CO161" i="16"/>
  <c r="CN161" i="16"/>
  <c r="CW160" i="16"/>
  <c r="JG160" i="16" s="1"/>
  <c r="GE164" i="16"/>
  <c r="DL168" i="16"/>
  <c r="DK168" i="16"/>
  <c r="DM168" i="16"/>
  <c r="DJ168" i="16"/>
  <c r="DI168" i="16"/>
  <c r="DH169" i="16"/>
  <c r="EI162" i="16"/>
  <c r="EH162" i="16"/>
  <c r="EF162" i="16"/>
  <c r="EJ162" i="16"/>
  <c r="EG162" i="16"/>
  <c r="EE163" i="16"/>
  <c r="GD165" i="16"/>
  <c r="GA165" i="16"/>
  <c r="GB165" i="16"/>
  <c r="FZ165" i="16"/>
  <c r="FY166" i="16"/>
  <c r="GC165" i="16"/>
  <c r="FB164" i="16"/>
  <c r="FG163" i="16"/>
  <c r="FC163" i="16"/>
  <c r="FF163" i="16"/>
  <c r="FE163" i="16"/>
  <c r="FD163" i="16"/>
  <c r="DP167" i="16"/>
  <c r="DQ167" i="16" s="1"/>
  <c r="DT167" i="16" s="1"/>
  <c r="DO167" i="16"/>
  <c r="EM161" i="16"/>
  <c r="EQ161" i="16" s="1"/>
  <c r="JO161" i="16" s="1"/>
  <c r="CQ160" i="16"/>
  <c r="EL161" i="16"/>
  <c r="FI162" i="16"/>
  <c r="FJ162" i="16"/>
  <c r="FN162" i="16" s="1"/>
  <c r="CR160" i="16"/>
  <c r="FH162" i="16"/>
  <c r="GG164" i="16"/>
  <c r="GK164" i="16" s="1"/>
  <c r="JW164" i="16" s="1"/>
  <c r="GF164" i="16"/>
  <c r="DN167" i="16"/>
  <c r="EK161" i="16"/>
  <c r="KR159" i="16"/>
  <c r="KR241" i="16" s="1"/>
  <c r="KQ241" i="16"/>
  <c r="KA164" i="16"/>
  <c r="JS158" i="16"/>
  <c r="KA163" i="16"/>
  <c r="IV163" i="16" l="1"/>
  <c r="IX163" i="16"/>
  <c r="JB163" i="16" s="1"/>
  <c r="IW163" i="16"/>
  <c r="IR164" i="16"/>
  <c r="IQ164" i="16"/>
  <c r="IT164" i="16"/>
  <c r="IS164" i="16"/>
  <c r="IU164" i="16"/>
  <c r="IP165" i="16"/>
  <c r="IE175" i="16"/>
  <c r="HX176" i="16"/>
  <c r="HV176" i="16"/>
  <c r="HW176" i="16"/>
  <c r="HU176" i="16"/>
  <c r="HY176" i="16" s="1"/>
  <c r="HT176" i="16"/>
  <c r="HS177" i="16"/>
  <c r="HY175" i="16"/>
  <c r="HD174" i="16"/>
  <c r="HE174" i="16"/>
  <c r="HH174" i="16" s="1"/>
  <c r="HC174" i="16"/>
  <c r="GY175" i="16"/>
  <c r="GW175" i="16"/>
  <c r="HA175" i="16"/>
  <c r="GZ175" i="16"/>
  <c r="GX175" i="16"/>
  <c r="HC175" i="16" s="1"/>
  <c r="GV176" i="16"/>
  <c r="DO168" i="16"/>
  <c r="EL162" i="16"/>
  <c r="EM162" i="16"/>
  <c r="EQ162" i="16" s="1"/>
  <c r="JO162" i="16" s="1"/>
  <c r="FY167" i="16"/>
  <c r="FZ166" i="16"/>
  <c r="GA166" i="16"/>
  <c r="GB166" i="16"/>
  <c r="GD166" i="16"/>
  <c r="GC166" i="16"/>
  <c r="FH163" i="16"/>
  <c r="GF165" i="16"/>
  <c r="GG165" i="16"/>
  <c r="GH165" i="16" s="1"/>
  <c r="GK165" i="16" s="1"/>
  <c r="JW165" i="16" s="1"/>
  <c r="CP162" i="16"/>
  <c r="CN162" i="16"/>
  <c r="CM162" i="16"/>
  <c r="CL162" i="16"/>
  <c r="CK163" i="16"/>
  <c r="CO162" i="16"/>
  <c r="FJ163" i="16"/>
  <c r="FN163" i="16" s="1"/>
  <c r="FI163" i="16"/>
  <c r="GE165" i="16"/>
  <c r="DK169" i="16"/>
  <c r="DJ169" i="16"/>
  <c r="DI169" i="16"/>
  <c r="DH170" i="16"/>
  <c r="DL169" i="16"/>
  <c r="DM169" i="16"/>
  <c r="CS161" i="16"/>
  <c r="CW161" i="16" s="1"/>
  <c r="CR161" i="16"/>
  <c r="DP168" i="16"/>
  <c r="DQ168" i="16" s="1"/>
  <c r="DT168" i="16" s="1"/>
  <c r="CQ161" i="16"/>
  <c r="EF163" i="16"/>
  <c r="EE164" i="16"/>
  <c r="EI163" i="16"/>
  <c r="EH163" i="16"/>
  <c r="EG163" i="16"/>
  <c r="EJ163" i="16"/>
  <c r="DN168" i="16"/>
  <c r="FD164" i="16"/>
  <c r="FC164" i="16"/>
  <c r="FB165" i="16"/>
  <c r="FG164" i="16"/>
  <c r="FE164" i="16"/>
  <c r="FF164" i="16"/>
  <c r="EK162" i="16"/>
  <c r="JK165" i="16"/>
  <c r="KI101" i="16"/>
  <c r="LA103" i="16" s="1"/>
  <c r="JS159" i="16"/>
  <c r="IW164" i="16" l="1"/>
  <c r="IV164" i="16"/>
  <c r="IX164" i="16"/>
  <c r="JB164" i="16" s="1"/>
  <c r="IU165" i="16"/>
  <c r="IR165" i="16"/>
  <c r="IS165" i="16"/>
  <c r="IQ165" i="16"/>
  <c r="IT165" i="16"/>
  <c r="IP166" i="16"/>
  <c r="HV177" i="16"/>
  <c r="HU177" i="16"/>
  <c r="HX177" i="16"/>
  <c r="HW177" i="16"/>
  <c r="HS178" i="16"/>
  <c r="HT177" i="16"/>
  <c r="IA177" i="16" s="1"/>
  <c r="IB177" i="16" s="1"/>
  <c r="HZ177" i="16"/>
  <c r="IA176" i="16"/>
  <c r="HZ176" i="16"/>
  <c r="IB176" i="16"/>
  <c r="IE176" i="16" s="1"/>
  <c r="HD175" i="16"/>
  <c r="HE175" i="16" s="1"/>
  <c r="HH175" i="16" s="1"/>
  <c r="HB175" i="16"/>
  <c r="GZ176" i="16"/>
  <c r="GX176" i="16"/>
  <c r="HA176" i="16"/>
  <c r="GY176" i="16"/>
  <c r="GW176" i="16"/>
  <c r="GV177" i="16"/>
  <c r="FH164" i="16"/>
  <c r="CR162" i="16"/>
  <c r="JG161" i="16"/>
  <c r="DN169" i="16"/>
  <c r="GG166" i="16"/>
  <c r="GH166" i="16" s="1"/>
  <c r="GK166" i="16" s="1"/>
  <c r="JW166" i="16" s="1"/>
  <c r="GF166" i="16"/>
  <c r="GE166" i="16"/>
  <c r="DP169" i="16"/>
  <c r="DQ169" i="16" s="1"/>
  <c r="DT169" i="16" s="1"/>
  <c r="DO169" i="16"/>
  <c r="EK163" i="16"/>
  <c r="EM163" i="16"/>
  <c r="EQ163" i="16" s="1"/>
  <c r="EL163" i="16"/>
  <c r="GA167" i="16"/>
  <c r="GD167" i="16"/>
  <c r="GC167" i="16"/>
  <c r="FZ167" i="16"/>
  <c r="FY168" i="16"/>
  <c r="GB167" i="16"/>
  <c r="CK164" i="16"/>
  <c r="CO163" i="16"/>
  <c r="CP163" i="16"/>
  <c r="CN163" i="16"/>
  <c r="CL163" i="16"/>
  <c r="CM163" i="16"/>
  <c r="CQ163" i="16" s="1"/>
  <c r="FI164" i="16"/>
  <c r="FJ164" i="16"/>
  <c r="FN164" i="16" s="1"/>
  <c r="FF165" i="16"/>
  <c r="FD165" i="16"/>
  <c r="FE165" i="16"/>
  <c r="FB166" i="16"/>
  <c r="FG165" i="16"/>
  <c r="FC165" i="16"/>
  <c r="FJ165" i="16" s="1"/>
  <c r="EH164" i="16"/>
  <c r="EG164" i="16"/>
  <c r="EF164" i="16"/>
  <c r="EI164" i="16"/>
  <c r="EE165" i="16"/>
  <c r="EJ164" i="16"/>
  <c r="DI170" i="16"/>
  <c r="DQ170" i="16" s="1"/>
  <c r="DH171" i="16"/>
  <c r="DK170" i="16"/>
  <c r="DL170" i="16"/>
  <c r="DM170" i="16"/>
  <c r="DJ170" i="16"/>
  <c r="CS162" i="16"/>
  <c r="CW162" i="16" s="1"/>
  <c r="CQ162" i="16"/>
  <c r="JO163" i="16"/>
  <c r="KE124" i="16"/>
  <c r="JK166" i="16"/>
  <c r="KA165" i="16"/>
  <c r="LB103" i="16"/>
  <c r="LB237" i="16" s="1"/>
  <c r="LA237" i="16"/>
  <c r="JS160" i="16"/>
  <c r="KS159" i="16" s="1"/>
  <c r="IV165" i="16" l="1"/>
  <c r="IX165" i="16"/>
  <c r="IY165" i="16" s="1"/>
  <c r="JB165" i="16" s="1"/>
  <c r="IW165" i="16"/>
  <c r="IQ166" i="16"/>
  <c r="IU166" i="16"/>
  <c r="IS166" i="16"/>
  <c r="IR166" i="16"/>
  <c r="IT166" i="16"/>
  <c r="IP167" i="16"/>
  <c r="IE177" i="16"/>
  <c r="HT178" i="16"/>
  <c r="HX178" i="16"/>
  <c r="HW178" i="16"/>
  <c r="HV178" i="16"/>
  <c r="HU178" i="16"/>
  <c r="HY178" i="16" s="1"/>
  <c r="HS179" i="16"/>
  <c r="HY177" i="16"/>
  <c r="HB176" i="16"/>
  <c r="HC176" i="16"/>
  <c r="HD176" i="16"/>
  <c r="HE176" i="16" s="1"/>
  <c r="HH176" i="16" s="1"/>
  <c r="GW177" i="16"/>
  <c r="GY177" i="16"/>
  <c r="GX177" i="16"/>
  <c r="HA177" i="16"/>
  <c r="GZ177" i="16"/>
  <c r="GV178" i="16"/>
  <c r="JG162" i="16"/>
  <c r="GB168" i="16"/>
  <c r="GC168" i="16"/>
  <c r="FY169" i="16"/>
  <c r="GD168" i="16"/>
  <c r="GA168" i="16"/>
  <c r="FZ168" i="16"/>
  <c r="DT170" i="16"/>
  <c r="EH165" i="16"/>
  <c r="EF165" i="16"/>
  <c r="EG165" i="16"/>
  <c r="EJ165" i="16"/>
  <c r="EI165" i="16"/>
  <c r="EE166" i="16"/>
  <c r="FC166" i="16"/>
  <c r="FG166" i="16"/>
  <c r="FB167" i="16"/>
  <c r="FF166" i="16"/>
  <c r="FE166" i="16"/>
  <c r="FD166" i="16"/>
  <c r="GF167" i="16"/>
  <c r="GG167" i="16"/>
  <c r="GH167" i="16" s="1"/>
  <c r="GK167" i="16" s="1"/>
  <c r="JW167" i="16" s="1"/>
  <c r="FI165" i="16"/>
  <c r="FK165" i="16"/>
  <c r="FN165" i="16" s="1"/>
  <c r="DO170" i="16"/>
  <c r="DP170" i="16"/>
  <c r="FH165" i="16"/>
  <c r="EK164" i="16"/>
  <c r="CM164" i="16"/>
  <c r="CO164" i="16"/>
  <c r="CP164" i="16"/>
  <c r="CN164" i="16"/>
  <c r="CL164" i="16"/>
  <c r="CK165" i="16"/>
  <c r="GE167" i="16"/>
  <c r="DN170" i="16"/>
  <c r="CS163" i="16"/>
  <c r="CW163" i="16" s="1"/>
  <c r="CR163" i="16"/>
  <c r="DH172" i="16"/>
  <c r="DK171" i="16"/>
  <c r="DI171" i="16"/>
  <c r="DM171" i="16"/>
  <c r="DJ171" i="16"/>
  <c r="DL171" i="16"/>
  <c r="EM164" i="16"/>
  <c r="EQ164" i="16" s="1"/>
  <c r="JO164" i="16" s="1"/>
  <c r="EL164" i="16"/>
  <c r="JK167" i="16"/>
  <c r="JS161" i="16"/>
  <c r="KT159" i="16"/>
  <c r="KT241" i="16" s="1"/>
  <c r="KS241" i="16"/>
  <c r="IV166" i="16" l="1"/>
  <c r="IT167" i="16"/>
  <c r="IS167" i="16"/>
  <c r="IP168" i="16"/>
  <c r="IR167" i="16"/>
  <c r="IQ167" i="16"/>
  <c r="IU167" i="16"/>
  <c r="IX166" i="16"/>
  <c r="IY166" i="16" s="1"/>
  <c r="JB166" i="16" s="1"/>
  <c r="IW166" i="16"/>
  <c r="HW179" i="16"/>
  <c r="HT179" i="16"/>
  <c r="HX179" i="16"/>
  <c r="HV179" i="16"/>
  <c r="HS180" i="16"/>
  <c r="HU179" i="16"/>
  <c r="HY179" i="16" s="1"/>
  <c r="IA179" i="16"/>
  <c r="IB179" i="16" s="1"/>
  <c r="HZ178" i="16"/>
  <c r="IA178" i="16"/>
  <c r="IB178" i="16" s="1"/>
  <c r="IE178" i="16" s="1"/>
  <c r="HB177" i="16"/>
  <c r="HD177" i="16"/>
  <c r="HE177" i="16" s="1"/>
  <c r="HH177" i="16" s="1"/>
  <c r="HC177" i="16"/>
  <c r="GW178" i="16"/>
  <c r="GZ178" i="16"/>
  <c r="GX178" i="16"/>
  <c r="HB178" i="16" s="1"/>
  <c r="HA178" i="16"/>
  <c r="GY178" i="16"/>
  <c r="GV179" i="16"/>
  <c r="DN171" i="16"/>
  <c r="CS164" i="16"/>
  <c r="CW164" i="16"/>
  <c r="JG164" i="16" s="1"/>
  <c r="JG163" i="16"/>
  <c r="DP171" i="16"/>
  <c r="DO171" i="16"/>
  <c r="EG166" i="16"/>
  <c r="EF166" i="16"/>
  <c r="EE167" i="16"/>
  <c r="EJ166" i="16"/>
  <c r="EI166" i="16"/>
  <c r="EH166" i="16"/>
  <c r="FH166" i="16"/>
  <c r="CQ164" i="16"/>
  <c r="FJ166" i="16"/>
  <c r="FK166" i="16"/>
  <c r="FN166" i="16" s="1"/>
  <c r="FI166" i="16"/>
  <c r="EK165" i="16"/>
  <c r="GE168" i="16"/>
  <c r="CR164" i="16"/>
  <c r="DQ171" i="16"/>
  <c r="DT171" i="16" s="1"/>
  <c r="DM172" i="16"/>
  <c r="DJ172" i="16"/>
  <c r="DL172" i="16"/>
  <c r="DK172" i="16"/>
  <c r="DI172" i="16"/>
  <c r="DH173" i="16"/>
  <c r="EM165" i="16"/>
  <c r="EN165" i="16" s="1"/>
  <c r="EQ165" i="16" s="1"/>
  <c r="JO165" i="16" s="1"/>
  <c r="EL165" i="16"/>
  <c r="GG168" i="16"/>
  <c r="GF168" i="16"/>
  <c r="GH168" i="16"/>
  <c r="GK168" i="16" s="1"/>
  <c r="JW168" i="16" s="1"/>
  <c r="FG167" i="16"/>
  <c r="FE167" i="16"/>
  <c r="FC167" i="16"/>
  <c r="FF167" i="16"/>
  <c r="FD167" i="16"/>
  <c r="FB168" i="16"/>
  <c r="GD169" i="16"/>
  <c r="GB169" i="16"/>
  <c r="FY170" i="16"/>
  <c r="GC169" i="16"/>
  <c r="GA169" i="16"/>
  <c r="FZ169" i="16"/>
  <c r="CM165" i="16"/>
  <c r="CK166" i="16"/>
  <c r="CO165" i="16"/>
  <c r="CP165" i="16"/>
  <c r="CL165" i="16"/>
  <c r="CN165" i="16"/>
  <c r="JK168" i="16"/>
  <c r="KA166" i="16"/>
  <c r="KA167" i="16"/>
  <c r="JS162" i="16"/>
  <c r="IV167" i="16" l="1"/>
  <c r="IX167" i="16"/>
  <c r="IY167" i="16"/>
  <c r="JB167" i="16" s="1"/>
  <c r="IW167" i="16"/>
  <c r="IQ168" i="16"/>
  <c r="IS168" i="16"/>
  <c r="IT168" i="16"/>
  <c r="IU168" i="16"/>
  <c r="IR168" i="16"/>
  <c r="IP169" i="16"/>
  <c r="IE179" i="16"/>
  <c r="HW180" i="16"/>
  <c r="HV180" i="16"/>
  <c r="HX180" i="16"/>
  <c r="HS181" i="16"/>
  <c r="HU180" i="16"/>
  <c r="HY180" i="16" s="1"/>
  <c r="HT180" i="16"/>
  <c r="IA180" i="16" s="1"/>
  <c r="IB180" i="16" s="1"/>
  <c r="HZ179" i="16"/>
  <c r="HD178" i="16"/>
  <c r="HE178" i="16" s="1"/>
  <c r="HH178" i="16" s="1"/>
  <c r="HC178" i="16"/>
  <c r="GZ179" i="16"/>
  <c r="HD179" i="16" s="1"/>
  <c r="HE179" i="16" s="1"/>
  <c r="GY179" i="16"/>
  <c r="GX179" i="16"/>
  <c r="GW179" i="16"/>
  <c r="HC179" i="16" s="1"/>
  <c r="GV180" i="16"/>
  <c r="HA179" i="16"/>
  <c r="EK166" i="16"/>
  <c r="GE169" i="16"/>
  <c r="EE168" i="16"/>
  <c r="EI167" i="16"/>
  <c r="EJ167" i="16"/>
  <c r="EF167" i="16"/>
  <c r="EG167" i="16"/>
  <c r="EH167" i="16"/>
  <c r="DN172" i="16"/>
  <c r="CR165" i="16"/>
  <c r="CS165" i="16"/>
  <c r="CT165" i="16"/>
  <c r="CW165" i="16" s="1"/>
  <c r="JG165" i="16" s="1"/>
  <c r="KM159" i="16" s="1"/>
  <c r="KM241" i="16" s="1"/>
  <c r="DP172" i="16"/>
  <c r="CQ165" i="16"/>
  <c r="DQ172" i="16"/>
  <c r="DT172" i="16" s="1"/>
  <c r="CN166" i="16"/>
  <c r="CL166" i="16"/>
  <c r="CP166" i="16"/>
  <c r="CK167" i="16"/>
  <c r="CO166" i="16"/>
  <c r="CM166" i="16"/>
  <c r="FD168" i="16"/>
  <c r="FC168" i="16"/>
  <c r="FG168" i="16"/>
  <c r="FF168" i="16"/>
  <c r="FE168" i="16"/>
  <c r="FB169" i="16"/>
  <c r="FJ167" i="16"/>
  <c r="FI167" i="16"/>
  <c r="FK167" i="16"/>
  <c r="FN167" i="16" s="1"/>
  <c r="DO172" i="16"/>
  <c r="FH167" i="16"/>
  <c r="DI173" i="16"/>
  <c r="DJ173" i="16"/>
  <c r="DL173" i="16"/>
  <c r="DK173" i="16"/>
  <c r="DM173" i="16"/>
  <c r="DH174" i="16"/>
  <c r="GG169" i="16"/>
  <c r="GH169" i="16"/>
  <c r="GK169" i="16" s="1"/>
  <c r="JW169" i="16" s="1"/>
  <c r="GF169" i="16"/>
  <c r="GD170" i="16"/>
  <c r="FY171" i="16"/>
  <c r="GC170" i="16"/>
  <c r="FZ170" i="16"/>
  <c r="GB170" i="16"/>
  <c r="GA170" i="16"/>
  <c r="EM166" i="16"/>
  <c r="EN166" i="16" s="1"/>
  <c r="EQ166" i="16" s="1"/>
  <c r="JO166" i="16" s="1"/>
  <c r="EL166" i="16"/>
  <c r="KE125" i="16"/>
  <c r="KA168" i="16"/>
  <c r="KI102" i="16"/>
  <c r="JS163" i="16"/>
  <c r="JS164" i="16"/>
  <c r="IT169" i="16" l="1"/>
  <c r="IR169" i="16"/>
  <c r="IQ169" i="16"/>
  <c r="IU169" i="16"/>
  <c r="IS169" i="16"/>
  <c r="IP170" i="16"/>
  <c r="IV168" i="16"/>
  <c r="IW168" i="16"/>
  <c r="IX168" i="16"/>
  <c r="IY168" i="16" s="1"/>
  <c r="JB168" i="16" s="1"/>
  <c r="HZ180" i="16"/>
  <c r="HU181" i="16"/>
  <c r="HT181" i="16"/>
  <c r="HX181" i="16"/>
  <c r="HW181" i="16"/>
  <c r="HV181" i="16"/>
  <c r="IA181" i="16" s="1"/>
  <c r="IB181" i="16" s="1"/>
  <c r="HS182" i="16"/>
  <c r="IE180" i="16"/>
  <c r="HH179" i="16"/>
  <c r="GX180" i="16"/>
  <c r="HA180" i="16"/>
  <c r="GY180" i="16"/>
  <c r="GZ180" i="16"/>
  <c r="GW180" i="16"/>
  <c r="GV181" i="16"/>
  <c r="HB179" i="16"/>
  <c r="KN159" i="16"/>
  <c r="KN241" i="16" s="1"/>
  <c r="EL167" i="16"/>
  <c r="EM167" i="16"/>
  <c r="EN167" i="16" s="1"/>
  <c r="GE170" i="16"/>
  <c r="EQ167" i="16"/>
  <c r="DN173" i="16"/>
  <c r="DQ173" i="16"/>
  <c r="DT173" i="16" s="1"/>
  <c r="EF168" i="16"/>
  <c r="EJ168" i="16"/>
  <c r="EE169" i="16"/>
  <c r="EI168" i="16"/>
  <c r="EH168" i="16"/>
  <c r="EG168" i="16"/>
  <c r="FK168" i="16"/>
  <c r="FN168" i="16" s="1"/>
  <c r="FJ168" i="16"/>
  <c r="FI168" i="16"/>
  <c r="FH168" i="16"/>
  <c r="CR166" i="16"/>
  <c r="CS166" i="16"/>
  <c r="CT166" i="16"/>
  <c r="CW166" i="16" s="1"/>
  <c r="JG166" i="16" s="1"/>
  <c r="DP173" i="16"/>
  <c r="DO173" i="16"/>
  <c r="CQ166" i="16"/>
  <c r="DI174" i="16"/>
  <c r="DL174" i="16"/>
  <c r="DM174" i="16"/>
  <c r="DH175" i="16"/>
  <c r="DK174" i="16"/>
  <c r="DJ174" i="16"/>
  <c r="GA171" i="16"/>
  <c r="GB171" i="16"/>
  <c r="FY172" i="16"/>
  <c r="FZ171" i="16"/>
  <c r="GC171" i="16"/>
  <c r="GD171" i="16"/>
  <c r="FG169" i="16"/>
  <c r="FD169" i="16"/>
  <c r="FB170" i="16"/>
  <c r="FF169" i="16"/>
  <c r="FE169" i="16"/>
  <c r="FC169" i="16"/>
  <c r="CK168" i="16"/>
  <c r="CM167" i="16"/>
  <c r="CN167" i="16"/>
  <c r="CO167" i="16"/>
  <c r="CL167" i="16"/>
  <c r="CP167" i="16"/>
  <c r="EK167" i="16"/>
  <c r="GH170" i="16"/>
  <c r="GK170" i="16" s="1"/>
  <c r="GG170" i="16"/>
  <c r="GF170" i="16"/>
  <c r="JO167" i="16"/>
  <c r="KE126" i="16"/>
  <c r="JK169" i="16"/>
  <c r="KA169" i="16"/>
  <c r="JK171" i="16"/>
  <c r="JS165" i="16"/>
  <c r="JK170" i="16"/>
  <c r="N223" i="2"/>
  <c r="M223" i="2"/>
  <c r="L223" i="2"/>
  <c r="K223" i="2"/>
  <c r="J223" i="2"/>
  <c r="I223" i="2"/>
  <c r="H223" i="2"/>
  <c r="G223" i="2"/>
  <c r="F223" i="2"/>
  <c r="E223" i="2"/>
  <c r="D223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R178" i="2"/>
  <c r="S178" i="2" s="1"/>
  <c r="T178" i="2" s="1"/>
  <c r="U178" i="2" s="1"/>
  <c r="V178" i="2" s="1"/>
  <c r="W178" i="2" s="1"/>
  <c r="X178" i="2" s="1"/>
  <c r="Y178" i="2" s="1"/>
  <c r="Z178" i="2" s="1"/>
  <c r="AA178" i="2" s="1"/>
  <c r="IV169" i="16" l="1"/>
  <c r="IX169" i="16"/>
  <c r="IY169" i="16" s="1"/>
  <c r="JB169" i="16" s="1"/>
  <c r="IW169" i="16"/>
  <c r="IU170" i="16"/>
  <c r="IT170" i="16"/>
  <c r="IQ170" i="16"/>
  <c r="IR170" i="16"/>
  <c r="IS170" i="16"/>
  <c r="IP171" i="16"/>
  <c r="HX182" i="16"/>
  <c r="HU182" i="16"/>
  <c r="HT182" i="16"/>
  <c r="HV182" i="16"/>
  <c r="HW182" i="16"/>
  <c r="HS183" i="16"/>
  <c r="HZ181" i="16"/>
  <c r="IE181" i="16"/>
  <c r="HY181" i="16"/>
  <c r="HC180" i="16"/>
  <c r="HD180" i="16"/>
  <c r="HE180" i="16" s="1"/>
  <c r="HH180" i="16" s="1"/>
  <c r="GX181" i="16"/>
  <c r="GW181" i="16"/>
  <c r="HA181" i="16"/>
  <c r="GY181" i="16"/>
  <c r="GZ181" i="16"/>
  <c r="GV182" i="16"/>
  <c r="HB180" i="16"/>
  <c r="CQ167" i="16"/>
  <c r="EK168" i="16"/>
  <c r="GF171" i="16"/>
  <c r="CO168" i="16"/>
  <c r="CL168" i="16"/>
  <c r="CN168" i="16"/>
  <c r="CK169" i="16"/>
  <c r="CP168" i="16"/>
  <c r="CM168" i="16"/>
  <c r="DQ174" i="16"/>
  <c r="DT174" i="16" s="1"/>
  <c r="DP174" i="16"/>
  <c r="DO174" i="16"/>
  <c r="JW170" i="16"/>
  <c r="GG171" i="16"/>
  <c r="GH171" i="16" s="1"/>
  <c r="GK171" i="16" s="1"/>
  <c r="EL168" i="16"/>
  <c r="GB172" i="16"/>
  <c r="GA172" i="16"/>
  <c r="FY173" i="16"/>
  <c r="GC172" i="16"/>
  <c r="GD172" i="16"/>
  <c r="FZ172" i="16"/>
  <c r="EJ169" i="16"/>
  <c r="EI169" i="16"/>
  <c r="EG169" i="16"/>
  <c r="EH169" i="16"/>
  <c r="EF169" i="16"/>
  <c r="EE170" i="16"/>
  <c r="DN174" i="16"/>
  <c r="FJ169" i="16"/>
  <c r="FI169" i="16"/>
  <c r="FK169" i="16"/>
  <c r="FN169" i="16" s="1"/>
  <c r="FG170" i="16"/>
  <c r="FE170" i="16"/>
  <c r="FF170" i="16"/>
  <c r="FC170" i="16"/>
  <c r="FD170" i="16"/>
  <c r="FB171" i="16"/>
  <c r="GE171" i="16"/>
  <c r="CR167" i="16"/>
  <c r="CT167" i="16"/>
  <c r="CW167" i="16" s="1"/>
  <c r="JG167" i="16" s="1"/>
  <c r="CS167" i="16"/>
  <c r="EM168" i="16"/>
  <c r="EN168" i="16" s="1"/>
  <c r="EQ168" i="16" s="1"/>
  <c r="JO168" i="16" s="1"/>
  <c r="FH169" i="16"/>
  <c r="DL175" i="16"/>
  <c r="DK175" i="16"/>
  <c r="DJ175" i="16"/>
  <c r="DI175" i="16"/>
  <c r="DH176" i="16"/>
  <c r="DM175" i="16"/>
  <c r="KA170" i="16"/>
  <c r="JK172" i="16"/>
  <c r="KO173" i="16" s="1"/>
  <c r="IR171" i="16" l="1"/>
  <c r="IT171" i="16"/>
  <c r="IS171" i="16"/>
  <c r="IQ171" i="16"/>
  <c r="IP172" i="16"/>
  <c r="IU171" i="16"/>
  <c r="IW170" i="16"/>
  <c r="IX170" i="16"/>
  <c r="IY170" i="16" s="1"/>
  <c r="JB170" i="16" s="1"/>
  <c r="IV170" i="16"/>
  <c r="HX183" i="16"/>
  <c r="HW183" i="16"/>
  <c r="HT183" i="16"/>
  <c r="HV183" i="16"/>
  <c r="HU183" i="16"/>
  <c r="HY183" i="16" s="1"/>
  <c r="HS184" i="16"/>
  <c r="HY182" i="16"/>
  <c r="IA182" i="16"/>
  <c r="IB182" i="16" s="1"/>
  <c r="IE182" i="16" s="1"/>
  <c r="HZ182" i="16"/>
  <c r="HB181" i="16"/>
  <c r="HD181" i="16"/>
  <c r="HE181" i="16" s="1"/>
  <c r="HH181" i="16" s="1"/>
  <c r="HC181" i="16"/>
  <c r="HA182" i="16"/>
  <c r="GZ182" i="16"/>
  <c r="GX182" i="16"/>
  <c r="HB182" i="16" s="1"/>
  <c r="GW182" i="16"/>
  <c r="GY182" i="16"/>
  <c r="GV183" i="16"/>
  <c r="GF172" i="16"/>
  <c r="CW168" i="16"/>
  <c r="JG168" i="16" s="1"/>
  <c r="EL169" i="16"/>
  <c r="JW171" i="16"/>
  <c r="DQ175" i="16"/>
  <c r="DT175" i="16" s="1"/>
  <c r="DP175" i="16"/>
  <c r="DO175" i="16"/>
  <c r="EI170" i="16"/>
  <c r="EH170" i="16"/>
  <c r="EE171" i="16"/>
  <c r="EG170" i="16"/>
  <c r="EF170" i="16"/>
  <c r="EJ170" i="16"/>
  <c r="DN175" i="16"/>
  <c r="FZ173" i="16"/>
  <c r="FY174" i="16"/>
  <c r="GA173" i="16"/>
  <c r="GD173" i="16"/>
  <c r="GC173" i="16"/>
  <c r="GB173" i="16"/>
  <c r="GE172" i="16"/>
  <c r="EM169" i="16"/>
  <c r="EN169" i="16" s="1"/>
  <c r="EQ169" i="16" s="1"/>
  <c r="JO169" i="16" s="1"/>
  <c r="EK169" i="16"/>
  <c r="CQ168" i="16"/>
  <c r="FF171" i="16"/>
  <c r="FC171" i="16"/>
  <c r="FE171" i="16"/>
  <c r="FD171" i="16"/>
  <c r="FG171" i="16"/>
  <c r="FB172" i="16"/>
  <c r="CR168" i="16"/>
  <c r="FH170" i="16"/>
  <c r="CP169" i="16"/>
  <c r="CO169" i="16"/>
  <c r="CN169" i="16"/>
  <c r="CK170" i="16"/>
  <c r="CL169" i="16"/>
  <c r="CM169" i="16"/>
  <c r="CS168" i="16"/>
  <c r="FI170" i="16"/>
  <c r="FK170" i="16"/>
  <c r="FN170" i="16" s="1"/>
  <c r="FJ170" i="16"/>
  <c r="GG172" i="16"/>
  <c r="GH172" i="16" s="1"/>
  <c r="GK172" i="16" s="1"/>
  <c r="DL176" i="16"/>
  <c r="DI176" i="16"/>
  <c r="DK176" i="16"/>
  <c r="DJ176" i="16"/>
  <c r="DM176" i="16"/>
  <c r="DH177" i="16"/>
  <c r="KA171" i="16"/>
  <c r="KW173" i="16" s="1"/>
  <c r="JK173" i="16"/>
  <c r="JS166" i="16"/>
  <c r="KO242" i="16"/>
  <c r="KP173" i="16"/>
  <c r="KP242" i="16" s="1"/>
  <c r="IU172" i="16" l="1"/>
  <c r="IS172" i="16"/>
  <c r="IR172" i="16"/>
  <c r="IT172" i="16"/>
  <c r="IQ172" i="16"/>
  <c r="IP173" i="16"/>
  <c r="IV171" i="16"/>
  <c r="IX171" i="16"/>
  <c r="IY171" i="16" s="1"/>
  <c r="JB171" i="16" s="1"/>
  <c r="IW171" i="16"/>
  <c r="HV184" i="16"/>
  <c r="HW184" i="16"/>
  <c r="HX184" i="16"/>
  <c r="HT184" i="16"/>
  <c r="HZ184" i="16" s="1"/>
  <c r="HS185" i="16"/>
  <c r="HU184" i="16"/>
  <c r="HY184" i="16" s="1"/>
  <c r="IA183" i="16"/>
  <c r="IB183" i="16"/>
  <c r="IE183" i="16" s="1"/>
  <c r="HZ183" i="16"/>
  <c r="HD182" i="16"/>
  <c r="HE182" i="16"/>
  <c r="HH182" i="16" s="1"/>
  <c r="HC182" i="16"/>
  <c r="GY183" i="16"/>
  <c r="GZ183" i="16"/>
  <c r="GW183" i="16"/>
  <c r="HD183" i="16" s="1"/>
  <c r="HE183" i="16" s="1"/>
  <c r="HA183" i="16"/>
  <c r="GX183" i="16"/>
  <c r="HC183" i="16" s="1"/>
  <c r="GV184" i="16"/>
  <c r="GE173" i="16"/>
  <c r="JW172" i="16"/>
  <c r="KU173" i="16" s="1"/>
  <c r="DJ177" i="16"/>
  <c r="DI177" i="16"/>
  <c r="DK177" i="16"/>
  <c r="DH178" i="16"/>
  <c r="DL177" i="16"/>
  <c r="DM177" i="16"/>
  <c r="EL170" i="16"/>
  <c r="FK171" i="16"/>
  <c r="FN171" i="16" s="1"/>
  <c r="CS169" i="16"/>
  <c r="CW169" i="16"/>
  <c r="JG169" i="16" s="1"/>
  <c r="CR169" i="16"/>
  <c r="GA174" i="16"/>
  <c r="GC174" i="16"/>
  <c r="FY175" i="16"/>
  <c r="FZ174" i="16"/>
  <c r="GB174" i="16"/>
  <c r="GD174" i="16"/>
  <c r="DN176" i="16"/>
  <c r="EM170" i="16"/>
  <c r="EN170" i="16" s="1"/>
  <c r="EQ170" i="16" s="1"/>
  <c r="JO170" i="16" s="1"/>
  <c r="GH173" i="16"/>
  <c r="GK173" i="16" s="1"/>
  <c r="JW173" i="16" s="1"/>
  <c r="FI171" i="16"/>
  <c r="FJ171" i="16"/>
  <c r="GG173" i="16"/>
  <c r="GF173" i="16"/>
  <c r="DP176" i="16"/>
  <c r="DQ176" i="16"/>
  <c r="DT176" i="16" s="1"/>
  <c r="DO176" i="16"/>
  <c r="CQ169" i="16"/>
  <c r="FG172" i="16"/>
  <c r="FC172" i="16"/>
  <c r="FF172" i="16"/>
  <c r="FE172" i="16"/>
  <c r="FD172" i="16"/>
  <c r="FB173" i="16"/>
  <c r="EK170" i="16"/>
  <c r="CP170" i="16"/>
  <c r="CL170" i="16"/>
  <c r="CK171" i="16"/>
  <c r="CO170" i="16"/>
  <c r="CM170" i="16"/>
  <c r="CN170" i="16"/>
  <c r="FH171" i="16"/>
  <c r="EI171" i="16"/>
  <c r="EE172" i="16"/>
  <c r="EH171" i="16"/>
  <c r="EG171" i="16"/>
  <c r="EF171" i="16"/>
  <c r="EJ171" i="16"/>
  <c r="KA172" i="16"/>
  <c r="JS167" i="16"/>
  <c r="JS168" i="16"/>
  <c r="KE127" i="16"/>
  <c r="KI103" i="16"/>
  <c r="KW242" i="16"/>
  <c r="KX173" i="16"/>
  <c r="KX242" i="16" s="1"/>
  <c r="IU173" i="16" l="1"/>
  <c r="IR173" i="16"/>
  <c r="IT173" i="16"/>
  <c r="IS173" i="16"/>
  <c r="IQ173" i="16"/>
  <c r="IP174" i="16"/>
  <c r="IV172" i="16"/>
  <c r="IW172" i="16"/>
  <c r="IX172" i="16"/>
  <c r="IY172" i="16"/>
  <c r="JB172" i="16" s="1"/>
  <c r="IA184" i="16"/>
  <c r="IB184" i="16" s="1"/>
  <c r="IE184" i="16" s="1"/>
  <c r="HV185" i="16"/>
  <c r="HU185" i="16"/>
  <c r="HX185" i="16"/>
  <c r="HT185" i="16"/>
  <c r="IA185" i="16" s="1"/>
  <c r="IB185" i="16" s="1"/>
  <c r="HW185" i="16"/>
  <c r="HS186" i="16"/>
  <c r="HH183" i="16"/>
  <c r="GY184" i="16"/>
  <c r="GX184" i="16"/>
  <c r="HA184" i="16"/>
  <c r="GW184" i="16"/>
  <c r="GZ184" i="16"/>
  <c r="GV185" i="16"/>
  <c r="HB183" i="16"/>
  <c r="GE174" i="16"/>
  <c r="FI172" i="16"/>
  <c r="FJ172" i="16"/>
  <c r="EM171" i="16"/>
  <c r="EN171" i="16" s="1"/>
  <c r="EQ171" i="16" s="1"/>
  <c r="JO171" i="16" s="1"/>
  <c r="EL171" i="16"/>
  <c r="FH172" i="16"/>
  <c r="GH174" i="16"/>
  <c r="GK174" i="16" s="1"/>
  <c r="JW174" i="16" s="1"/>
  <c r="DL178" i="16"/>
  <c r="DH179" i="16"/>
  <c r="DK178" i="16"/>
  <c r="DJ178" i="16"/>
  <c r="DI178" i="16"/>
  <c r="DM178" i="16"/>
  <c r="GG174" i="16"/>
  <c r="CQ170" i="16"/>
  <c r="GA175" i="16"/>
  <c r="GB175" i="16"/>
  <c r="FZ175" i="16"/>
  <c r="FY176" i="16"/>
  <c r="GC175" i="16"/>
  <c r="GD175" i="16"/>
  <c r="FK172" i="16"/>
  <c r="FN172" i="16" s="1"/>
  <c r="DP177" i="16"/>
  <c r="DO177" i="16"/>
  <c r="DQ177" i="16"/>
  <c r="DT177" i="16" s="1"/>
  <c r="DN177" i="16"/>
  <c r="FB174" i="16"/>
  <c r="FD173" i="16"/>
  <c r="FC173" i="16"/>
  <c r="FF173" i="16"/>
  <c r="FG173" i="16"/>
  <c r="FE173" i="16"/>
  <c r="EK171" i="16"/>
  <c r="CM171" i="16"/>
  <c r="CN171" i="16"/>
  <c r="CL171" i="16"/>
  <c r="CP171" i="16"/>
  <c r="CO171" i="16"/>
  <c r="CK172" i="16"/>
  <c r="KU242" i="16"/>
  <c r="KV173" i="16"/>
  <c r="KV242" i="16" s="1"/>
  <c r="CR170" i="16"/>
  <c r="CS170" i="16"/>
  <c r="CT170" i="16"/>
  <c r="CW170" i="16" s="1"/>
  <c r="JG170" i="16" s="1"/>
  <c r="EG172" i="16"/>
  <c r="EF172" i="16"/>
  <c r="EE173" i="16"/>
  <c r="EJ172" i="16"/>
  <c r="EI172" i="16"/>
  <c r="EH172" i="16"/>
  <c r="GF174" i="16"/>
  <c r="KA173" i="16"/>
  <c r="JK174" i="16"/>
  <c r="KI104" i="16"/>
  <c r="IX173" i="16" l="1"/>
  <c r="IY173" i="16" s="1"/>
  <c r="JB173" i="16" s="1"/>
  <c r="IW173" i="16"/>
  <c r="IS174" i="16"/>
  <c r="IQ174" i="16"/>
  <c r="IU174" i="16"/>
  <c r="IR174" i="16"/>
  <c r="IT174" i="16"/>
  <c r="IP175" i="16"/>
  <c r="IV173" i="16"/>
  <c r="IE185" i="16"/>
  <c r="HT186" i="16"/>
  <c r="HX186" i="16"/>
  <c r="HW186" i="16"/>
  <c r="HV186" i="16"/>
  <c r="HS187" i="16"/>
  <c r="HU186" i="16"/>
  <c r="HY185" i="16"/>
  <c r="HZ185" i="16"/>
  <c r="HD184" i="16"/>
  <c r="HC184" i="16"/>
  <c r="HE184" i="16"/>
  <c r="HB184" i="16"/>
  <c r="HA185" i="16"/>
  <c r="GW185" i="16"/>
  <c r="GY185" i="16"/>
  <c r="GZ185" i="16"/>
  <c r="GX185" i="16"/>
  <c r="GV186" i="16"/>
  <c r="HH184" i="16"/>
  <c r="FH173" i="16"/>
  <c r="GG175" i="16"/>
  <c r="DI179" i="16"/>
  <c r="DK179" i="16"/>
  <c r="DH180" i="16"/>
  <c r="DM179" i="16"/>
  <c r="DL179" i="16"/>
  <c r="DJ179" i="16"/>
  <c r="FD174" i="16"/>
  <c r="FF174" i="16"/>
  <c r="FC174" i="16"/>
  <c r="FG174" i="16"/>
  <c r="FB175" i="16"/>
  <c r="FE174" i="16"/>
  <c r="FY177" i="16"/>
  <c r="GB176" i="16"/>
  <c r="GD176" i="16"/>
  <c r="GA176" i="16"/>
  <c r="GC176" i="16"/>
  <c r="FZ176" i="16"/>
  <c r="CQ171" i="16"/>
  <c r="DQ178" i="16"/>
  <c r="DT178" i="16" s="1"/>
  <c r="DO178" i="16"/>
  <c r="GF175" i="16"/>
  <c r="EM172" i="16"/>
  <c r="EN172" i="16" s="1"/>
  <c r="EQ172" i="16" s="1"/>
  <c r="JO172" i="16" s="1"/>
  <c r="EL172" i="16"/>
  <c r="GH175" i="16"/>
  <c r="GK175" i="16" s="1"/>
  <c r="JW175" i="16" s="1"/>
  <c r="FJ173" i="16"/>
  <c r="FK173" i="16"/>
  <c r="FN173" i="16" s="1"/>
  <c r="FI173" i="16"/>
  <c r="EF173" i="16"/>
  <c r="EJ173" i="16"/>
  <c r="EE174" i="16"/>
  <c r="EI173" i="16"/>
  <c r="EH173" i="16"/>
  <c r="EG173" i="16"/>
  <c r="GE175" i="16"/>
  <c r="CP172" i="16"/>
  <c r="CN172" i="16"/>
  <c r="CL172" i="16"/>
  <c r="CO172" i="16"/>
  <c r="CM172" i="16"/>
  <c r="CK173" i="16"/>
  <c r="DP178" i="16"/>
  <c r="EK172" i="16"/>
  <c r="CT171" i="16"/>
  <c r="CW171" i="16" s="1"/>
  <c r="JG171" i="16" s="1"/>
  <c r="CS171" i="16"/>
  <c r="CR171" i="16"/>
  <c r="DN178" i="16"/>
  <c r="KA174" i="16"/>
  <c r="JK175" i="16"/>
  <c r="JS169" i="16"/>
  <c r="JK176" i="16"/>
  <c r="KI105" i="16"/>
  <c r="IV174" i="16" l="1"/>
  <c r="IX174" i="16"/>
  <c r="IY174" i="16" s="1"/>
  <c r="JB174" i="16" s="1"/>
  <c r="IW174" i="16"/>
  <c r="IT175" i="16"/>
  <c r="IS175" i="16"/>
  <c r="IP176" i="16"/>
  <c r="IQ175" i="16"/>
  <c r="IU175" i="16"/>
  <c r="IR175" i="16"/>
  <c r="IA186" i="16"/>
  <c r="IB186" i="16" s="1"/>
  <c r="IE186" i="16" s="1"/>
  <c r="HZ186" i="16"/>
  <c r="HV187" i="16"/>
  <c r="HU187" i="16"/>
  <c r="HX187" i="16"/>
  <c r="HT187" i="16"/>
  <c r="HW187" i="16"/>
  <c r="HS188" i="16"/>
  <c r="HY186" i="16"/>
  <c r="HD185" i="16"/>
  <c r="HE185" i="16" s="1"/>
  <c r="HH185" i="16" s="1"/>
  <c r="HC185" i="16"/>
  <c r="GW186" i="16"/>
  <c r="GZ186" i="16"/>
  <c r="GY186" i="16"/>
  <c r="GV187" i="16"/>
  <c r="GX186" i="16"/>
  <c r="HA186" i="16"/>
  <c r="HB185" i="16"/>
  <c r="FJ174" i="16"/>
  <c r="FK174" i="16" s="1"/>
  <c r="FN174" i="16" s="1"/>
  <c r="EH174" i="16"/>
  <c r="EE175" i="16"/>
  <c r="EG174" i="16"/>
  <c r="EJ174" i="16"/>
  <c r="EF174" i="16"/>
  <c r="EI174" i="16"/>
  <c r="FE175" i="16"/>
  <c r="FG175" i="16"/>
  <c r="FF175" i="16"/>
  <c r="FD175" i="16"/>
  <c r="FC175" i="16"/>
  <c r="FB176" i="16"/>
  <c r="EL173" i="16"/>
  <c r="GF176" i="16"/>
  <c r="GH176" i="16"/>
  <c r="GK176" i="16" s="1"/>
  <c r="JW176" i="16" s="1"/>
  <c r="GG176" i="16"/>
  <c r="DI180" i="16"/>
  <c r="DH181" i="16"/>
  <c r="DM180" i="16"/>
  <c r="DL180" i="16"/>
  <c r="DJ180" i="16"/>
  <c r="DK180" i="16"/>
  <c r="CP173" i="16"/>
  <c r="CK174" i="16"/>
  <c r="CN173" i="16"/>
  <c r="CO173" i="16"/>
  <c r="CM173" i="16"/>
  <c r="CL173" i="16"/>
  <c r="GE176" i="16"/>
  <c r="DQ179" i="16"/>
  <c r="DT179" i="16" s="1"/>
  <c r="DP179" i="16"/>
  <c r="DO179" i="16"/>
  <c r="CQ172" i="16"/>
  <c r="FH174" i="16"/>
  <c r="EK173" i="16"/>
  <c r="FI174" i="16"/>
  <c r="EM173" i="16"/>
  <c r="EN173" i="16" s="1"/>
  <c r="EQ173" i="16" s="1"/>
  <c r="CS172" i="16"/>
  <c r="CR172" i="16"/>
  <c r="CT172" i="16"/>
  <c r="CW172" i="16" s="1"/>
  <c r="JG172" i="16" s="1"/>
  <c r="FY178" i="16"/>
  <c r="GD177" i="16"/>
  <c r="FZ177" i="16"/>
  <c r="GA177" i="16"/>
  <c r="GC177" i="16"/>
  <c r="GB177" i="16"/>
  <c r="DN179" i="16"/>
  <c r="KA175" i="16"/>
  <c r="JS170" i="16"/>
  <c r="KE128" i="16"/>
  <c r="KY131" i="16" s="1"/>
  <c r="JK177" i="16"/>
  <c r="JS171" i="16"/>
  <c r="KI106" i="16"/>
  <c r="IX175" i="16" l="1"/>
  <c r="IY175" i="16" s="1"/>
  <c r="JB175" i="16" s="1"/>
  <c r="IV175" i="16"/>
  <c r="IW175" i="16"/>
  <c r="IQ176" i="16"/>
  <c r="IS176" i="16"/>
  <c r="IP177" i="16"/>
  <c r="IU176" i="16"/>
  <c r="IT176" i="16"/>
  <c r="IR176" i="16"/>
  <c r="IB187" i="16"/>
  <c r="IE187" i="16" s="1"/>
  <c r="IA187" i="16"/>
  <c r="HZ187" i="16"/>
  <c r="HY187" i="16"/>
  <c r="HT188" i="16"/>
  <c r="HX188" i="16"/>
  <c r="HS189" i="16"/>
  <c r="HW188" i="16"/>
  <c r="HV188" i="16"/>
  <c r="HU188" i="16"/>
  <c r="HA187" i="16"/>
  <c r="GY187" i="16"/>
  <c r="GW187" i="16"/>
  <c r="GZ187" i="16"/>
  <c r="GX187" i="16"/>
  <c r="HB187" i="16" s="1"/>
  <c r="GV188" i="16"/>
  <c r="HE186" i="16"/>
  <c r="HH186" i="16" s="1"/>
  <c r="HD186" i="16"/>
  <c r="HC186" i="16"/>
  <c r="HB186" i="16"/>
  <c r="FJ175" i="16"/>
  <c r="FK175" i="16" s="1"/>
  <c r="FN175" i="16" s="1"/>
  <c r="JO173" i="16"/>
  <c r="FZ178" i="16"/>
  <c r="GC178" i="16"/>
  <c r="GD178" i="16"/>
  <c r="GB178" i="16"/>
  <c r="GA178" i="16"/>
  <c r="FY179" i="16"/>
  <c r="EM174" i="16"/>
  <c r="EN174" i="16" s="1"/>
  <c r="EQ174" i="16" s="1"/>
  <c r="EL174" i="16"/>
  <c r="GH177" i="16"/>
  <c r="GK177" i="16" s="1"/>
  <c r="JW177" i="16" s="1"/>
  <c r="GG177" i="16"/>
  <c r="GF177" i="16"/>
  <c r="DN180" i="16"/>
  <c r="CT173" i="16"/>
  <c r="CW173" i="16" s="1"/>
  <c r="JG173" i="16" s="1"/>
  <c r="FD176" i="16"/>
  <c r="FB177" i="16"/>
  <c r="FE176" i="16"/>
  <c r="FF176" i="16"/>
  <c r="FC176" i="16"/>
  <c r="FG176" i="16"/>
  <c r="CS173" i="16"/>
  <c r="CQ173" i="16"/>
  <c r="FI175" i="16"/>
  <c r="EK174" i="16"/>
  <c r="CR173" i="16"/>
  <c r="DJ181" i="16"/>
  <c r="DI181" i="16"/>
  <c r="DL181" i="16"/>
  <c r="DH182" i="16"/>
  <c r="DM181" i="16"/>
  <c r="DK181" i="16"/>
  <c r="FH175" i="16"/>
  <c r="EI175" i="16"/>
  <c r="EJ175" i="16"/>
  <c r="EH175" i="16"/>
  <c r="EG175" i="16"/>
  <c r="EE176" i="16"/>
  <c r="EF175" i="16"/>
  <c r="DP180" i="16"/>
  <c r="DQ180" i="16" s="1"/>
  <c r="DT180" i="16" s="1"/>
  <c r="DO180" i="16"/>
  <c r="GE177" i="16"/>
  <c r="CM174" i="16"/>
  <c r="CN174" i="16"/>
  <c r="CL174" i="16"/>
  <c r="CK175" i="16"/>
  <c r="CP174" i="16"/>
  <c r="CO174" i="16"/>
  <c r="KA176" i="16"/>
  <c r="KY239" i="16"/>
  <c r="KZ131" i="16"/>
  <c r="KZ239" i="16" s="1"/>
  <c r="JK178" i="16"/>
  <c r="KI107" i="16"/>
  <c r="IU177" i="16" l="1"/>
  <c r="IT177" i="16"/>
  <c r="IQ177" i="16"/>
  <c r="IR177" i="16"/>
  <c r="IS177" i="16"/>
  <c r="IP178" i="16"/>
  <c r="IX176" i="16"/>
  <c r="IY176" i="16" s="1"/>
  <c r="JB176" i="16" s="1"/>
  <c r="IW176" i="16"/>
  <c r="IV176" i="16"/>
  <c r="HU189" i="16"/>
  <c r="HV189" i="16"/>
  <c r="HT189" i="16"/>
  <c r="HW189" i="16"/>
  <c r="HX189" i="16"/>
  <c r="HS190" i="16"/>
  <c r="HY188" i="16"/>
  <c r="IA188" i="16"/>
  <c r="IB188" i="16" s="1"/>
  <c r="IC188" i="16" s="1"/>
  <c r="ID188" i="16" s="1"/>
  <c r="IE188" i="16" s="1"/>
  <c r="HZ188" i="16"/>
  <c r="GY188" i="16"/>
  <c r="GW188" i="16"/>
  <c r="HD188" i="16" s="1"/>
  <c r="GZ188" i="16"/>
  <c r="HA188" i="16"/>
  <c r="GX188" i="16"/>
  <c r="HB188" i="16" s="1"/>
  <c r="GV189" i="16"/>
  <c r="HD187" i="16"/>
  <c r="HE187" i="16"/>
  <c r="HH187" i="16" s="1"/>
  <c r="HC187" i="16"/>
  <c r="DP181" i="16"/>
  <c r="DQ181" i="16" s="1"/>
  <c r="DT181" i="16" s="1"/>
  <c r="CQ174" i="16"/>
  <c r="EK175" i="16"/>
  <c r="JO174" i="16"/>
  <c r="KQ173" i="16" s="1"/>
  <c r="KR173" i="16" s="1"/>
  <c r="KR242" i="16" s="1"/>
  <c r="DK182" i="16"/>
  <c r="DJ182" i="16"/>
  <c r="DM182" i="16"/>
  <c r="DI182" i="16"/>
  <c r="DH183" i="16"/>
  <c r="DL182" i="16"/>
  <c r="DO181" i="16"/>
  <c r="GE178" i="16"/>
  <c r="DN181" i="16"/>
  <c r="GF178" i="16"/>
  <c r="GH178" i="16"/>
  <c r="GK178" i="16" s="1"/>
  <c r="JW178" i="16" s="1"/>
  <c r="GG178" i="16"/>
  <c r="GC179" i="16"/>
  <c r="GB179" i="16"/>
  <c r="GD179" i="16"/>
  <c r="FY180" i="16"/>
  <c r="GA179" i="16"/>
  <c r="FZ179" i="16"/>
  <c r="CM175" i="16"/>
  <c r="CO175" i="16"/>
  <c r="CL175" i="16"/>
  <c r="CN175" i="16"/>
  <c r="CK176" i="16"/>
  <c r="CP175" i="16"/>
  <c r="FJ176" i="16"/>
  <c r="FK176" i="16" s="1"/>
  <c r="FN176" i="16" s="1"/>
  <c r="FI176" i="16"/>
  <c r="EL175" i="16"/>
  <c r="EM175" i="16"/>
  <c r="EN175" i="16" s="1"/>
  <c r="EQ175" i="16" s="1"/>
  <c r="JO175" i="16" s="1"/>
  <c r="FE177" i="16"/>
  <c r="FF177" i="16"/>
  <c r="FG177" i="16"/>
  <c r="FC177" i="16"/>
  <c r="FD177" i="16"/>
  <c r="FB178" i="16"/>
  <c r="EI176" i="16"/>
  <c r="EH176" i="16"/>
  <c r="EG176" i="16"/>
  <c r="EE177" i="16"/>
  <c r="EF176" i="16"/>
  <c r="EJ176" i="16"/>
  <c r="CR174" i="16"/>
  <c r="CT174" i="16"/>
  <c r="CW174" i="16" s="1"/>
  <c r="JG174" i="16" s="1"/>
  <c r="CS174" i="16"/>
  <c r="FH176" i="16"/>
  <c r="KQ242" i="16"/>
  <c r="JS172" i="16"/>
  <c r="KA177" i="16"/>
  <c r="JK179" i="16"/>
  <c r="KI108" i="16"/>
  <c r="IV177" i="16" l="1"/>
  <c r="IT178" i="16"/>
  <c r="IU178" i="16"/>
  <c r="IQ178" i="16"/>
  <c r="IR178" i="16"/>
  <c r="IP179" i="16"/>
  <c r="IS178" i="16"/>
  <c r="IX178" i="16" s="1"/>
  <c r="IY178" i="16" s="1"/>
  <c r="IX177" i="16"/>
  <c r="IY177" i="16" s="1"/>
  <c r="JB177" i="16" s="1"/>
  <c r="IW177" i="16"/>
  <c r="HY189" i="16"/>
  <c r="HZ189" i="16"/>
  <c r="IA189" i="16"/>
  <c r="IB189" i="16" s="1"/>
  <c r="IC189" i="16" s="1"/>
  <c r="ID189" i="16" s="1"/>
  <c r="IE189" i="16" s="1"/>
  <c r="HV190" i="16"/>
  <c r="HW190" i="16"/>
  <c r="HX190" i="16"/>
  <c r="HU190" i="16"/>
  <c r="HT190" i="16"/>
  <c r="HS191" i="16"/>
  <c r="HE188" i="16"/>
  <c r="HF188" i="16" s="1"/>
  <c r="HG188" i="16" s="1"/>
  <c r="HH188" i="16" s="1"/>
  <c r="GZ189" i="16"/>
  <c r="HC189" i="16" s="1"/>
  <c r="GX189" i="16"/>
  <c r="GW189" i="16"/>
  <c r="HA189" i="16"/>
  <c r="GY189" i="16"/>
  <c r="HE189" i="16" s="1"/>
  <c r="GV190" i="16"/>
  <c r="HC188" i="16"/>
  <c r="EK176" i="16"/>
  <c r="FI177" i="16"/>
  <c r="CS175" i="16"/>
  <c r="EL176" i="16"/>
  <c r="DI183" i="16"/>
  <c r="DM183" i="16"/>
  <c r="DL183" i="16"/>
  <c r="DK183" i="16"/>
  <c r="DH184" i="16"/>
  <c r="DJ183" i="16"/>
  <c r="EG177" i="16"/>
  <c r="EF177" i="16"/>
  <c r="EJ177" i="16"/>
  <c r="EI177" i="16"/>
  <c r="EH177" i="16"/>
  <c r="EE178" i="16"/>
  <c r="CM176" i="16"/>
  <c r="CK177" i="16"/>
  <c r="CP176" i="16"/>
  <c r="CO176" i="16"/>
  <c r="CL176" i="16"/>
  <c r="CN176" i="16"/>
  <c r="DP182" i="16"/>
  <c r="DQ182" i="16" s="1"/>
  <c r="DT182" i="16" s="1"/>
  <c r="DO182" i="16"/>
  <c r="CR175" i="16"/>
  <c r="DN182" i="16"/>
  <c r="CT175" i="16"/>
  <c r="CW175" i="16" s="1"/>
  <c r="JG175" i="16" s="1"/>
  <c r="GG179" i="16"/>
  <c r="GF179" i="16"/>
  <c r="GH179" i="16"/>
  <c r="GK179" i="16" s="1"/>
  <c r="JW179" i="16" s="1"/>
  <c r="FB179" i="16"/>
  <c r="FF178" i="16"/>
  <c r="FG178" i="16"/>
  <c r="FC178" i="16"/>
  <c r="FE178" i="16"/>
  <c r="FD178" i="16"/>
  <c r="FH177" i="16"/>
  <c r="CQ175" i="16"/>
  <c r="GE179" i="16"/>
  <c r="EM176" i="16"/>
  <c r="EN176" i="16" s="1"/>
  <c r="EQ176" i="16" s="1"/>
  <c r="JO176" i="16" s="1"/>
  <c r="FJ177" i="16"/>
  <c r="FK177" i="16" s="1"/>
  <c r="FN177" i="16" s="1"/>
  <c r="GB180" i="16"/>
  <c r="GA180" i="16"/>
  <c r="GC180" i="16"/>
  <c r="FY181" i="16"/>
  <c r="FZ180" i="16"/>
  <c r="GD180" i="16"/>
  <c r="KA178" i="16"/>
  <c r="KE129" i="16"/>
  <c r="KI109" i="16"/>
  <c r="IV178" i="16" l="1"/>
  <c r="IW178" i="16"/>
  <c r="JB178" i="16"/>
  <c r="IS179" i="16"/>
  <c r="IR179" i="16"/>
  <c r="IU179" i="16"/>
  <c r="IT179" i="16"/>
  <c r="IQ179" i="16"/>
  <c r="IX179" i="16" s="1"/>
  <c r="IY179" i="16" s="1"/>
  <c r="JB179" i="16" s="1"/>
  <c r="IP180" i="16"/>
  <c r="IA190" i="16"/>
  <c r="HZ190" i="16"/>
  <c r="IB190" i="16"/>
  <c r="IC190" i="16" s="1"/>
  <c r="ID190" i="16" s="1"/>
  <c r="IE190" i="16" s="1"/>
  <c r="HW191" i="16"/>
  <c r="HT191" i="16"/>
  <c r="HX191" i="16"/>
  <c r="HU191" i="16"/>
  <c r="HV191" i="16"/>
  <c r="HS192" i="16"/>
  <c r="HY190" i="16"/>
  <c r="HF189" i="16"/>
  <c r="HG189" i="16"/>
  <c r="HH189" i="16" s="1"/>
  <c r="HD189" i="16"/>
  <c r="HA190" i="16"/>
  <c r="GY190" i="16"/>
  <c r="GX190" i="16"/>
  <c r="HB190" i="16" s="1"/>
  <c r="GW190" i="16"/>
  <c r="GV191" i="16"/>
  <c r="GZ190" i="16"/>
  <c r="HB189" i="16"/>
  <c r="EL177" i="16"/>
  <c r="GF180" i="16"/>
  <c r="GG180" i="16"/>
  <c r="GH180" i="16"/>
  <c r="GK180" i="16" s="1"/>
  <c r="DP183" i="16"/>
  <c r="DQ183" i="16" s="1"/>
  <c r="DT183" i="16" s="1"/>
  <c r="DO183" i="16"/>
  <c r="EH178" i="16"/>
  <c r="EI178" i="16"/>
  <c r="EG178" i="16"/>
  <c r="EE179" i="16"/>
  <c r="EF178" i="16"/>
  <c r="EJ178" i="16"/>
  <c r="DH185" i="16"/>
  <c r="DJ184" i="16"/>
  <c r="DK184" i="16"/>
  <c r="DM184" i="16"/>
  <c r="DL184" i="16"/>
  <c r="DI184" i="16"/>
  <c r="CS176" i="16"/>
  <c r="CT176" i="16"/>
  <c r="CW176" i="16" s="1"/>
  <c r="JG176" i="16" s="1"/>
  <c r="CR176" i="16"/>
  <c r="CM177" i="16"/>
  <c r="CK178" i="16"/>
  <c r="CN177" i="16"/>
  <c r="CL177" i="16"/>
  <c r="CP177" i="16"/>
  <c r="CO177" i="16"/>
  <c r="GA181" i="16"/>
  <c r="GD181" i="16"/>
  <c r="FZ181" i="16"/>
  <c r="GB181" i="16"/>
  <c r="GC181" i="16"/>
  <c r="FY182" i="16"/>
  <c r="FI178" i="16"/>
  <c r="FJ178" i="16"/>
  <c r="FK178" i="16" s="1"/>
  <c r="FN178" i="16" s="1"/>
  <c r="FD179" i="16"/>
  <c r="FF179" i="16"/>
  <c r="FC179" i="16"/>
  <c r="FE179" i="16"/>
  <c r="FG179" i="16"/>
  <c r="FB180" i="16"/>
  <c r="CQ176" i="16"/>
  <c r="EM177" i="16"/>
  <c r="EN177" i="16" s="1"/>
  <c r="EQ177" i="16" s="1"/>
  <c r="JO177" i="16" s="1"/>
  <c r="GE180" i="16"/>
  <c r="FH178" i="16"/>
  <c r="EK177" i="16"/>
  <c r="DN183" i="16"/>
  <c r="JS173" i="16"/>
  <c r="JS174" i="16"/>
  <c r="KS173" i="16" s="1"/>
  <c r="KS242" i="16" s="1"/>
  <c r="JK180" i="16"/>
  <c r="KA179" i="16"/>
  <c r="KI110" i="16"/>
  <c r="IW179" i="16" l="1"/>
  <c r="IU180" i="16"/>
  <c r="IR180" i="16"/>
  <c r="IS180" i="16"/>
  <c r="IQ180" i="16"/>
  <c r="IT180" i="16"/>
  <c r="IP181" i="16"/>
  <c r="IV179" i="16"/>
  <c r="IA191" i="16"/>
  <c r="IB191" i="16" s="1"/>
  <c r="IC191" i="16" s="1"/>
  <c r="ID191" i="16" s="1"/>
  <c r="IE191" i="16" s="1"/>
  <c r="HZ191" i="16"/>
  <c r="HY191" i="16"/>
  <c r="HX192" i="16"/>
  <c r="HU192" i="16"/>
  <c r="HT192" i="16"/>
  <c r="HW192" i="16"/>
  <c r="HV192" i="16"/>
  <c r="HS193" i="16"/>
  <c r="HD190" i="16"/>
  <c r="HE190" i="16"/>
  <c r="HF190" i="16" s="1"/>
  <c r="HG190" i="16" s="1"/>
  <c r="HH190" i="16" s="1"/>
  <c r="HC190" i="16"/>
  <c r="GZ191" i="16"/>
  <c r="GY191" i="16"/>
  <c r="GW191" i="16"/>
  <c r="GX191" i="16"/>
  <c r="HC191" i="16" s="1"/>
  <c r="HA191" i="16"/>
  <c r="HD191" i="16" s="1"/>
  <c r="HE191" i="16" s="1"/>
  <c r="GV192" i="16"/>
  <c r="EK178" i="16"/>
  <c r="FJ179" i="16"/>
  <c r="FK179" i="16" s="1"/>
  <c r="FI179" i="16"/>
  <c r="EL178" i="16"/>
  <c r="GH181" i="16"/>
  <c r="GK181" i="16" s="1"/>
  <c r="JW181" i="16" s="1"/>
  <c r="CK179" i="16"/>
  <c r="CP178" i="16"/>
  <c r="CN178" i="16"/>
  <c r="CL178" i="16"/>
  <c r="CO178" i="16"/>
  <c r="CM178" i="16"/>
  <c r="DP184" i="16"/>
  <c r="DQ184" i="16" s="1"/>
  <c r="DT184" i="16" s="1"/>
  <c r="CQ177" i="16"/>
  <c r="DN184" i="16"/>
  <c r="GF181" i="16"/>
  <c r="GG181" i="16"/>
  <c r="FH179" i="16"/>
  <c r="GE181" i="16"/>
  <c r="DJ185" i="16"/>
  <c r="DI185" i="16"/>
  <c r="DH186" i="16"/>
  <c r="DM185" i="16"/>
  <c r="DL185" i="16"/>
  <c r="DK185" i="16"/>
  <c r="CR177" i="16"/>
  <c r="CS177" i="16"/>
  <c r="CT177" i="16" s="1"/>
  <c r="CW177" i="16" s="1"/>
  <c r="FN179" i="16"/>
  <c r="EM178" i="16"/>
  <c r="EN178" i="16" s="1"/>
  <c r="EQ178" i="16" s="1"/>
  <c r="JO178" i="16" s="1"/>
  <c r="JW180" i="16"/>
  <c r="DO184" i="16"/>
  <c r="FG180" i="16"/>
  <c r="FE180" i="16"/>
  <c r="FD180" i="16"/>
  <c r="FB181" i="16"/>
  <c r="FF180" i="16"/>
  <c r="FC180" i="16"/>
  <c r="FY183" i="16"/>
  <c r="GD182" i="16"/>
  <c r="GA182" i="16"/>
  <c r="GC182" i="16"/>
  <c r="FZ182" i="16"/>
  <c r="GB182" i="16"/>
  <c r="EH179" i="16"/>
  <c r="EJ179" i="16"/>
  <c r="EI179" i="16"/>
  <c r="EF179" i="16"/>
  <c r="EG179" i="16"/>
  <c r="EE180" i="16"/>
  <c r="KT173" i="16"/>
  <c r="KT242" i="16" s="1"/>
  <c r="JS175" i="16"/>
  <c r="KA180" i="16"/>
  <c r="KI111" i="16"/>
  <c r="IW180" i="16" l="1"/>
  <c r="IX180" i="16"/>
  <c r="IY180" i="16" s="1"/>
  <c r="JB180" i="16" s="1"/>
  <c r="IV180" i="16"/>
  <c r="IQ181" i="16"/>
  <c r="IU181" i="16"/>
  <c r="IS181" i="16"/>
  <c r="IR181" i="16"/>
  <c r="IT181" i="16"/>
  <c r="IP182" i="16"/>
  <c r="HZ192" i="16"/>
  <c r="IA192" i="16"/>
  <c r="IB192" i="16" s="1"/>
  <c r="IC192" i="16" s="1"/>
  <c r="ID192" i="16" s="1"/>
  <c r="IE192" i="16" s="1"/>
  <c r="HV193" i="16"/>
  <c r="HU193" i="16"/>
  <c r="HW193" i="16"/>
  <c r="HT193" i="16"/>
  <c r="HX193" i="16"/>
  <c r="HS194" i="16"/>
  <c r="HY192" i="16"/>
  <c r="HF191" i="16"/>
  <c r="HG191" i="16" s="1"/>
  <c r="HH191" i="16" s="1"/>
  <c r="HA192" i="16"/>
  <c r="GZ192" i="16"/>
  <c r="GX192" i="16"/>
  <c r="GW192" i="16"/>
  <c r="GY192" i="16"/>
  <c r="GV193" i="16"/>
  <c r="HB191" i="16"/>
  <c r="GE182" i="16"/>
  <c r="EK179" i="16"/>
  <c r="EL179" i="16"/>
  <c r="GF182" i="16"/>
  <c r="GG182" i="16"/>
  <c r="GH182" i="16" s="1"/>
  <c r="GK182" i="16" s="1"/>
  <c r="FJ180" i="16"/>
  <c r="FK180" i="16" s="1"/>
  <c r="FN180" i="16" s="1"/>
  <c r="GB183" i="16"/>
  <c r="GC183" i="16"/>
  <c r="FZ183" i="16"/>
  <c r="GA183" i="16"/>
  <c r="FY184" i="16"/>
  <c r="GD183" i="16"/>
  <c r="FI180" i="16"/>
  <c r="CL179" i="16"/>
  <c r="CO179" i="16"/>
  <c r="CM179" i="16"/>
  <c r="CK180" i="16"/>
  <c r="CP179" i="16"/>
  <c r="CN179" i="16"/>
  <c r="FB182" i="16"/>
  <c r="FF181" i="16"/>
  <c r="FD181" i="16"/>
  <c r="FE181" i="16"/>
  <c r="FG181" i="16"/>
  <c r="FC181" i="16"/>
  <c r="DI186" i="16"/>
  <c r="DJ186" i="16"/>
  <c r="DM186" i="16"/>
  <c r="DH187" i="16"/>
  <c r="DL186" i="16"/>
  <c r="DK186" i="16"/>
  <c r="FH180" i="16"/>
  <c r="DP185" i="16"/>
  <c r="DQ185" i="16" s="1"/>
  <c r="DT185" i="16" s="1"/>
  <c r="DO185" i="16"/>
  <c r="EM179" i="16"/>
  <c r="EN179" i="16" s="1"/>
  <c r="EQ179" i="16" s="1"/>
  <c r="JO179" i="16" s="1"/>
  <c r="EG180" i="16"/>
  <c r="EI180" i="16"/>
  <c r="EE181" i="16"/>
  <c r="EH180" i="16"/>
  <c r="EF180" i="16"/>
  <c r="EJ180" i="16"/>
  <c r="DN185" i="16"/>
  <c r="CR178" i="16"/>
  <c r="CS178" i="16"/>
  <c r="CT178" i="16" s="1"/>
  <c r="CW178" i="16" s="1"/>
  <c r="CQ178" i="16"/>
  <c r="JS176" i="16"/>
  <c r="JG177" i="16"/>
  <c r="JK181" i="16"/>
  <c r="JK182" i="16"/>
  <c r="KA181" i="16"/>
  <c r="KE130" i="16"/>
  <c r="KI112" i="16"/>
  <c r="IV181" i="16" l="1"/>
  <c r="IX181" i="16"/>
  <c r="IY181" i="16" s="1"/>
  <c r="JB181" i="16" s="1"/>
  <c r="IW181" i="16"/>
  <c r="IT182" i="16"/>
  <c r="IS182" i="16"/>
  <c r="IP183" i="16"/>
  <c r="IR182" i="16"/>
  <c r="IQ182" i="16"/>
  <c r="IX182" i="16" s="1"/>
  <c r="IY182" i="16" s="1"/>
  <c r="IU182" i="16"/>
  <c r="HY193" i="16"/>
  <c r="IA193" i="16"/>
  <c r="IB193" i="16"/>
  <c r="IC193" i="16" s="1"/>
  <c r="ID193" i="16" s="1"/>
  <c r="IE193" i="16" s="1"/>
  <c r="HZ193" i="16"/>
  <c r="HW194" i="16"/>
  <c r="HV194" i="16"/>
  <c r="HX194" i="16"/>
  <c r="HT194" i="16"/>
  <c r="HU194" i="16"/>
  <c r="HS195" i="16"/>
  <c r="HB192" i="16"/>
  <c r="HC192" i="16"/>
  <c r="HD192" i="16"/>
  <c r="HE192" i="16"/>
  <c r="HF192" i="16" s="1"/>
  <c r="HG192" i="16" s="1"/>
  <c r="HH192" i="16" s="1"/>
  <c r="HA193" i="16"/>
  <c r="GY193" i="16"/>
  <c r="GW193" i="16"/>
  <c r="GZ193" i="16"/>
  <c r="GV194" i="16"/>
  <c r="GX193" i="16"/>
  <c r="HB193" i="16" s="1"/>
  <c r="GF183" i="16"/>
  <c r="FI181" i="16"/>
  <c r="EM180" i="16"/>
  <c r="EN180" i="16" s="1"/>
  <c r="EQ180" i="16" s="1"/>
  <c r="JO180" i="16" s="1"/>
  <c r="DO186" i="16"/>
  <c r="JG178" i="16"/>
  <c r="FE182" i="16"/>
  <c r="FG182" i="16"/>
  <c r="FC182" i="16"/>
  <c r="FB183" i="16"/>
  <c r="FF182" i="16"/>
  <c r="FD182" i="16"/>
  <c r="DN186" i="16"/>
  <c r="CS179" i="16"/>
  <c r="CT179" i="16" s="1"/>
  <c r="CW179" i="16" s="1"/>
  <c r="DP186" i="16"/>
  <c r="DQ186" i="16" s="1"/>
  <c r="DT186" i="16" s="1"/>
  <c r="CO180" i="16"/>
  <c r="CN180" i="16"/>
  <c r="CL180" i="16"/>
  <c r="CP180" i="16"/>
  <c r="CK181" i="16"/>
  <c r="CM180" i="16"/>
  <c r="FJ181" i="16"/>
  <c r="FK181" i="16" s="1"/>
  <c r="FN181" i="16" s="1"/>
  <c r="CQ179" i="16"/>
  <c r="GB184" i="16"/>
  <c r="GA184" i="16"/>
  <c r="GD184" i="16"/>
  <c r="FZ184" i="16"/>
  <c r="GC184" i="16"/>
  <c r="FY185" i="16"/>
  <c r="JW182" i="16"/>
  <c r="EI181" i="16"/>
  <c r="EH181" i="16"/>
  <c r="EF181" i="16"/>
  <c r="EG181" i="16"/>
  <c r="EJ181" i="16"/>
  <c r="EE182" i="16"/>
  <c r="GE183" i="16"/>
  <c r="CR179" i="16"/>
  <c r="FH181" i="16"/>
  <c r="GG183" i="16"/>
  <c r="GH183" i="16" s="1"/>
  <c r="GK183" i="16" s="1"/>
  <c r="JW183" i="16" s="1"/>
  <c r="EL180" i="16"/>
  <c r="EK180" i="16"/>
  <c r="DM187" i="16"/>
  <c r="DL187" i="16"/>
  <c r="DH188" i="16"/>
  <c r="DK187" i="16"/>
  <c r="DJ187" i="16"/>
  <c r="DI187" i="16"/>
  <c r="JS177" i="16"/>
  <c r="JK183" i="16"/>
  <c r="KA182" i="16"/>
  <c r="KI113" i="16"/>
  <c r="JB182" i="16" l="1"/>
  <c r="IW182" i="16"/>
  <c r="IS183" i="16"/>
  <c r="IR183" i="16"/>
  <c r="IU183" i="16"/>
  <c r="IT183" i="16"/>
  <c r="IQ183" i="16"/>
  <c r="IP184" i="16"/>
  <c r="IV182" i="16"/>
  <c r="HZ194" i="16"/>
  <c r="IB194" i="16"/>
  <c r="IC194" i="16" s="1"/>
  <c r="ID194" i="16" s="1"/>
  <c r="IE194" i="16" s="1"/>
  <c r="IA194" i="16"/>
  <c r="HX195" i="16"/>
  <c r="HW195" i="16"/>
  <c r="HU195" i="16"/>
  <c r="HS196" i="16"/>
  <c r="HV195" i="16"/>
  <c r="HT195" i="16"/>
  <c r="HY194" i="16"/>
  <c r="GW194" i="16"/>
  <c r="GZ194" i="16"/>
  <c r="GX194" i="16"/>
  <c r="HC194" i="16" s="1"/>
  <c r="HA194" i="16"/>
  <c r="GY194" i="16"/>
  <c r="HD194" i="16" s="1"/>
  <c r="HE194" i="16" s="1"/>
  <c r="GV195" i="16"/>
  <c r="HD193" i="16"/>
  <c r="HE193" i="16"/>
  <c r="HF193" i="16" s="1"/>
  <c r="HG193" i="16" s="1"/>
  <c r="HH193" i="16" s="1"/>
  <c r="HC193" i="16"/>
  <c r="CQ180" i="16"/>
  <c r="DN187" i="16"/>
  <c r="GG184" i="16"/>
  <c r="GH184" i="16" s="1"/>
  <c r="GK184" i="16" s="1"/>
  <c r="JG179" i="16"/>
  <c r="KM173" i="16" s="1"/>
  <c r="KM242" i="16" s="1"/>
  <c r="FE183" i="16"/>
  <c r="FD183" i="16"/>
  <c r="FC183" i="16"/>
  <c r="FB184" i="16"/>
  <c r="FF183" i="16"/>
  <c r="FG183" i="16"/>
  <c r="GF184" i="16"/>
  <c r="FJ182" i="16"/>
  <c r="FK182" i="16" s="1"/>
  <c r="FN182" i="16" s="1"/>
  <c r="FI182" i="16"/>
  <c r="CN181" i="16"/>
  <c r="CM181" i="16"/>
  <c r="CK182" i="16"/>
  <c r="CP181" i="16"/>
  <c r="CL181" i="16"/>
  <c r="CO181" i="16"/>
  <c r="EH182" i="16"/>
  <c r="EG182" i="16"/>
  <c r="EE183" i="16"/>
  <c r="EJ182" i="16"/>
  <c r="EF182" i="16"/>
  <c r="EI182" i="16"/>
  <c r="GE184" i="16"/>
  <c r="DL188" i="16"/>
  <c r="DJ188" i="16"/>
  <c r="DH189" i="16"/>
  <c r="DK188" i="16"/>
  <c r="DM188" i="16"/>
  <c r="DI188" i="16"/>
  <c r="EK181" i="16"/>
  <c r="CS180" i="16"/>
  <c r="CT180" i="16"/>
  <c r="CW180" i="16" s="1"/>
  <c r="CR180" i="16"/>
  <c r="DP187" i="16"/>
  <c r="DO187" i="16"/>
  <c r="DQ187" i="16"/>
  <c r="DT187" i="16" s="1"/>
  <c r="FH182" i="16"/>
  <c r="EM181" i="16"/>
  <c r="EN181" i="16"/>
  <c r="EQ181" i="16" s="1"/>
  <c r="EL181" i="16"/>
  <c r="FY186" i="16"/>
  <c r="FZ185" i="16"/>
  <c r="GA185" i="16"/>
  <c r="GC185" i="16"/>
  <c r="GD185" i="16"/>
  <c r="GB185" i="16"/>
  <c r="JO181" i="16"/>
  <c r="JS178" i="16"/>
  <c r="JK184" i="16"/>
  <c r="KA183" i="16"/>
  <c r="KE131" i="16"/>
  <c r="KI114" i="16"/>
  <c r="IV183" i="16" l="1"/>
  <c r="IR184" i="16"/>
  <c r="IQ184" i="16"/>
  <c r="IT184" i="16"/>
  <c r="IU184" i="16"/>
  <c r="IS184" i="16"/>
  <c r="IP185" i="16"/>
  <c r="IW183" i="16"/>
  <c r="IX183" i="16"/>
  <c r="IY183" i="16" s="1"/>
  <c r="JB183" i="16" s="1"/>
  <c r="IA195" i="16"/>
  <c r="IB195" i="16"/>
  <c r="IC195" i="16" s="1"/>
  <c r="ID195" i="16" s="1"/>
  <c r="IE195" i="16" s="1"/>
  <c r="HZ195" i="16"/>
  <c r="HT196" i="16"/>
  <c r="HX196" i="16"/>
  <c r="HS197" i="16"/>
  <c r="HW196" i="16"/>
  <c r="HV196" i="16"/>
  <c r="HU196" i="16"/>
  <c r="HY195" i="16"/>
  <c r="HF194" i="16"/>
  <c r="HG194" i="16"/>
  <c r="HH194" i="16" s="1"/>
  <c r="HB194" i="16"/>
  <c r="GX195" i="16"/>
  <c r="HA195" i="16"/>
  <c r="GY195" i="16"/>
  <c r="GZ195" i="16"/>
  <c r="GW195" i="16"/>
  <c r="GV196" i="16"/>
  <c r="KN173" i="16"/>
  <c r="KN242" i="16" s="1"/>
  <c r="CS181" i="16"/>
  <c r="CT181" i="16" s="1"/>
  <c r="CW181" i="16" s="1"/>
  <c r="JG181" i="16" s="1"/>
  <c r="GE185" i="16"/>
  <c r="DP188" i="16"/>
  <c r="DQ188" i="16" s="1"/>
  <c r="DR188" i="16" s="1"/>
  <c r="EJ183" i="16"/>
  <c r="EG183" i="16"/>
  <c r="EI183" i="16"/>
  <c r="EF183" i="16"/>
  <c r="EH183" i="16"/>
  <c r="EE184" i="16"/>
  <c r="GG185" i="16"/>
  <c r="GH185" i="16" s="1"/>
  <c r="EK182" i="16"/>
  <c r="DO188" i="16"/>
  <c r="DJ189" i="16"/>
  <c r="DI189" i="16"/>
  <c r="DM189" i="16"/>
  <c r="DK189" i="16"/>
  <c r="DH190" i="16"/>
  <c r="DL189" i="16"/>
  <c r="FG184" i="16"/>
  <c r="FF184" i="16"/>
  <c r="FB185" i="16"/>
  <c r="FD184" i="16"/>
  <c r="FE184" i="16"/>
  <c r="FC184" i="16"/>
  <c r="DN188" i="16"/>
  <c r="GF185" i="16"/>
  <c r="CM182" i="16"/>
  <c r="CN182" i="16"/>
  <c r="CO182" i="16"/>
  <c r="CL182" i="16"/>
  <c r="CP182" i="16"/>
  <c r="CK183" i="16"/>
  <c r="CR181" i="16"/>
  <c r="CQ181" i="16"/>
  <c r="FH183" i="16"/>
  <c r="GB186" i="16"/>
  <c r="FY187" i="16"/>
  <c r="GA186" i="16"/>
  <c r="GC186" i="16"/>
  <c r="GD186" i="16"/>
  <c r="FZ186" i="16"/>
  <c r="FJ183" i="16"/>
  <c r="FK183" i="16" s="1"/>
  <c r="FN183" i="16" s="1"/>
  <c r="FI183" i="16"/>
  <c r="EM182" i="16"/>
  <c r="EN182" i="16" s="1"/>
  <c r="EQ182" i="16" s="1"/>
  <c r="EL182" i="16"/>
  <c r="GK185" i="16"/>
  <c r="JW185" i="16" s="1"/>
  <c r="JW184" i="16"/>
  <c r="JS179" i="16"/>
  <c r="JG180" i="16"/>
  <c r="JK185" i="16"/>
  <c r="KA184" i="16"/>
  <c r="KI115" i="16"/>
  <c r="LA117" i="16" s="1"/>
  <c r="IU185" i="16" l="1"/>
  <c r="IT185" i="16"/>
  <c r="IQ185" i="16"/>
  <c r="IS185" i="16"/>
  <c r="IR185" i="16"/>
  <c r="IP186" i="16"/>
  <c r="IX184" i="16"/>
  <c r="IY184" i="16" s="1"/>
  <c r="JB184" i="16" s="1"/>
  <c r="IW184" i="16"/>
  <c r="IV184" i="16"/>
  <c r="HZ196" i="16"/>
  <c r="IA196" i="16"/>
  <c r="IB196" i="16" s="1"/>
  <c r="IC196" i="16" s="1"/>
  <c r="ID196" i="16" s="1"/>
  <c r="IE196" i="16" s="1"/>
  <c r="HY196" i="16"/>
  <c r="HU197" i="16"/>
  <c r="HY197" i="16" s="1"/>
  <c r="HT197" i="16"/>
  <c r="HX197" i="16"/>
  <c r="HV197" i="16"/>
  <c r="HW197" i="16"/>
  <c r="HS198" i="16"/>
  <c r="HB195" i="16"/>
  <c r="HD195" i="16"/>
  <c r="HC195" i="16"/>
  <c r="HE195" i="16"/>
  <c r="HF195" i="16" s="1"/>
  <c r="HG195" i="16" s="1"/>
  <c r="HH195" i="16" s="1"/>
  <c r="GY196" i="16"/>
  <c r="GW196" i="16"/>
  <c r="GZ196" i="16"/>
  <c r="GV197" i="16"/>
  <c r="HA196" i="16"/>
  <c r="GX196" i="16"/>
  <c r="GG186" i="16"/>
  <c r="GH186" i="16" s="1"/>
  <c r="GK186" i="16" s="1"/>
  <c r="JW186" i="16" s="1"/>
  <c r="KU187" i="16" s="1"/>
  <c r="JO182" i="16"/>
  <c r="CQ182" i="16"/>
  <c r="DP189" i="16"/>
  <c r="DQ189" i="16" s="1"/>
  <c r="DO189" i="16"/>
  <c r="FI184" i="16"/>
  <c r="FJ184" i="16"/>
  <c r="FK184" i="16" s="1"/>
  <c r="FN184" i="16" s="1"/>
  <c r="CR182" i="16"/>
  <c r="CS182" i="16"/>
  <c r="CT182" i="16" s="1"/>
  <c r="CW182" i="16" s="1"/>
  <c r="JG182" i="16" s="1"/>
  <c r="DN189" i="16"/>
  <c r="CL183" i="16"/>
  <c r="CK184" i="16"/>
  <c r="CM183" i="16"/>
  <c r="CP183" i="16"/>
  <c r="CO183" i="16"/>
  <c r="CN183" i="16"/>
  <c r="FH184" i="16"/>
  <c r="EH184" i="16"/>
  <c r="EE185" i="16"/>
  <c r="EF184" i="16"/>
  <c r="EG184" i="16"/>
  <c r="EJ184" i="16"/>
  <c r="EI184" i="16"/>
  <c r="FE185" i="16"/>
  <c r="FF185" i="16"/>
  <c r="FD185" i="16"/>
  <c r="FG185" i="16"/>
  <c r="FC185" i="16"/>
  <c r="FB186" i="16"/>
  <c r="EL183" i="16"/>
  <c r="DT188" i="16"/>
  <c r="EM183" i="16"/>
  <c r="EN183" i="16" s="1"/>
  <c r="EQ183" i="16" s="1"/>
  <c r="JO183" i="16" s="1"/>
  <c r="GE186" i="16"/>
  <c r="DM190" i="16"/>
  <c r="DL190" i="16"/>
  <c r="DK190" i="16"/>
  <c r="DJ190" i="16"/>
  <c r="DI190" i="16"/>
  <c r="DH191" i="16"/>
  <c r="GF186" i="16"/>
  <c r="GB187" i="16"/>
  <c r="GD187" i="16"/>
  <c r="GC187" i="16"/>
  <c r="FY188" i="16"/>
  <c r="FZ187" i="16"/>
  <c r="GA187" i="16"/>
  <c r="EK183" i="16"/>
  <c r="JS180" i="16"/>
  <c r="KI116" i="16"/>
  <c r="LB117" i="16"/>
  <c r="LB238" i="16" s="1"/>
  <c r="LA238" i="16"/>
  <c r="IV185" i="16" l="1"/>
  <c r="IT186" i="16"/>
  <c r="IP187" i="16"/>
  <c r="IR186" i="16"/>
  <c r="IS186" i="16"/>
  <c r="IQ186" i="16"/>
  <c r="IU186" i="16"/>
  <c r="IX185" i="16"/>
  <c r="IY185" i="16" s="1"/>
  <c r="JB185" i="16" s="1"/>
  <c r="IW185" i="16"/>
  <c r="HV198" i="16"/>
  <c r="IA198" i="16" s="1"/>
  <c r="IB198" i="16" s="1"/>
  <c r="HX198" i="16"/>
  <c r="HU198" i="16"/>
  <c r="HW198" i="16"/>
  <c r="HT198" i="16"/>
  <c r="HS199" i="16"/>
  <c r="HZ197" i="16"/>
  <c r="IA197" i="16"/>
  <c r="IB197" i="16" s="1"/>
  <c r="IC197" i="16" s="1"/>
  <c r="ID197" i="16" s="1"/>
  <c r="IE197" i="16" s="1"/>
  <c r="HD196" i="16"/>
  <c r="HE196" i="16" s="1"/>
  <c r="HF196" i="16" s="1"/>
  <c r="HG196" i="16" s="1"/>
  <c r="HH196" i="16" s="1"/>
  <c r="HC196" i="16"/>
  <c r="HB196" i="16"/>
  <c r="GZ197" i="16"/>
  <c r="GX197" i="16"/>
  <c r="GW197" i="16"/>
  <c r="HA197" i="16"/>
  <c r="GY197" i="16"/>
  <c r="GV198" i="16"/>
  <c r="KV187" i="16"/>
  <c r="KV243" i="16" s="1"/>
  <c r="KU243" i="16"/>
  <c r="DP190" i="16"/>
  <c r="DQ190" i="16" s="1"/>
  <c r="FH185" i="16"/>
  <c r="DN190" i="16"/>
  <c r="GE187" i="16"/>
  <c r="EJ185" i="16"/>
  <c r="EF185" i="16"/>
  <c r="EH185" i="16"/>
  <c r="EG185" i="16"/>
  <c r="EE186" i="16"/>
  <c r="EI185" i="16"/>
  <c r="FJ185" i="16"/>
  <c r="FK185" i="16" s="1"/>
  <c r="FN185" i="16" s="1"/>
  <c r="FI185" i="16"/>
  <c r="GG187" i="16"/>
  <c r="GC188" i="16"/>
  <c r="FZ188" i="16"/>
  <c r="GD188" i="16"/>
  <c r="GB188" i="16"/>
  <c r="GA188" i="16"/>
  <c r="FY189" i="16"/>
  <c r="CR183" i="16"/>
  <c r="CS183" i="16"/>
  <c r="CT183" i="16" s="1"/>
  <c r="CW183" i="16" s="1"/>
  <c r="JG183" i="16" s="1"/>
  <c r="GH187" i="16"/>
  <c r="GK187" i="16" s="1"/>
  <c r="GF187" i="16"/>
  <c r="DR189" i="16"/>
  <c r="DS189" i="16" s="1"/>
  <c r="DT189" i="16" s="1"/>
  <c r="CQ183" i="16"/>
  <c r="FC186" i="16"/>
  <c r="FD186" i="16"/>
  <c r="FF186" i="16"/>
  <c r="FE186" i="16"/>
  <c r="FB187" i="16"/>
  <c r="FG186" i="16"/>
  <c r="CO184" i="16"/>
  <c r="CL184" i="16"/>
  <c r="CN184" i="16"/>
  <c r="CK185" i="16"/>
  <c r="CP184" i="16"/>
  <c r="CM184" i="16"/>
  <c r="EK184" i="16"/>
  <c r="EM184" i="16"/>
  <c r="EN184" i="16" s="1"/>
  <c r="EQ184" i="16" s="1"/>
  <c r="JO184" i="16" s="1"/>
  <c r="EL184" i="16"/>
  <c r="DL191" i="16"/>
  <c r="DM191" i="16"/>
  <c r="DJ191" i="16"/>
  <c r="DI191" i="16"/>
  <c r="DK191" i="16"/>
  <c r="DH192" i="16"/>
  <c r="DO190" i="16"/>
  <c r="JS181" i="16"/>
  <c r="JK186" i="16"/>
  <c r="KO187" i="16" s="1"/>
  <c r="KA186" i="16"/>
  <c r="KA185" i="16"/>
  <c r="KW187" i="16" s="1"/>
  <c r="KW243" i="16" s="1"/>
  <c r="KE132" i="16"/>
  <c r="KI117" i="16"/>
  <c r="IV186" i="16" l="1"/>
  <c r="IW186" i="16"/>
  <c r="IU187" i="16"/>
  <c r="IT187" i="16"/>
  <c r="IQ187" i="16"/>
  <c r="IS187" i="16"/>
  <c r="IR187" i="16"/>
  <c r="IV187" i="16" s="1"/>
  <c r="IP188" i="16"/>
  <c r="IX186" i="16"/>
  <c r="IY186" i="16" s="1"/>
  <c r="JB186" i="16" s="1"/>
  <c r="IC198" i="16"/>
  <c r="ID198" i="16" s="1"/>
  <c r="IE198" i="16" s="1"/>
  <c r="HZ198" i="16"/>
  <c r="HW199" i="16"/>
  <c r="HT199" i="16"/>
  <c r="HX199" i="16"/>
  <c r="HV199" i="16"/>
  <c r="HU199" i="16"/>
  <c r="HS200" i="16"/>
  <c r="HY198" i="16"/>
  <c r="HC197" i="16"/>
  <c r="HD197" i="16"/>
  <c r="HE197" i="16" s="1"/>
  <c r="HF197" i="16" s="1"/>
  <c r="HG197" i="16" s="1"/>
  <c r="HH197" i="16" s="1"/>
  <c r="HA198" i="16"/>
  <c r="GY198" i="16"/>
  <c r="GX198" i="16"/>
  <c r="GZ198" i="16"/>
  <c r="GV199" i="16"/>
  <c r="GW198" i="16"/>
  <c r="HB197" i="16"/>
  <c r="FJ186" i="16"/>
  <c r="FK186" i="16" s="1"/>
  <c r="FN186" i="16" s="1"/>
  <c r="GG188" i="16"/>
  <c r="GH188" i="16" s="1"/>
  <c r="GI188" i="16" s="1"/>
  <c r="DP191" i="16"/>
  <c r="DQ191" i="16" s="1"/>
  <c r="EH186" i="16"/>
  <c r="EF186" i="16"/>
  <c r="EG186" i="16"/>
  <c r="EI186" i="16"/>
  <c r="EJ186" i="16"/>
  <c r="EE187" i="16"/>
  <c r="DM192" i="16"/>
  <c r="DI192" i="16"/>
  <c r="DL192" i="16"/>
  <c r="DJ192" i="16"/>
  <c r="DK192" i="16"/>
  <c r="DH193" i="16"/>
  <c r="EK185" i="16"/>
  <c r="EM185" i="16"/>
  <c r="EN185" i="16" s="1"/>
  <c r="EQ185" i="16" s="1"/>
  <c r="JO185" i="16" s="1"/>
  <c r="EL185" i="16"/>
  <c r="DR190" i="16"/>
  <c r="DS190" i="16" s="1"/>
  <c r="DT190" i="16" s="1"/>
  <c r="FZ189" i="16"/>
  <c r="GB189" i="16"/>
  <c r="GD189" i="16"/>
  <c r="GC189" i="16"/>
  <c r="FY190" i="16"/>
  <c r="GA189" i="16"/>
  <c r="DO191" i="16"/>
  <c r="GE188" i="16"/>
  <c r="DN191" i="16"/>
  <c r="FD187" i="16"/>
  <c r="FC187" i="16"/>
  <c r="FG187" i="16"/>
  <c r="FB188" i="16"/>
  <c r="FE187" i="16"/>
  <c r="FF187" i="16"/>
  <c r="GK188" i="16"/>
  <c r="CQ184" i="16"/>
  <c r="FI186" i="16"/>
  <c r="GF188" i="16"/>
  <c r="CN185" i="16"/>
  <c r="CL185" i="16"/>
  <c r="CK186" i="16"/>
  <c r="CM185" i="16"/>
  <c r="CO185" i="16"/>
  <c r="CP185" i="16"/>
  <c r="FH186" i="16"/>
  <c r="CS184" i="16"/>
  <c r="CT184" i="16" s="1"/>
  <c r="CW184" i="16" s="1"/>
  <c r="JG184" i="16" s="1"/>
  <c r="CR184" i="16"/>
  <c r="JS182" i="16"/>
  <c r="KP187" i="16"/>
  <c r="KP243" i="16" s="1"/>
  <c r="KO243" i="16"/>
  <c r="KX187" i="16"/>
  <c r="KX243" i="16" s="1"/>
  <c r="JK188" i="16"/>
  <c r="KI118" i="16"/>
  <c r="KI119" i="16"/>
  <c r="IX187" i="16" l="1"/>
  <c r="IY187" i="16" s="1"/>
  <c r="JB187" i="16" s="1"/>
  <c r="IW187" i="16"/>
  <c r="IT188" i="16"/>
  <c r="IR188" i="16"/>
  <c r="IQ188" i="16"/>
  <c r="IU188" i="16"/>
  <c r="IS188" i="16"/>
  <c r="IW188" i="16" s="1"/>
  <c r="IP189" i="16"/>
  <c r="IA199" i="16"/>
  <c r="IB199" i="16" s="1"/>
  <c r="IC199" i="16" s="1"/>
  <c r="ID199" i="16" s="1"/>
  <c r="IE199" i="16" s="1"/>
  <c r="HZ199" i="16"/>
  <c r="HX200" i="16"/>
  <c r="HU200" i="16"/>
  <c r="HY200" i="16" s="1"/>
  <c r="HT200" i="16"/>
  <c r="HS201" i="16"/>
  <c r="HW200" i="16"/>
  <c r="HV200" i="16"/>
  <c r="HY199" i="16"/>
  <c r="GZ199" i="16"/>
  <c r="GY199" i="16"/>
  <c r="GW199" i="16"/>
  <c r="HA199" i="16"/>
  <c r="GX199" i="16"/>
  <c r="GV200" i="16"/>
  <c r="HD198" i="16"/>
  <c r="HE198" i="16"/>
  <c r="HF198" i="16" s="1"/>
  <c r="HG198" i="16" s="1"/>
  <c r="HH198" i="16" s="1"/>
  <c r="HC198" i="16"/>
  <c r="HB198" i="16"/>
  <c r="GE189" i="16"/>
  <c r="DR191" i="16"/>
  <c r="DS191" i="16" s="1"/>
  <c r="DT191" i="16" s="1"/>
  <c r="CQ185" i="16"/>
  <c r="CR185" i="16"/>
  <c r="CS185" i="16"/>
  <c r="CT185" i="16" s="1"/>
  <c r="CW185" i="16" s="1"/>
  <c r="JG185" i="16" s="1"/>
  <c r="GD190" i="16"/>
  <c r="FY191" i="16"/>
  <c r="GB190" i="16"/>
  <c r="GC190" i="16"/>
  <c r="FZ190" i="16"/>
  <c r="GA190" i="16"/>
  <c r="CL186" i="16"/>
  <c r="CP186" i="16"/>
  <c r="CM186" i="16"/>
  <c r="CO186" i="16"/>
  <c r="CK187" i="16"/>
  <c r="CN186" i="16"/>
  <c r="GF189" i="16"/>
  <c r="GH189" i="16"/>
  <c r="GI189" i="16" s="1"/>
  <c r="GJ189" i="16" s="1"/>
  <c r="GG189" i="16"/>
  <c r="DP192" i="16"/>
  <c r="DQ192" i="16"/>
  <c r="DO192" i="16"/>
  <c r="EG187" i="16"/>
  <c r="EF187" i="16"/>
  <c r="EJ187" i="16"/>
  <c r="EE188" i="16"/>
  <c r="EI187" i="16"/>
  <c r="EH187" i="16"/>
  <c r="FD188" i="16"/>
  <c r="FB189" i="16"/>
  <c r="FC188" i="16"/>
  <c r="FE188" i="16"/>
  <c r="FF188" i="16"/>
  <c r="FG188" i="16"/>
  <c r="EL186" i="16"/>
  <c r="EM186" i="16"/>
  <c r="EN186" i="16" s="1"/>
  <c r="EQ186" i="16" s="1"/>
  <c r="JO186" i="16" s="1"/>
  <c r="DI193" i="16"/>
  <c r="DH194" i="16"/>
  <c r="DL193" i="16"/>
  <c r="DM193" i="16"/>
  <c r="DK193" i="16"/>
  <c r="DJ193" i="16"/>
  <c r="FI187" i="16"/>
  <c r="FJ187" i="16"/>
  <c r="FK187" i="16" s="1"/>
  <c r="FN187" i="16" s="1"/>
  <c r="EK186" i="16"/>
  <c r="FH187" i="16"/>
  <c r="DN192" i="16"/>
  <c r="JS183" i="16"/>
  <c r="JK189" i="16"/>
  <c r="KI120" i="16"/>
  <c r="IX188" i="16" l="1"/>
  <c r="IY188" i="16" s="1"/>
  <c r="IZ188" i="16"/>
  <c r="JA188" i="16" s="1"/>
  <c r="JB188" i="16" s="1"/>
  <c r="IQ189" i="16"/>
  <c r="IU189" i="16"/>
  <c r="IT189" i="16"/>
  <c r="IR189" i="16"/>
  <c r="IS189" i="16"/>
  <c r="IP190" i="16"/>
  <c r="IV188" i="16"/>
  <c r="IB200" i="16"/>
  <c r="IC200" i="16" s="1"/>
  <c r="ID200" i="16" s="1"/>
  <c r="IE200" i="16" s="1"/>
  <c r="IA200" i="16"/>
  <c r="HZ200" i="16"/>
  <c r="HV201" i="16"/>
  <c r="HU201" i="16"/>
  <c r="HT201" i="16"/>
  <c r="HX201" i="16"/>
  <c r="HW201" i="16"/>
  <c r="IA201" i="16" s="1"/>
  <c r="IB201" i="16" s="1"/>
  <c r="HS202" i="16"/>
  <c r="HB199" i="16"/>
  <c r="HC199" i="16"/>
  <c r="HD199" i="16"/>
  <c r="HE199" i="16" s="1"/>
  <c r="HF199" i="16" s="1"/>
  <c r="HG199" i="16" s="1"/>
  <c r="HH199" i="16" s="1"/>
  <c r="HA200" i="16"/>
  <c r="GZ200" i="16"/>
  <c r="GX200" i="16"/>
  <c r="GY200" i="16"/>
  <c r="GW200" i="16"/>
  <c r="GV201" i="16"/>
  <c r="GK189" i="16"/>
  <c r="FH188" i="16"/>
  <c r="DN193" i="16"/>
  <c r="FG189" i="16"/>
  <c r="FF189" i="16"/>
  <c r="FE189" i="16"/>
  <c r="FC189" i="16"/>
  <c r="FB190" i="16"/>
  <c r="FD189" i="16"/>
  <c r="EI188" i="16"/>
  <c r="EJ188" i="16"/>
  <c r="EE189" i="16"/>
  <c r="EH188" i="16"/>
  <c r="EG188" i="16"/>
  <c r="EF188" i="16"/>
  <c r="CS186" i="16"/>
  <c r="CT186" i="16" s="1"/>
  <c r="CW186" i="16" s="1"/>
  <c r="JG186" i="16" s="1"/>
  <c r="CR186" i="16"/>
  <c r="CL187" i="16"/>
  <c r="CK188" i="16"/>
  <c r="CM187" i="16"/>
  <c r="CP187" i="16"/>
  <c r="CN187" i="16"/>
  <c r="CO187" i="16"/>
  <c r="GB191" i="16"/>
  <c r="FZ191" i="16"/>
  <c r="GC191" i="16"/>
  <c r="GD191" i="16"/>
  <c r="GA191" i="16"/>
  <c r="FY192" i="16"/>
  <c r="DR192" i="16"/>
  <c r="DS192" i="16" s="1"/>
  <c r="DT192" i="16" s="1"/>
  <c r="EK187" i="16"/>
  <c r="CQ186" i="16"/>
  <c r="GH190" i="16"/>
  <c r="GF190" i="16"/>
  <c r="GG190" i="16"/>
  <c r="FJ188" i="16"/>
  <c r="FK188" i="16" s="1"/>
  <c r="FN188" i="16" s="1"/>
  <c r="FI188" i="16"/>
  <c r="EL187" i="16"/>
  <c r="EM187" i="16"/>
  <c r="EN187" i="16" s="1"/>
  <c r="EQ187" i="16" s="1"/>
  <c r="DL194" i="16"/>
  <c r="DI194" i="16"/>
  <c r="DJ194" i="16"/>
  <c r="DK194" i="16"/>
  <c r="DH195" i="16"/>
  <c r="DM194" i="16"/>
  <c r="DQ193" i="16"/>
  <c r="DP193" i="16"/>
  <c r="DO193" i="16"/>
  <c r="GE190" i="16"/>
  <c r="JS184" i="16"/>
  <c r="JK190" i="16"/>
  <c r="KE133" i="16"/>
  <c r="KI121" i="16"/>
  <c r="KA189" i="16"/>
  <c r="KA188" i="16"/>
  <c r="IV189" i="16" l="1"/>
  <c r="IX189" i="16"/>
  <c r="IY189" i="16" s="1"/>
  <c r="IZ189" i="16" s="1"/>
  <c r="JA189" i="16" s="1"/>
  <c r="JB189" i="16" s="1"/>
  <c r="IW189" i="16"/>
  <c r="IR190" i="16"/>
  <c r="IQ190" i="16"/>
  <c r="IU190" i="16"/>
  <c r="IS190" i="16"/>
  <c r="IP191" i="16"/>
  <c r="IT190" i="16"/>
  <c r="ID201" i="16"/>
  <c r="IE201" i="16" s="1"/>
  <c r="IC201" i="16"/>
  <c r="HZ201" i="16"/>
  <c r="HY201" i="16"/>
  <c r="HW202" i="16"/>
  <c r="HV202" i="16"/>
  <c r="HU202" i="16"/>
  <c r="HT202" i="16"/>
  <c r="HX202" i="16"/>
  <c r="HS203" i="16"/>
  <c r="HA201" i="16"/>
  <c r="GY201" i="16"/>
  <c r="GW201" i="16"/>
  <c r="GX201" i="16"/>
  <c r="HB201" i="16" s="1"/>
  <c r="GV202" i="16"/>
  <c r="GZ201" i="16"/>
  <c r="HC200" i="16"/>
  <c r="HD200" i="16"/>
  <c r="HE200" i="16"/>
  <c r="HF200" i="16" s="1"/>
  <c r="HG200" i="16" s="1"/>
  <c r="HH200" i="16" s="1"/>
  <c r="HB200" i="16"/>
  <c r="FH189" i="16"/>
  <c r="GH191" i="16"/>
  <c r="FL188" i="16"/>
  <c r="CS187" i="16"/>
  <c r="CT187" i="16" s="1"/>
  <c r="CW187" i="16" s="1"/>
  <c r="EL188" i="16"/>
  <c r="FI189" i="16"/>
  <c r="DP194" i="16"/>
  <c r="FZ192" i="16"/>
  <c r="GD192" i="16"/>
  <c r="GB192" i="16"/>
  <c r="FY193" i="16"/>
  <c r="GC192" i="16"/>
  <c r="GA192" i="16"/>
  <c r="GG191" i="16"/>
  <c r="GE191" i="16"/>
  <c r="EM188" i="16"/>
  <c r="EN188" i="16" s="1"/>
  <c r="EQ188" i="16" s="1"/>
  <c r="FC190" i="16"/>
  <c r="FG190" i="16"/>
  <c r="FF190" i="16"/>
  <c r="FD190" i="16"/>
  <c r="FB191" i="16"/>
  <c r="FE190" i="16"/>
  <c r="CQ187" i="16"/>
  <c r="DO194" i="16"/>
  <c r="GF191" i="16"/>
  <c r="CL188" i="16"/>
  <c r="CO188" i="16"/>
  <c r="CP188" i="16"/>
  <c r="CK189" i="16"/>
  <c r="CN188" i="16"/>
  <c r="CM188" i="16"/>
  <c r="DK195" i="16"/>
  <c r="DH196" i="16"/>
  <c r="DL195" i="16"/>
  <c r="DJ195" i="16"/>
  <c r="DI195" i="16"/>
  <c r="DM195" i="16"/>
  <c r="DQ194" i="16"/>
  <c r="DN194" i="16"/>
  <c r="CR187" i="16"/>
  <c r="EK188" i="16"/>
  <c r="GI190" i="16"/>
  <c r="GJ190" i="16" s="1"/>
  <c r="GK190" i="16" s="1"/>
  <c r="FJ189" i="16"/>
  <c r="FK189" i="16" s="1"/>
  <c r="FL189" i="16" s="1"/>
  <c r="FM189" i="16" s="1"/>
  <c r="DR193" i="16"/>
  <c r="DS193" i="16" s="1"/>
  <c r="DT193" i="16" s="1"/>
  <c r="EH189" i="16"/>
  <c r="EG189" i="16"/>
  <c r="EJ189" i="16"/>
  <c r="EF189" i="16"/>
  <c r="EE190" i="16"/>
  <c r="EI189" i="16"/>
  <c r="JS185" i="16"/>
  <c r="KI122" i="16"/>
  <c r="IV190" i="16" l="1"/>
  <c r="IS191" i="16"/>
  <c r="IR191" i="16"/>
  <c r="IQ191" i="16"/>
  <c r="IU191" i="16"/>
  <c r="IT191" i="16"/>
  <c r="IP192" i="16"/>
  <c r="IY190" i="16"/>
  <c r="IZ190" i="16" s="1"/>
  <c r="JA190" i="16" s="1"/>
  <c r="JB190" i="16" s="1"/>
  <c r="IX190" i="16"/>
  <c r="IW190" i="16"/>
  <c r="HY202" i="16"/>
  <c r="HZ202" i="16"/>
  <c r="IB202" i="16"/>
  <c r="IC202" i="16" s="1"/>
  <c r="ID202" i="16" s="1"/>
  <c r="IE202" i="16" s="1"/>
  <c r="IA202" i="16"/>
  <c r="HX203" i="16"/>
  <c r="HW203" i="16"/>
  <c r="HV203" i="16"/>
  <c r="HT203" i="16"/>
  <c r="HU203" i="16"/>
  <c r="HS204" i="16"/>
  <c r="GW202" i="16"/>
  <c r="GZ202" i="16"/>
  <c r="GX202" i="16"/>
  <c r="GY202" i="16"/>
  <c r="HA202" i="16"/>
  <c r="GV203" i="16"/>
  <c r="HD201" i="16"/>
  <c r="HE201" i="16"/>
  <c r="HF201" i="16" s="1"/>
  <c r="HG201" i="16" s="1"/>
  <c r="HH201" i="16" s="1"/>
  <c r="HC201" i="16"/>
  <c r="GI191" i="16"/>
  <c r="GJ191" i="16" s="1"/>
  <c r="GK191" i="16" s="1"/>
  <c r="CQ188" i="16"/>
  <c r="FI190" i="16"/>
  <c r="DQ195" i="16"/>
  <c r="DP195" i="16"/>
  <c r="DO195" i="16"/>
  <c r="FJ190" i="16"/>
  <c r="FK190" i="16" s="1"/>
  <c r="DR194" i="16"/>
  <c r="DS194" i="16" s="1"/>
  <c r="DT194" i="16" s="1"/>
  <c r="CS188" i="16"/>
  <c r="CT188" i="16" s="1"/>
  <c r="CR188" i="16"/>
  <c r="EO188" i="16"/>
  <c r="CM189" i="16"/>
  <c r="CL189" i="16"/>
  <c r="CP189" i="16"/>
  <c r="CN189" i="16"/>
  <c r="CO189" i="16"/>
  <c r="CK190" i="16"/>
  <c r="EF190" i="16"/>
  <c r="EE191" i="16"/>
  <c r="EJ190" i="16"/>
  <c r="EG190" i="16"/>
  <c r="EI190" i="16"/>
  <c r="EH190" i="16"/>
  <c r="GE192" i="16"/>
  <c r="EM189" i="16"/>
  <c r="EN189" i="16" s="1"/>
  <c r="EL189" i="16"/>
  <c r="DN195" i="16"/>
  <c r="FF191" i="16"/>
  <c r="FG191" i="16"/>
  <c r="FE191" i="16"/>
  <c r="FC191" i="16"/>
  <c r="FB192" i="16"/>
  <c r="FD191" i="16"/>
  <c r="FY194" i="16"/>
  <c r="GC193" i="16"/>
  <c r="FZ193" i="16"/>
  <c r="GA193" i="16"/>
  <c r="GD193" i="16"/>
  <c r="GB193" i="16"/>
  <c r="EK189" i="16"/>
  <c r="DI196" i="16"/>
  <c r="DM196" i="16"/>
  <c r="DL196" i="16"/>
  <c r="DH197" i="16"/>
  <c r="DJ196" i="16"/>
  <c r="DK196" i="16"/>
  <c r="FH190" i="16"/>
  <c r="GF192" i="16"/>
  <c r="GG192" i="16"/>
  <c r="GH192" i="16" s="1"/>
  <c r="FN189" i="16"/>
  <c r="JO188" i="16"/>
  <c r="JS186" i="16"/>
  <c r="JK192" i="16"/>
  <c r="JK191" i="16"/>
  <c r="KI123" i="16"/>
  <c r="KA190" i="16"/>
  <c r="IW191" i="16" l="1"/>
  <c r="IX191" i="16"/>
  <c r="IY191" i="16" s="1"/>
  <c r="IZ191" i="16" s="1"/>
  <c r="JA191" i="16" s="1"/>
  <c r="JB191" i="16" s="1"/>
  <c r="IV191" i="16"/>
  <c r="IT192" i="16"/>
  <c r="IS192" i="16"/>
  <c r="IR192" i="16"/>
  <c r="IQ192" i="16"/>
  <c r="IU192" i="16"/>
  <c r="IP193" i="16"/>
  <c r="HY203" i="16"/>
  <c r="IA203" i="16"/>
  <c r="IB203" i="16"/>
  <c r="IC203" i="16" s="1"/>
  <c r="ID203" i="16" s="1"/>
  <c r="IE203" i="16" s="1"/>
  <c r="HZ203" i="16"/>
  <c r="HT204" i="16"/>
  <c r="HX204" i="16"/>
  <c r="HS205" i="16"/>
  <c r="HW204" i="16"/>
  <c r="HV204" i="16"/>
  <c r="HU204" i="16"/>
  <c r="HB202" i="16"/>
  <c r="HD202" i="16"/>
  <c r="HE202" i="16" s="1"/>
  <c r="HF202" i="16" s="1"/>
  <c r="HG202" i="16" s="1"/>
  <c r="HH202" i="16" s="1"/>
  <c r="HC202" i="16"/>
  <c r="GX203" i="16"/>
  <c r="HB203" i="16" s="1"/>
  <c r="HA203" i="16"/>
  <c r="GY203" i="16"/>
  <c r="GZ203" i="16"/>
  <c r="GW203" i="16"/>
  <c r="GV204" i="16"/>
  <c r="CR189" i="16"/>
  <c r="GG193" i="16"/>
  <c r="GH193" i="16" s="1"/>
  <c r="GI192" i="16"/>
  <c r="GJ192" i="16" s="1"/>
  <c r="GK192" i="16" s="1"/>
  <c r="DK197" i="16"/>
  <c r="DM197" i="16"/>
  <c r="DJ197" i="16"/>
  <c r="DI197" i="16"/>
  <c r="DH198" i="16"/>
  <c r="DL197" i="16"/>
  <c r="CL190" i="16"/>
  <c r="CM190" i="16"/>
  <c r="CP190" i="16"/>
  <c r="CN190" i="16"/>
  <c r="CO190" i="16"/>
  <c r="CK191" i="16"/>
  <c r="CW188" i="16"/>
  <c r="FL190" i="16"/>
  <c r="FM190" i="16" s="1"/>
  <c r="FN190" i="16" s="1"/>
  <c r="EJ191" i="16"/>
  <c r="EI191" i="16"/>
  <c r="EG191" i="16"/>
  <c r="EF191" i="16"/>
  <c r="EH191" i="16"/>
  <c r="EE192" i="16"/>
  <c r="GB194" i="16"/>
  <c r="FZ194" i="16"/>
  <c r="GC194" i="16"/>
  <c r="FY195" i="16"/>
  <c r="GD194" i="16"/>
  <c r="GA194" i="16"/>
  <c r="DP196" i="16"/>
  <c r="DQ196" i="16"/>
  <c r="DO196" i="16"/>
  <c r="DR195" i="16"/>
  <c r="DS195" i="16" s="1"/>
  <c r="DT195" i="16" s="1"/>
  <c r="FH191" i="16"/>
  <c r="EL190" i="16"/>
  <c r="EM190" i="16"/>
  <c r="EN190" i="16" s="1"/>
  <c r="FE192" i="16"/>
  <c r="FC192" i="16"/>
  <c r="FF192" i="16"/>
  <c r="FG192" i="16"/>
  <c r="FD192" i="16"/>
  <c r="FB193" i="16"/>
  <c r="CS189" i="16"/>
  <c r="CT189" i="16" s="1"/>
  <c r="FJ191" i="16"/>
  <c r="FK191" i="16" s="1"/>
  <c r="FI191" i="16"/>
  <c r="GF193" i="16"/>
  <c r="CQ189" i="16"/>
  <c r="EO189" i="16"/>
  <c r="EP189" i="16" s="1"/>
  <c r="EQ189" i="16" s="1"/>
  <c r="DN196" i="16"/>
  <c r="GE193" i="16"/>
  <c r="EK190" i="16"/>
  <c r="JS187" i="16"/>
  <c r="KI124" i="16"/>
  <c r="KA191" i="16"/>
  <c r="AA120" i="2"/>
  <c r="Z120" i="2"/>
  <c r="Y120" i="2"/>
  <c r="X120" i="2"/>
  <c r="W120" i="2"/>
  <c r="V120" i="2"/>
  <c r="U120" i="2"/>
  <c r="T120" i="2"/>
  <c r="S120" i="2"/>
  <c r="R120" i="2"/>
  <c r="Q120" i="2"/>
  <c r="P120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AA95" i="2"/>
  <c r="Z95" i="2"/>
  <c r="Y95" i="2"/>
  <c r="X95" i="2"/>
  <c r="W95" i="2"/>
  <c r="V95" i="2"/>
  <c r="U95" i="2"/>
  <c r="T95" i="2"/>
  <c r="S95" i="2"/>
  <c r="R95" i="2"/>
  <c r="Q95" i="2"/>
  <c r="P95" i="2"/>
  <c r="AA83" i="2"/>
  <c r="Z83" i="2"/>
  <c r="Y83" i="2"/>
  <c r="X83" i="2"/>
  <c r="W83" i="2"/>
  <c r="V83" i="2"/>
  <c r="U83" i="2"/>
  <c r="T83" i="2"/>
  <c r="S83" i="2"/>
  <c r="R83" i="2"/>
  <c r="Q83" i="2"/>
  <c r="P8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A90" i="2"/>
  <c r="Z90" i="2"/>
  <c r="Y90" i="2"/>
  <c r="X90" i="2"/>
  <c r="W90" i="2"/>
  <c r="V90" i="2"/>
  <c r="U90" i="2"/>
  <c r="T90" i="2"/>
  <c r="S90" i="2"/>
  <c r="R90" i="2"/>
  <c r="Q90" i="2"/>
  <c r="P90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A98" i="2"/>
  <c r="Z98" i="2"/>
  <c r="Y98" i="2"/>
  <c r="X98" i="2"/>
  <c r="W98" i="2"/>
  <c r="V98" i="2"/>
  <c r="U98" i="2"/>
  <c r="T98" i="2"/>
  <c r="S98" i="2"/>
  <c r="R98" i="2"/>
  <c r="Q98" i="2"/>
  <c r="P98" i="2"/>
  <c r="AA86" i="2"/>
  <c r="Z86" i="2"/>
  <c r="Y86" i="2"/>
  <c r="X86" i="2"/>
  <c r="W86" i="2"/>
  <c r="V86" i="2"/>
  <c r="U86" i="2"/>
  <c r="T86" i="2"/>
  <c r="S86" i="2"/>
  <c r="R86" i="2"/>
  <c r="Q86" i="2"/>
  <c r="P8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G129" i="2"/>
  <c r="H129" i="2" s="1"/>
  <c r="IV192" i="16" l="1"/>
  <c r="IX192" i="16"/>
  <c r="IY192" i="16"/>
  <c r="IZ192" i="16" s="1"/>
  <c r="JA192" i="16" s="1"/>
  <c r="JB192" i="16" s="1"/>
  <c r="IW192" i="16"/>
  <c r="IU193" i="16"/>
  <c r="IT193" i="16"/>
  <c r="IQ193" i="16"/>
  <c r="IR193" i="16"/>
  <c r="IW193" i="16" s="1"/>
  <c r="IP194" i="16"/>
  <c r="IS193" i="16"/>
  <c r="HY204" i="16"/>
  <c r="IB204" i="16"/>
  <c r="IC204" i="16" s="1"/>
  <c r="ID204" i="16" s="1"/>
  <c r="IE204" i="16" s="1"/>
  <c r="IA204" i="16"/>
  <c r="HZ204" i="16"/>
  <c r="HU205" i="16"/>
  <c r="HY205" i="16" s="1"/>
  <c r="HW205" i="16"/>
  <c r="HX205" i="16"/>
  <c r="HT205" i="16"/>
  <c r="HV205" i="16"/>
  <c r="HS206" i="16"/>
  <c r="GY204" i="16"/>
  <c r="HD204" i="16" s="1"/>
  <c r="HE204" i="16" s="1"/>
  <c r="GW204" i="16"/>
  <c r="GZ204" i="16"/>
  <c r="HA204" i="16"/>
  <c r="GX204" i="16"/>
  <c r="GV205" i="16"/>
  <c r="HD203" i="16"/>
  <c r="HC203" i="16"/>
  <c r="HE203" i="16"/>
  <c r="HF203" i="16" s="1"/>
  <c r="HG203" i="16" s="1"/>
  <c r="HH203" i="16" s="1"/>
  <c r="JG188" i="16"/>
  <c r="JO189" i="16"/>
  <c r="GG194" i="16"/>
  <c r="GH194" i="16" s="1"/>
  <c r="DR196" i="16"/>
  <c r="DS196" i="16" s="1"/>
  <c r="DT196" i="16" s="1"/>
  <c r="EM191" i="16"/>
  <c r="EN191" i="16" s="1"/>
  <c r="EL191" i="16"/>
  <c r="GB195" i="16"/>
  <c r="GA195" i="16"/>
  <c r="FZ195" i="16"/>
  <c r="GD195" i="16"/>
  <c r="GC195" i="16"/>
  <c r="FY196" i="16"/>
  <c r="GI193" i="16"/>
  <c r="GJ193" i="16" s="1"/>
  <c r="GK193" i="16" s="1"/>
  <c r="DP197" i="16"/>
  <c r="DQ197" i="16" s="1"/>
  <c r="DO197" i="16"/>
  <c r="CR190" i="16"/>
  <c r="CS190" i="16"/>
  <c r="CT190" i="16" s="1"/>
  <c r="CU189" i="16"/>
  <c r="CV189" i="16" s="1"/>
  <c r="CW189" i="16" s="1"/>
  <c r="DJ198" i="16"/>
  <c r="DI198" i="16"/>
  <c r="DH199" i="16"/>
  <c r="DK198" i="16"/>
  <c r="DM198" i="16"/>
  <c r="DL198" i="16"/>
  <c r="GF194" i="16"/>
  <c r="EI192" i="16"/>
  <c r="EG192" i="16"/>
  <c r="EH192" i="16"/>
  <c r="EF192" i="16"/>
  <c r="EE193" i="16"/>
  <c r="EJ192" i="16"/>
  <c r="CN191" i="16"/>
  <c r="CL191" i="16"/>
  <c r="CO191" i="16"/>
  <c r="CP191" i="16"/>
  <c r="CK192" i="16"/>
  <c r="CM191" i="16"/>
  <c r="DN197" i="16"/>
  <c r="FC193" i="16"/>
  <c r="FD193" i="16"/>
  <c r="FB194" i="16"/>
  <c r="FE193" i="16"/>
  <c r="FG193" i="16"/>
  <c r="FF193" i="16"/>
  <c r="FI192" i="16"/>
  <c r="FJ192" i="16"/>
  <c r="FK192" i="16" s="1"/>
  <c r="EK191" i="16"/>
  <c r="EO190" i="16"/>
  <c r="EP190" i="16" s="1"/>
  <c r="EQ190" i="16" s="1"/>
  <c r="FH192" i="16"/>
  <c r="GE194" i="16"/>
  <c r="FL191" i="16"/>
  <c r="FM191" i="16" s="1"/>
  <c r="FN191" i="16" s="1"/>
  <c r="CQ190" i="16"/>
  <c r="KE134" i="16"/>
  <c r="KA193" i="16"/>
  <c r="JK194" i="16"/>
  <c r="JS188" i="16"/>
  <c r="KS187" i="16" s="1"/>
  <c r="KT187" i="16" s="1"/>
  <c r="KT243" i="16" s="1"/>
  <c r="JK193" i="16"/>
  <c r="KI125" i="16"/>
  <c r="KA192" i="16"/>
  <c r="I129" i="2"/>
  <c r="IU194" i="16" l="1"/>
  <c r="IR194" i="16"/>
  <c r="IS194" i="16"/>
  <c r="IQ194" i="16"/>
  <c r="IT194" i="16"/>
  <c r="IP195" i="16"/>
  <c r="IV193" i="16"/>
  <c r="IX193" i="16"/>
  <c r="IY193" i="16" s="1"/>
  <c r="IZ193" i="16" s="1"/>
  <c r="JA193" i="16" s="1"/>
  <c r="JB193" i="16" s="1"/>
  <c r="HV206" i="16"/>
  <c r="IA206" i="16" s="1"/>
  <c r="HX206" i="16"/>
  <c r="IB206" i="16" s="1"/>
  <c r="HW206" i="16"/>
  <c r="HT206" i="16"/>
  <c r="HU206" i="16"/>
  <c r="HS207" i="16"/>
  <c r="HZ205" i="16"/>
  <c r="IB205" i="16"/>
  <c r="IC205" i="16" s="1"/>
  <c r="ID205" i="16" s="1"/>
  <c r="IE205" i="16" s="1"/>
  <c r="IA205" i="16"/>
  <c r="HF204" i="16"/>
  <c r="HG204" i="16" s="1"/>
  <c r="HH204" i="16" s="1"/>
  <c r="HC204" i="16"/>
  <c r="HB204" i="16"/>
  <c r="GZ205" i="16"/>
  <c r="GX205" i="16"/>
  <c r="GW205" i="16"/>
  <c r="HA205" i="16"/>
  <c r="GY205" i="16"/>
  <c r="GV206" i="16"/>
  <c r="JG189" i="16"/>
  <c r="JO190" i="16"/>
  <c r="CQ191" i="16"/>
  <c r="CU190" i="16"/>
  <c r="CV190" i="16" s="1"/>
  <c r="CW190" i="16" s="1"/>
  <c r="GI194" i="16"/>
  <c r="GJ194" i="16" s="1"/>
  <c r="GK194" i="16" s="1"/>
  <c r="EO191" i="16"/>
  <c r="EP191" i="16" s="1"/>
  <c r="EQ191" i="16" s="1"/>
  <c r="DR197" i="16"/>
  <c r="DS197" i="16" s="1"/>
  <c r="DT197" i="16" s="1"/>
  <c r="FJ193" i="16"/>
  <c r="FK193" i="16" s="1"/>
  <c r="FI193" i="16"/>
  <c r="DP198" i="16"/>
  <c r="DQ198" i="16" s="1"/>
  <c r="DO198" i="16"/>
  <c r="EE194" i="16"/>
  <c r="EH193" i="16"/>
  <c r="EG193" i="16"/>
  <c r="EI193" i="16"/>
  <c r="EF193" i="16"/>
  <c r="EJ193" i="16"/>
  <c r="GA196" i="16"/>
  <c r="FY197" i="16"/>
  <c r="GC196" i="16"/>
  <c r="GD196" i="16"/>
  <c r="FZ196" i="16"/>
  <c r="GB196" i="16"/>
  <c r="CS191" i="16"/>
  <c r="CT191" i="16" s="1"/>
  <c r="CR191" i="16"/>
  <c r="CP192" i="16"/>
  <c r="CN192" i="16"/>
  <c r="CL192" i="16"/>
  <c r="CK193" i="16"/>
  <c r="CO192" i="16"/>
  <c r="CM192" i="16"/>
  <c r="DM199" i="16"/>
  <c r="DL199" i="16"/>
  <c r="DK199" i="16"/>
  <c r="DJ199" i="16"/>
  <c r="DI199" i="16"/>
  <c r="DH200" i="16"/>
  <c r="EK192" i="16"/>
  <c r="FE194" i="16"/>
  <c r="FG194" i="16"/>
  <c r="FF194" i="16"/>
  <c r="FB195" i="16"/>
  <c r="FC194" i="16"/>
  <c r="FD194" i="16"/>
  <c r="DN198" i="16"/>
  <c r="GE195" i="16"/>
  <c r="GF195" i="16"/>
  <c r="GG195" i="16"/>
  <c r="GH195" i="16" s="1"/>
  <c r="EL192" i="16"/>
  <c r="EM192" i="16"/>
  <c r="EN192" i="16" s="1"/>
  <c r="FH193" i="16"/>
  <c r="FL192" i="16"/>
  <c r="FM192" i="16" s="1"/>
  <c r="FN192" i="16" s="1"/>
  <c r="KS243" i="16"/>
  <c r="KI126" i="16"/>
  <c r="J129" i="2"/>
  <c r="L129" i="2" s="1"/>
  <c r="M129" i="2" s="1"/>
  <c r="N129" i="2" s="1"/>
  <c r="K129" i="2"/>
  <c r="IV194" i="16" l="1"/>
  <c r="IW194" i="16"/>
  <c r="IX194" i="16"/>
  <c r="IY194" i="16" s="1"/>
  <c r="IZ194" i="16" s="1"/>
  <c r="JA194" i="16" s="1"/>
  <c r="JB194" i="16" s="1"/>
  <c r="IS195" i="16"/>
  <c r="IQ195" i="16"/>
  <c r="IT195" i="16"/>
  <c r="IU195" i="16"/>
  <c r="IR195" i="16"/>
  <c r="IP196" i="16"/>
  <c r="ID206" i="16"/>
  <c r="IE206" i="16" s="1"/>
  <c r="IC206" i="16"/>
  <c r="HZ206" i="16"/>
  <c r="HW207" i="16"/>
  <c r="HT207" i="16"/>
  <c r="HX207" i="16"/>
  <c r="HV207" i="16"/>
  <c r="HU207" i="16"/>
  <c r="HY207" i="16" s="1"/>
  <c r="HS208" i="16"/>
  <c r="HY206" i="16"/>
  <c r="HB205" i="16"/>
  <c r="HC205" i="16"/>
  <c r="HD205" i="16"/>
  <c r="HE205" i="16" s="1"/>
  <c r="HF205" i="16" s="1"/>
  <c r="HG205" i="16" s="1"/>
  <c r="HH205" i="16" s="1"/>
  <c r="HA206" i="16"/>
  <c r="GY206" i="16"/>
  <c r="GX206" i="16"/>
  <c r="GW206" i="16"/>
  <c r="GZ206" i="16"/>
  <c r="GV207" i="16"/>
  <c r="JG190" i="16"/>
  <c r="CV191" i="16"/>
  <c r="JO191" i="16"/>
  <c r="KQ187" i="16" s="1"/>
  <c r="CS192" i="16"/>
  <c r="CT192" i="16" s="1"/>
  <c r="EK193" i="16"/>
  <c r="GF196" i="16"/>
  <c r="FL193" i="16"/>
  <c r="FN193" i="16" s="1"/>
  <c r="FH194" i="16"/>
  <c r="DO199" i="16"/>
  <c r="DP199" i="16"/>
  <c r="DQ199" i="16" s="1"/>
  <c r="DI200" i="16"/>
  <c r="DM200" i="16"/>
  <c r="DL200" i="16"/>
  <c r="DH201" i="16"/>
  <c r="DK200" i="16"/>
  <c r="DJ200" i="16"/>
  <c r="CM193" i="16"/>
  <c r="CL193" i="16"/>
  <c r="CP193" i="16"/>
  <c r="CK194" i="16"/>
  <c r="CO193" i="16"/>
  <c r="CN193" i="16"/>
  <c r="FB196" i="16"/>
  <c r="FG195" i="16"/>
  <c r="FE195" i="16"/>
  <c r="FC195" i="16"/>
  <c r="FF195" i="16"/>
  <c r="FD195" i="16"/>
  <c r="GG196" i="16"/>
  <c r="GH196" i="16" s="1"/>
  <c r="DN199" i="16"/>
  <c r="DR198" i="16"/>
  <c r="DS198" i="16" s="1"/>
  <c r="DT198" i="16" s="1"/>
  <c r="EF194" i="16"/>
  <c r="EJ194" i="16"/>
  <c r="EI194" i="16"/>
  <c r="EG194" i="16"/>
  <c r="EH194" i="16"/>
  <c r="EE195" i="16"/>
  <c r="EO192" i="16"/>
  <c r="EP192" i="16" s="1"/>
  <c r="EQ192" i="16" s="1"/>
  <c r="CW191" i="16"/>
  <c r="CU191" i="16"/>
  <c r="GC197" i="16"/>
  <c r="GA197" i="16"/>
  <c r="FZ197" i="16"/>
  <c r="FY198" i="16"/>
  <c r="GD197" i="16"/>
  <c r="GB197" i="16"/>
  <c r="CR192" i="16"/>
  <c r="GE196" i="16"/>
  <c r="GI195" i="16"/>
  <c r="GJ195" i="16" s="1"/>
  <c r="GK195" i="16" s="1"/>
  <c r="FI194" i="16"/>
  <c r="FJ194" i="16"/>
  <c r="FK194" i="16" s="1"/>
  <c r="EM193" i="16"/>
  <c r="EN193" i="16" s="1"/>
  <c r="EL193" i="16"/>
  <c r="CQ192" i="16"/>
  <c r="KQ243" i="16"/>
  <c r="KR187" i="16"/>
  <c r="KR243" i="16" s="1"/>
  <c r="JK196" i="16"/>
  <c r="JS190" i="16"/>
  <c r="JS189" i="16"/>
  <c r="KE135" i="16"/>
  <c r="JK195" i="16"/>
  <c r="KI127" i="16"/>
  <c r="KA194" i="16"/>
  <c r="C127" i="2"/>
  <c r="D127" i="2"/>
  <c r="E127" i="2"/>
  <c r="F127" i="2"/>
  <c r="G127" i="2"/>
  <c r="H127" i="2"/>
  <c r="I127" i="2"/>
  <c r="J127" i="2"/>
  <c r="K127" i="2"/>
  <c r="L127" i="2"/>
  <c r="M127" i="2"/>
  <c r="IT196" i="16" l="1"/>
  <c r="IU196" i="16"/>
  <c r="IQ196" i="16"/>
  <c r="IR196" i="16"/>
  <c r="IS196" i="16"/>
  <c r="IP197" i="16"/>
  <c r="IV195" i="16"/>
  <c r="IW195" i="16"/>
  <c r="IX195" i="16"/>
  <c r="IY195" i="16" s="1"/>
  <c r="IZ195" i="16" s="1"/>
  <c r="JA195" i="16" s="1"/>
  <c r="JB195" i="16" s="1"/>
  <c r="IB207" i="16"/>
  <c r="IC207" i="16" s="1"/>
  <c r="ID207" i="16" s="1"/>
  <c r="IE207" i="16" s="1"/>
  <c r="IA207" i="16"/>
  <c r="HZ207" i="16"/>
  <c r="HX208" i="16"/>
  <c r="HU208" i="16"/>
  <c r="HT208" i="16"/>
  <c r="IB208" i="16" s="1"/>
  <c r="HW208" i="16"/>
  <c r="HV208" i="16"/>
  <c r="IA208" i="16" s="1"/>
  <c r="HS209" i="16"/>
  <c r="HD206" i="16"/>
  <c r="HC206" i="16"/>
  <c r="HE206" i="16"/>
  <c r="HF206" i="16" s="1"/>
  <c r="HG206" i="16" s="1"/>
  <c r="HH206" i="16" s="1"/>
  <c r="HB206" i="16"/>
  <c r="GZ207" i="16"/>
  <c r="GY207" i="16"/>
  <c r="GW207" i="16"/>
  <c r="GX207" i="16"/>
  <c r="HA207" i="16"/>
  <c r="GV208" i="16"/>
  <c r="JO192" i="16"/>
  <c r="FH195" i="16"/>
  <c r="CS193" i="16"/>
  <c r="CT193" i="16" s="1"/>
  <c r="EK194" i="16"/>
  <c r="GE197" i="16"/>
  <c r="CU192" i="16"/>
  <c r="CV192" i="16" s="1"/>
  <c r="CW192" i="16" s="1"/>
  <c r="JG191" i="16"/>
  <c r="FL194" i="16"/>
  <c r="FM194" i="16" s="1"/>
  <c r="GI196" i="16"/>
  <c r="GJ196" i="16" s="1"/>
  <c r="GK196" i="16" s="1"/>
  <c r="GF197" i="16"/>
  <c r="GG197" i="16"/>
  <c r="GH197" i="16" s="1"/>
  <c r="GD198" i="16"/>
  <c r="GB198" i="16"/>
  <c r="GA198" i="16"/>
  <c r="FY199" i="16"/>
  <c r="FZ198" i="16"/>
  <c r="GC198" i="16"/>
  <c r="EF195" i="16"/>
  <c r="EJ195" i="16"/>
  <c r="EH195" i="16"/>
  <c r="EG195" i="16"/>
  <c r="EI195" i="16"/>
  <c r="EE196" i="16"/>
  <c r="EL194" i="16"/>
  <c r="DP200" i="16"/>
  <c r="DQ200" i="16" s="1"/>
  <c r="DO200" i="16"/>
  <c r="DL201" i="16"/>
  <c r="DM201" i="16"/>
  <c r="DK201" i="16"/>
  <c r="DJ201" i="16"/>
  <c r="DI201" i="16"/>
  <c r="DH202" i="16"/>
  <c r="FJ195" i="16"/>
  <c r="FK195" i="16" s="1"/>
  <c r="FI195" i="16"/>
  <c r="CK195" i="16"/>
  <c r="CO194" i="16"/>
  <c r="CP194" i="16"/>
  <c r="CL194" i="16"/>
  <c r="CN194" i="16"/>
  <c r="CM194" i="16"/>
  <c r="EO193" i="16"/>
  <c r="EP193" i="16" s="1"/>
  <c r="EQ193" i="16" s="1"/>
  <c r="EM194" i="16"/>
  <c r="EN194" i="16" s="1"/>
  <c r="CR193" i="16"/>
  <c r="CQ193" i="16"/>
  <c r="DR199" i="16"/>
  <c r="DS199" i="16" s="1"/>
  <c r="DT199" i="16" s="1"/>
  <c r="FF196" i="16"/>
  <c r="FC196" i="16"/>
  <c r="FB197" i="16"/>
  <c r="FE196" i="16"/>
  <c r="FD196" i="16"/>
  <c r="FG196" i="16"/>
  <c r="DN200" i="16"/>
  <c r="JS191" i="16"/>
  <c r="KI128" i="16"/>
  <c r="KA195" i="16"/>
  <c r="N79" i="2"/>
  <c r="M79" i="2"/>
  <c r="L79" i="2"/>
  <c r="K79" i="2"/>
  <c r="J79" i="2"/>
  <c r="I79" i="2"/>
  <c r="H79" i="2"/>
  <c r="G79" i="2"/>
  <c r="F79" i="2"/>
  <c r="E79" i="2"/>
  <c r="D79" i="2"/>
  <c r="C79" i="2"/>
  <c r="IV196" i="16" l="1"/>
  <c r="IX196" i="16"/>
  <c r="IY196" i="16" s="1"/>
  <c r="IZ196" i="16" s="1"/>
  <c r="JA196" i="16" s="1"/>
  <c r="JB196" i="16" s="1"/>
  <c r="IW196" i="16"/>
  <c r="IQ197" i="16"/>
  <c r="IU197" i="16"/>
  <c r="IT197" i="16"/>
  <c r="IS197" i="16"/>
  <c r="IR197" i="16"/>
  <c r="IP198" i="16"/>
  <c r="IC208" i="16"/>
  <c r="ID208" i="16" s="1"/>
  <c r="IE208" i="16" s="1"/>
  <c r="HV209" i="16"/>
  <c r="HU209" i="16"/>
  <c r="HX209" i="16"/>
  <c r="HS210" i="16"/>
  <c r="HW209" i="16"/>
  <c r="HT209" i="16"/>
  <c r="HZ208" i="16"/>
  <c r="HY208" i="16"/>
  <c r="HC207" i="16"/>
  <c r="HD207" i="16"/>
  <c r="HE207" i="16" s="1"/>
  <c r="HF207" i="16" s="1"/>
  <c r="HG207" i="16" s="1"/>
  <c r="HH207" i="16" s="1"/>
  <c r="HB207" i="16"/>
  <c r="HA208" i="16"/>
  <c r="GZ208" i="16"/>
  <c r="GX208" i="16"/>
  <c r="GW208" i="16"/>
  <c r="GY208" i="16"/>
  <c r="GV209" i="16"/>
  <c r="FN194" i="16"/>
  <c r="JG192" i="16"/>
  <c r="JO193" i="16"/>
  <c r="GG198" i="16"/>
  <c r="GH198" i="16" s="1"/>
  <c r="EL195" i="16"/>
  <c r="FI196" i="16"/>
  <c r="EM195" i="16"/>
  <c r="EN195" i="16" s="1"/>
  <c r="GE198" i="16"/>
  <c r="CK196" i="16"/>
  <c r="CN195" i="16"/>
  <c r="CP195" i="16"/>
  <c r="CO195" i="16"/>
  <c r="CM195" i="16"/>
  <c r="CL195" i="16"/>
  <c r="GF198" i="16"/>
  <c r="FF197" i="16"/>
  <c r="FC197" i="16"/>
  <c r="FE197" i="16"/>
  <c r="FG197" i="16"/>
  <c r="FB198" i="16"/>
  <c r="FD197" i="16"/>
  <c r="CS194" i="16"/>
  <c r="CT194" i="16" s="1"/>
  <c r="CR194" i="16"/>
  <c r="EJ196" i="16"/>
  <c r="EE197" i="16"/>
  <c r="EH196" i="16"/>
  <c r="EG196" i="16"/>
  <c r="EF196" i="16"/>
  <c r="EI196" i="16"/>
  <c r="GC199" i="16"/>
  <c r="GA199" i="16"/>
  <c r="GD199" i="16"/>
  <c r="GB199" i="16"/>
  <c r="FZ199" i="16"/>
  <c r="FY200" i="16"/>
  <c r="CQ194" i="16"/>
  <c r="FJ196" i="16"/>
  <c r="FK196" i="16" s="1"/>
  <c r="DM202" i="16"/>
  <c r="DL202" i="16"/>
  <c r="DK202" i="16"/>
  <c r="DJ202" i="16"/>
  <c r="DH203" i="16"/>
  <c r="DI202" i="16"/>
  <c r="EK195" i="16"/>
  <c r="DP201" i="16"/>
  <c r="DQ201" i="16" s="1"/>
  <c r="DO201" i="16"/>
  <c r="DR200" i="16"/>
  <c r="DS200" i="16" s="1"/>
  <c r="DT200" i="16" s="1"/>
  <c r="DN201" i="16"/>
  <c r="CV193" i="16"/>
  <c r="CW193" i="16" s="1"/>
  <c r="FH196" i="16"/>
  <c r="EO194" i="16"/>
  <c r="EP194" i="16" s="1"/>
  <c r="EQ194" i="16" s="1"/>
  <c r="GI197" i="16"/>
  <c r="GJ197" i="16" s="1"/>
  <c r="GK197" i="16" s="1"/>
  <c r="KA197" i="16"/>
  <c r="JK198" i="16"/>
  <c r="JK197" i="16"/>
  <c r="KA196" i="16"/>
  <c r="N40" i="2"/>
  <c r="IV197" i="16" l="1"/>
  <c r="IX197" i="16"/>
  <c r="IY197" i="16" s="1"/>
  <c r="IZ197" i="16" s="1"/>
  <c r="JA197" i="16" s="1"/>
  <c r="JB197" i="16" s="1"/>
  <c r="IW197" i="16"/>
  <c r="IR198" i="16"/>
  <c r="IQ198" i="16"/>
  <c r="IT198" i="16"/>
  <c r="IS198" i="16"/>
  <c r="IU198" i="16"/>
  <c r="IP199" i="16"/>
  <c r="IC209" i="16"/>
  <c r="ID209" i="16" s="1"/>
  <c r="IE209" i="16" s="1"/>
  <c r="HW210" i="16"/>
  <c r="HV210" i="16"/>
  <c r="HX210" i="16"/>
  <c r="HT210" i="16"/>
  <c r="HU210" i="16"/>
  <c r="HS211" i="16"/>
  <c r="HY209" i="16"/>
  <c r="IB209" i="16"/>
  <c r="IA209" i="16"/>
  <c r="HZ209" i="16"/>
  <c r="HC208" i="16"/>
  <c r="HD208" i="16"/>
  <c r="HE208" i="16"/>
  <c r="HF208" i="16" s="1"/>
  <c r="HG208" i="16" s="1"/>
  <c r="HH208" i="16" s="1"/>
  <c r="HA209" i="16"/>
  <c r="GY209" i="16"/>
  <c r="GW209" i="16"/>
  <c r="GZ209" i="16"/>
  <c r="GV210" i="16"/>
  <c r="GX209" i="16"/>
  <c r="HB208" i="16"/>
  <c r="FL195" i="16"/>
  <c r="FM195" i="16" s="1"/>
  <c r="GG199" i="16"/>
  <c r="GH199" i="16" s="1"/>
  <c r="GF199" i="16"/>
  <c r="CR195" i="16"/>
  <c r="FH197" i="16"/>
  <c r="EO195" i="16"/>
  <c r="EP195" i="16" s="1"/>
  <c r="EQ195" i="16" s="1"/>
  <c r="JO194" i="16"/>
  <c r="CU194" i="16"/>
  <c r="CV194" i="16" s="1"/>
  <c r="CW194" i="16" s="1"/>
  <c r="JG193" i="16"/>
  <c r="GI198" i="16"/>
  <c r="GJ198" i="16" s="1"/>
  <c r="GK198" i="16" s="1"/>
  <c r="CQ195" i="16"/>
  <c r="DP202" i="16"/>
  <c r="DQ202" i="16" s="1"/>
  <c r="DO202" i="16"/>
  <c r="DR201" i="16"/>
  <c r="DS201" i="16" s="1"/>
  <c r="DT201" i="16" s="1"/>
  <c r="EL196" i="16"/>
  <c r="EM196" i="16"/>
  <c r="EN196" i="16" s="1"/>
  <c r="CS195" i="16"/>
  <c r="CT195" i="16" s="1"/>
  <c r="GA200" i="16"/>
  <c r="GD200" i="16"/>
  <c r="GC200" i="16"/>
  <c r="GB200" i="16"/>
  <c r="FZ200" i="16"/>
  <c r="FY201" i="16"/>
  <c r="EK196" i="16"/>
  <c r="FG198" i="16"/>
  <c r="FE198" i="16"/>
  <c r="FF198" i="16"/>
  <c r="FD198" i="16"/>
  <c r="FB199" i="16"/>
  <c r="FC198" i="16"/>
  <c r="DH204" i="16"/>
  <c r="DJ203" i="16"/>
  <c r="DM203" i="16"/>
  <c r="DI203" i="16"/>
  <c r="DK203" i="16"/>
  <c r="DL203" i="16"/>
  <c r="EE198" i="16"/>
  <c r="EJ197" i="16"/>
  <c r="EI197" i="16"/>
  <c r="EH197" i="16"/>
  <c r="EF197" i="16"/>
  <c r="EG197" i="16"/>
  <c r="CM196" i="16"/>
  <c r="CP196" i="16"/>
  <c r="CK197" i="16"/>
  <c r="CN196" i="16"/>
  <c r="CL196" i="16"/>
  <c r="CO196" i="16"/>
  <c r="FJ197" i="16"/>
  <c r="FK197" i="16" s="1"/>
  <c r="FI197" i="16"/>
  <c r="DN202" i="16"/>
  <c r="GE199" i="16"/>
  <c r="JS193" i="16"/>
  <c r="JS192" i="16"/>
  <c r="KI130" i="16"/>
  <c r="KI129" i="16"/>
  <c r="M40" i="2"/>
  <c r="IV198" i="16" l="1"/>
  <c r="IW198" i="16"/>
  <c r="IX198" i="16"/>
  <c r="IY198" i="16" s="1"/>
  <c r="IZ198" i="16" s="1"/>
  <c r="JA198" i="16" s="1"/>
  <c r="JB198" i="16" s="1"/>
  <c r="IS199" i="16"/>
  <c r="IR199" i="16"/>
  <c r="IT199" i="16"/>
  <c r="IU199" i="16"/>
  <c r="IQ199" i="16"/>
  <c r="IP200" i="16"/>
  <c r="HZ210" i="16"/>
  <c r="IA210" i="16"/>
  <c r="IB210" i="16" s="1"/>
  <c r="IC210" i="16" s="1"/>
  <c r="ID210" i="16" s="1"/>
  <c r="IE210" i="16" s="1"/>
  <c r="HY210" i="16"/>
  <c r="HX211" i="16"/>
  <c r="HW211" i="16"/>
  <c r="HV211" i="16"/>
  <c r="HU211" i="16"/>
  <c r="HT211" i="16"/>
  <c r="HS212" i="16"/>
  <c r="HB209" i="16"/>
  <c r="HD209" i="16"/>
  <c r="HE209" i="16"/>
  <c r="HF209" i="16" s="1"/>
  <c r="HG209" i="16" s="1"/>
  <c r="HH209" i="16" s="1"/>
  <c r="HC209" i="16"/>
  <c r="GW210" i="16"/>
  <c r="HA210" i="16"/>
  <c r="GZ210" i="16"/>
  <c r="GY210" i="16"/>
  <c r="GX210" i="16"/>
  <c r="HB210" i="16" s="1"/>
  <c r="GV211" i="16"/>
  <c r="FN195" i="16"/>
  <c r="JG194" i="16"/>
  <c r="KM187" i="16" s="1"/>
  <c r="KN187" i="16" s="1"/>
  <c r="KN243" i="16" s="1"/>
  <c r="JO195" i="16"/>
  <c r="FJ198" i="16"/>
  <c r="FK198" i="16" s="1"/>
  <c r="EK197" i="16"/>
  <c r="FI198" i="16"/>
  <c r="GI199" i="16"/>
  <c r="GJ199" i="16" s="1"/>
  <c r="GK199" i="16" s="1"/>
  <c r="GE200" i="16"/>
  <c r="CP197" i="16"/>
  <c r="CO197" i="16"/>
  <c r="CL197" i="16"/>
  <c r="CM197" i="16"/>
  <c r="CN197" i="16"/>
  <c r="CK198" i="16"/>
  <c r="EL197" i="16"/>
  <c r="CU195" i="16"/>
  <c r="CV195" i="16" s="1"/>
  <c r="CW195" i="16" s="1"/>
  <c r="GH200" i="16"/>
  <c r="GG200" i="16"/>
  <c r="GF200" i="16"/>
  <c r="CQ196" i="16"/>
  <c r="EM197" i="16"/>
  <c r="EN197" i="16" s="1"/>
  <c r="GC201" i="16"/>
  <c r="GB201" i="16"/>
  <c r="GD201" i="16"/>
  <c r="GA201" i="16"/>
  <c r="FY202" i="16"/>
  <c r="FZ201" i="16"/>
  <c r="CS196" i="16"/>
  <c r="CT196" i="16" s="1"/>
  <c r="CR196" i="16"/>
  <c r="DN203" i="16"/>
  <c r="DR202" i="16"/>
  <c r="DS202" i="16" s="1"/>
  <c r="DT202" i="16" s="1"/>
  <c r="DL204" i="16"/>
  <c r="DJ204" i="16"/>
  <c r="DH205" i="16"/>
  <c r="DK204" i="16"/>
  <c r="DI204" i="16"/>
  <c r="DM204" i="16"/>
  <c r="FG199" i="16"/>
  <c r="FD199" i="16"/>
  <c r="FB200" i="16"/>
  <c r="FF199" i="16"/>
  <c r="FC199" i="16"/>
  <c r="FE199" i="16"/>
  <c r="EO196" i="16"/>
  <c r="EP196" i="16" s="1"/>
  <c r="EQ196" i="16" s="1"/>
  <c r="FH198" i="16"/>
  <c r="DP203" i="16"/>
  <c r="DQ203" i="16" s="1"/>
  <c r="DO203" i="16"/>
  <c r="EH198" i="16"/>
  <c r="EF198" i="16"/>
  <c r="EJ198" i="16"/>
  <c r="EG198" i="16"/>
  <c r="EE199" i="16"/>
  <c r="EI198" i="16"/>
  <c r="KE136" i="16"/>
  <c r="KA199" i="16"/>
  <c r="JK199" i="16"/>
  <c r="KI131" i="16"/>
  <c r="KA198" i="16"/>
  <c r="L40" i="2"/>
  <c r="IX199" i="16" l="1"/>
  <c r="IY199" i="16" s="1"/>
  <c r="KM243" i="16"/>
  <c r="IZ199" i="16"/>
  <c r="JA199" i="16" s="1"/>
  <c r="JB199" i="16" s="1"/>
  <c r="IT200" i="16"/>
  <c r="IS200" i="16"/>
  <c r="IQ200" i="16"/>
  <c r="IR200" i="16"/>
  <c r="IU200" i="16"/>
  <c r="IP201" i="16"/>
  <c r="IW199" i="16"/>
  <c r="IV199" i="16"/>
  <c r="IA211" i="16"/>
  <c r="IB211" i="16" s="1"/>
  <c r="IC211" i="16" s="1"/>
  <c r="ID211" i="16" s="1"/>
  <c r="IE211" i="16" s="1"/>
  <c r="HZ211" i="16"/>
  <c r="HT212" i="16"/>
  <c r="HX212" i="16"/>
  <c r="HV212" i="16"/>
  <c r="HU212" i="16"/>
  <c r="HW212" i="16"/>
  <c r="HS213" i="16"/>
  <c r="HY211" i="16"/>
  <c r="GX211" i="16"/>
  <c r="HA211" i="16"/>
  <c r="GZ211" i="16"/>
  <c r="GY211" i="16"/>
  <c r="GW211" i="16"/>
  <c r="HC211" i="16" s="1"/>
  <c r="GV212" i="16"/>
  <c r="HC210" i="16"/>
  <c r="HD210" i="16"/>
  <c r="HE210" i="16" s="1"/>
  <c r="HF210" i="16" s="1"/>
  <c r="HG210" i="16" s="1"/>
  <c r="HH210" i="16" s="1"/>
  <c r="FL196" i="16"/>
  <c r="FM196" i="16" s="1"/>
  <c r="JG195" i="16"/>
  <c r="DN204" i="16"/>
  <c r="DO204" i="16"/>
  <c r="CS197" i="16"/>
  <c r="CT197" i="16" s="1"/>
  <c r="EM198" i="16"/>
  <c r="EN198" i="16" s="1"/>
  <c r="FB201" i="16"/>
  <c r="FE200" i="16"/>
  <c r="FG200" i="16"/>
  <c r="FD200" i="16"/>
  <c r="FF200" i="16"/>
  <c r="FC200" i="16"/>
  <c r="GF201" i="16"/>
  <c r="GG201" i="16"/>
  <c r="GH201" i="16" s="1"/>
  <c r="FJ199" i="16"/>
  <c r="FK199" i="16" s="1"/>
  <c r="FI199" i="16"/>
  <c r="FH199" i="16"/>
  <c r="EG199" i="16"/>
  <c r="EF199" i="16"/>
  <c r="EH199" i="16"/>
  <c r="EE200" i="16"/>
  <c r="EJ199" i="16"/>
  <c r="EI199" i="16"/>
  <c r="GA202" i="16"/>
  <c r="FZ202" i="16"/>
  <c r="GC202" i="16"/>
  <c r="GB202" i="16"/>
  <c r="GD202" i="16"/>
  <c r="FY203" i="16"/>
  <c r="CK199" i="16"/>
  <c r="CN198" i="16"/>
  <c r="CM198" i="16"/>
  <c r="CO198" i="16"/>
  <c r="CL198" i="16"/>
  <c r="CP198" i="16"/>
  <c r="EK198" i="16"/>
  <c r="DR203" i="16"/>
  <c r="DS203" i="16" s="1"/>
  <c r="DT203" i="16" s="1"/>
  <c r="GE201" i="16"/>
  <c r="EO197" i="16"/>
  <c r="EQ197" i="16" s="1"/>
  <c r="JO196" i="16"/>
  <c r="DP204" i="16"/>
  <c r="DQ204" i="16" s="1"/>
  <c r="CQ197" i="16"/>
  <c r="GI200" i="16"/>
  <c r="GJ200" i="16" s="1"/>
  <c r="GK200" i="16" s="1"/>
  <c r="EL198" i="16"/>
  <c r="CU196" i="16"/>
  <c r="CV196" i="16" s="1"/>
  <c r="CW196" i="16" s="1"/>
  <c r="CR197" i="16"/>
  <c r="DM205" i="16"/>
  <c r="DH206" i="16"/>
  <c r="DK205" i="16"/>
  <c r="DL205" i="16"/>
  <c r="DJ205" i="16"/>
  <c r="DI205" i="16"/>
  <c r="JS195" i="16"/>
  <c r="JS194" i="16"/>
  <c r="JK200" i="16"/>
  <c r="KI132" i="16"/>
  <c r="K40" i="2"/>
  <c r="IV200" i="16" l="1"/>
  <c r="IX200" i="16"/>
  <c r="IY200" i="16" s="1"/>
  <c r="IZ200" i="16" s="1"/>
  <c r="JA200" i="16" s="1"/>
  <c r="JB200" i="16" s="1"/>
  <c r="IW200" i="16"/>
  <c r="IU201" i="16"/>
  <c r="IT201" i="16"/>
  <c r="IQ201" i="16"/>
  <c r="IS201" i="16"/>
  <c r="IR201" i="16"/>
  <c r="IP202" i="16"/>
  <c r="IA212" i="16"/>
  <c r="IB212" i="16" s="1"/>
  <c r="IC212" i="16" s="1"/>
  <c r="ID212" i="16" s="1"/>
  <c r="IE212" i="16" s="1"/>
  <c r="HZ212" i="16"/>
  <c r="HY212" i="16"/>
  <c r="HU213" i="16"/>
  <c r="HX213" i="16"/>
  <c r="HV213" i="16"/>
  <c r="HT213" i="16"/>
  <c r="HW213" i="16"/>
  <c r="HS214" i="16"/>
  <c r="HB211" i="16"/>
  <c r="HD211" i="16"/>
  <c r="HE211" i="16" s="1"/>
  <c r="HF211" i="16" s="1"/>
  <c r="HG211" i="16" s="1"/>
  <c r="HH211" i="16" s="1"/>
  <c r="GY212" i="16"/>
  <c r="GW212" i="16"/>
  <c r="HA212" i="16"/>
  <c r="GZ212" i="16"/>
  <c r="GX212" i="16"/>
  <c r="GV213" i="16"/>
  <c r="FN196" i="16"/>
  <c r="JG196" i="16"/>
  <c r="JO197" i="16"/>
  <c r="GG202" i="16"/>
  <c r="GH202" i="16" s="1"/>
  <c r="DO205" i="16"/>
  <c r="FH200" i="16"/>
  <c r="CQ198" i="16"/>
  <c r="GE202" i="16"/>
  <c r="FJ200" i="16"/>
  <c r="FK200" i="16" s="1"/>
  <c r="FI200" i="16"/>
  <c r="DP205" i="16"/>
  <c r="DQ205" i="16" s="1"/>
  <c r="DJ206" i="16"/>
  <c r="DM206" i="16"/>
  <c r="DI206" i="16"/>
  <c r="DH207" i="16"/>
  <c r="DK206" i="16"/>
  <c r="DL206" i="16"/>
  <c r="GI201" i="16"/>
  <c r="GJ201" i="16" s="1"/>
  <c r="GK201" i="16" s="1"/>
  <c r="EO198" i="16"/>
  <c r="CN199" i="16"/>
  <c r="CL199" i="16"/>
  <c r="CP199" i="16"/>
  <c r="CM199" i="16"/>
  <c r="CO199" i="16"/>
  <c r="CK200" i="16"/>
  <c r="CR198" i="16"/>
  <c r="CS198" i="16"/>
  <c r="CT198" i="16" s="1"/>
  <c r="GD203" i="16"/>
  <c r="GB203" i="16"/>
  <c r="FZ203" i="16"/>
  <c r="GC203" i="16"/>
  <c r="GA203" i="16"/>
  <c r="FY204" i="16"/>
  <c r="DR204" i="16"/>
  <c r="DS204" i="16" s="1"/>
  <c r="DT204" i="16" s="1"/>
  <c r="EI200" i="16"/>
  <c r="EE201" i="16"/>
  <c r="EG200" i="16"/>
  <c r="EF200" i="16"/>
  <c r="EJ200" i="16"/>
  <c r="EH200" i="16"/>
  <c r="FC201" i="16"/>
  <c r="FB202" i="16"/>
  <c r="FF201" i="16"/>
  <c r="FE201" i="16"/>
  <c r="FG201" i="16"/>
  <c r="FD201" i="16"/>
  <c r="DN205" i="16"/>
  <c r="EM199" i="16"/>
  <c r="EN199" i="16" s="1"/>
  <c r="EL199" i="16"/>
  <c r="CU197" i="16"/>
  <c r="CV197" i="16" s="1"/>
  <c r="CW197" i="16" s="1"/>
  <c r="GF202" i="16"/>
  <c r="EK199" i="16"/>
  <c r="JK202" i="16"/>
  <c r="JK201" i="16"/>
  <c r="KO202" i="16" s="1"/>
  <c r="KE137" i="16"/>
  <c r="KI133" i="16"/>
  <c r="KA200" i="16"/>
  <c r="KW202" i="16" s="1"/>
  <c r="J40" i="2"/>
  <c r="I40" i="2"/>
  <c r="H40" i="2"/>
  <c r="G40" i="2"/>
  <c r="F40" i="2"/>
  <c r="E40" i="2"/>
  <c r="D40" i="2"/>
  <c r="C40" i="2"/>
  <c r="IV201" i="16" l="1"/>
  <c r="IX201" i="16"/>
  <c r="IY201" i="16" s="1"/>
  <c r="IZ201" i="16" s="1"/>
  <c r="JA201" i="16" s="1"/>
  <c r="JB201" i="16" s="1"/>
  <c r="IW201" i="16"/>
  <c r="IU202" i="16"/>
  <c r="IR202" i="16"/>
  <c r="IP203" i="16"/>
  <c r="IT202" i="16"/>
  <c r="IQ202" i="16"/>
  <c r="IS202" i="16"/>
  <c r="HY213" i="16"/>
  <c r="HZ213" i="16"/>
  <c r="IA213" i="16"/>
  <c r="IB213" i="16" s="1"/>
  <c r="IC213" i="16" s="1"/>
  <c r="ID213" i="16" s="1"/>
  <c r="IE213" i="16" s="1"/>
  <c r="HV214" i="16"/>
  <c r="HX214" i="16"/>
  <c r="HW214" i="16"/>
  <c r="HU214" i="16"/>
  <c r="HT214" i="16"/>
  <c r="HS215" i="16"/>
  <c r="HD212" i="16"/>
  <c r="HE212" i="16" s="1"/>
  <c r="HF212" i="16" s="1"/>
  <c r="HG212" i="16" s="1"/>
  <c r="HH212" i="16" s="1"/>
  <c r="HC212" i="16"/>
  <c r="GZ213" i="16"/>
  <c r="GX213" i="16"/>
  <c r="HB213" i="16" s="1"/>
  <c r="GW213" i="16"/>
  <c r="HA213" i="16"/>
  <c r="GY213" i="16"/>
  <c r="GV214" i="16"/>
  <c r="HB212" i="16"/>
  <c r="FL197" i="16"/>
  <c r="FM197" i="16" s="1"/>
  <c r="JS196" i="16"/>
  <c r="EQ198" i="16"/>
  <c r="EP198" i="16"/>
  <c r="JG197" i="16"/>
  <c r="GE203" i="16"/>
  <c r="FJ201" i="16"/>
  <c r="FK201" i="16" s="1"/>
  <c r="CQ199" i="16"/>
  <c r="DR205" i="16"/>
  <c r="DS205" i="16" s="1"/>
  <c r="DT205" i="16" s="1"/>
  <c r="EK200" i="16"/>
  <c r="GI202" i="16"/>
  <c r="GJ202" i="16" s="1"/>
  <c r="GK202" i="16" s="1"/>
  <c r="EI201" i="16"/>
  <c r="EF201" i="16"/>
  <c r="EJ201" i="16"/>
  <c r="EG201" i="16"/>
  <c r="EH201" i="16"/>
  <c r="EE202" i="16"/>
  <c r="GC204" i="16"/>
  <c r="GB204" i="16"/>
  <c r="FZ204" i="16"/>
  <c r="FY205" i="16"/>
  <c r="GD204" i="16"/>
  <c r="GA204" i="16"/>
  <c r="FE202" i="16"/>
  <c r="FD202" i="16"/>
  <c r="FB203" i="16"/>
  <c r="FF202" i="16"/>
  <c r="FG202" i="16"/>
  <c r="FC202" i="16"/>
  <c r="DO206" i="16"/>
  <c r="FI201" i="16"/>
  <c r="DJ207" i="16"/>
  <c r="DI207" i="16"/>
  <c r="DH208" i="16"/>
  <c r="DM207" i="16"/>
  <c r="DL207" i="16"/>
  <c r="DK207" i="16"/>
  <c r="GF203" i="16"/>
  <c r="GG203" i="16"/>
  <c r="GH203" i="16" s="1"/>
  <c r="EL200" i="16"/>
  <c r="EM200" i="16"/>
  <c r="EN200" i="16" s="1"/>
  <c r="DP206" i="16"/>
  <c r="DQ206" i="16" s="1"/>
  <c r="CS199" i="16"/>
  <c r="CT199" i="16" s="1"/>
  <c r="CR199" i="16"/>
  <c r="CU198" i="16"/>
  <c r="CV198" i="16" s="1"/>
  <c r="CW198" i="16" s="1"/>
  <c r="CO200" i="16"/>
  <c r="CM200" i="16"/>
  <c r="CL200" i="16"/>
  <c r="CN200" i="16"/>
  <c r="CP200" i="16"/>
  <c r="CK201" i="16"/>
  <c r="FH201" i="16"/>
  <c r="DN206" i="16"/>
  <c r="JK203" i="16"/>
  <c r="KO244" i="16"/>
  <c r="KP202" i="16"/>
  <c r="KP244" i="16" s="1"/>
  <c r="KI134" i="16"/>
  <c r="LA131" i="16" s="1"/>
  <c r="KA201" i="16"/>
  <c r="KX202" i="16"/>
  <c r="KX244" i="16" s="1"/>
  <c r="KW244" i="16"/>
  <c r="IX202" i="16" l="1"/>
  <c r="IY202" i="16" s="1"/>
  <c r="IW202" i="16"/>
  <c r="IZ202" i="16"/>
  <c r="JA202" i="16" s="1"/>
  <c r="JB202" i="16" s="1"/>
  <c r="IS203" i="16"/>
  <c r="IR203" i="16"/>
  <c r="IU203" i="16"/>
  <c r="IT203" i="16"/>
  <c r="IQ203" i="16"/>
  <c r="IP204" i="16"/>
  <c r="IV202" i="16"/>
  <c r="IA214" i="16"/>
  <c r="HZ214" i="16"/>
  <c r="IB214" i="16"/>
  <c r="IC214" i="16" s="1"/>
  <c r="ID214" i="16" s="1"/>
  <c r="IE214" i="16" s="1"/>
  <c r="HY214" i="16"/>
  <c r="HW215" i="16"/>
  <c r="HT215" i="16"/>
  <c r="HX215" i="16"/>
  <c r="HS216" i="16"/>
  <c r="HV215" i="16"/>
  <c r="HU215" i="16"/>
  <c r="HA214" i="16"/>
  <c r="GY214" i="16"/>
  <c r="GX214" i="16"/>
  <c r="HB214" i="16" s="1"/>
  <c r="GW214" i="16"/>
  <c r="GV215" i="16"/>
  <c r="GZ214" i="16"/>
  <c r="HD213" i="16"/>
  <c r="HE213" i="16" s="1"/>
  <c r="HF213" i="16" s="1"/>
  <c r="HG213" i="16" s="1"/>
  <c r="HH213" i="16" s="1"/>
  <c r="HC213" i="16"/>
  <c r="HD214" i="16"/>
  <c r="HE214" i="16" s="1"/>
  <c r="FN197" i="16"/>
  <c r="EP199" i="16"/>
  <c r="EO199" i="16"/>
  <c r="JO198" i="16"/>
  <c r="JG198" i="16"/>
  <c r="GG204" i="16"/>
  <c r="GH204" i="16" s="1"/>
  <c r="CS200" i="16"/>
  <c r="CT200" i="16" s="1"/>
  <c r="DN207" i="16"/>
  <c r="DI208" i="16"/>
  <c r="DM208" i="16"/>
  <c r="DH209" i="16"/>
  <c r="DL208" i="16"/>
  <c r="DK208" i="16"/>
  <c r="DJ208" i="16"/>
  <c r="CQ200" i="16"/>
  <c r="FF203" i="16"/>
  <c r="FB204" i="16"/>
  <c r="FE203" i="16"/>
  <c r="FD203" i="16"/>
  <c r="FC203" i="16"/>
  <c r="FG203" i="16"/>
  <c r="GI203" i="16"/>
  <c r="GJ203" i="16" s="1"/>
  <c r="GK203" i="16" s="1"/>
  <c r="FH202" i="16"/>
  <c r="EF202" i="16"/>
  <c r="EJ202" i="16"/>
  <c r="EG202" i="16"/>
  <c r="EH202" i="16"/>
  <c r="EI202" i="16"/>
  <c r="EE203" i="16"/>
  <c r="EL201" i="16"/>
  <c r="EM201" i="16"/>
  <c r="EN201" i="16" s="1"/>
  <c r="DP207" i="16"/>
  <c r="DQ207" i="16" s="1"/>
  <c r="DO207" i="16"/>
  <c r="CK202" i="16"/>
  <c r="CP201" i="16"/>
  <c r="CN201" i="16"/>
  <c r="CO201" i="16"/>
  <c r="CM201" i="16"/>
  <c r="CL201" i="16"/>
  <c r="GF204" i="16"/>
  <c r="GE204" i="16"/>
  <c r="EK201" i="16"/>
  <c r="CR200" i="16"/>
  <c r="FJ202" i="16"/>
  <c r="FK202" i="16" s="1"/>
  <c r="FI202" i="16"/>
  <c r="CU199" i="16"/>
  <c r="CV199" i="16" s="1"/>
  <c r="CW199" i="16" s="1"/>
  <c r="FZ205" i="16"/>
  <c r="GB205" i="16"/>
  <c r="FY206" i="16"/>
  <c r="GD205" i="16"/>
  <c r="GC205" i="16"/>
  <c r="GA205" i="16"/>
  <c r="DR206" i="16"/>
  <c r="DS206" i="16" s="1"/>
  <c r="DT206" i="16" s="1"/>
  <c r="JK204" i="16"/>
  <c r="KI135" i="16"/>
  <c r="LB131" i="16"/>
  <c r="LB239" i="16" s="1"/>
  <c r="LA239" i="16"/>
  <c r="KA202" i="16"/>
  <c r="IV203" i="16" l="1"/>
  <c r="IW203" i="16"/>
  <c r="IX203" i="16"/>
  <c r="IY203" i="16" s="1"/>
  <c r="IZ203" i="16" s="1"/>
  <c r="JA203" i="16" s="1"/>
  <c r="JB203" i="16" s="1"/>
  <c r="IT204" i="16"/>
  <c r="IU204" i="16"/>
  <c r="IS204" i="16"/>
  <c r="IR204" i="16"/>
  <c r="IQ204" i="16"/>
  <c r="IP205" i="16"/>
  <c r="IA215" i="16"/>
  <c r="IB215" i="16" s="1"/>
  <c r="IC215" i="16" s="1"/>
  <c r="ID215" i="16" s="1"/>
  <c r="IE215" i="16" s="1"/>
  <c r="HZ215" i="16"/>
  <c r="HY215" i="16"/>
  <c r="HX216" i="16"/>
  <c r="HU216" i="16"/>
  <c r="HT216" i="16"/>
  <c r="HV216" i="16"/>
  <c r="HW216" i="16"/>
  <c r="HS217" i="16"/>
  <c r="HF214" i="16"/>
  <c r="HG214" i="16" s="1"/>
  <c r="HH214" i="16" s="1"/>
  <c r="GZ215" i="16"/>
  <c r="GY215" i="16"/>
  <c r="GX215" i="16"/>
  <c r="HB215" i="16" s="1"/>
  <c r="GW215" i="16"/>
  <c r="HD215" i="16" s="1"/>
  <c r="HE215" i="16" s="1"/>
  <c r="HA215" i="16"/>
  <c r="GV216" i="16"/>
  <c r="HC214" i="16"/>
  <c r="FL198" i="16"/>
  <c r="FM198" i="16" s="1"/>
  <c r="JS197" i="16"/>
  <c r="EQ199" i="16"/>
  <c r="JG199" i="16"/>
  <c r="DP208" i="16"/>
  <c r="DQ208" i="16" s="1"/>
  <c r="GG205" i="16"/>
  <c r="GH205" i="16" s="1"/>
  <c r="FC204" i="16"/>
  <c r="FG204" i="16"/>
  <c r="FE204" i="16"/>
  <c r="FF204" i="16"/>
  <c r="FB205" i="16"/>
  <c r="FD204" i="16"/>
  <c r="DR207" i="16"/>
  <c r="DS207" i="16" s="1"/>
  <c r="DT207" i="16" s="1"/>
  <c r="GE205" i="16"/>
  <c r="CU200" i="16"/>
  <c r="CV200" i="16" s="1"/>
  <c r="CW200" i="16" s="1"/>
  <c r="CM202" i="16"/>
  <c r="CL202" i="16"/>
  <c r="CO202" i="16"/>
  <c r="CK203" i="16"/>
  <c r="CN202" i="16"/>
  <c r="CP202" i="16"/>
  <c r="GI204" i="16"/>
  <c r="GJ204" i="16" s="1"/>
  <c r="GK204" i="16" s="1"/>
  <c r="FJ203" i="16"/>
  <c r="FK203" i="16" s="1"/>
  <c r="FI203" i="16"/>
  <c r="DL209" i="16"/>
  <c r="DM209" i="16"/>
  <c r="DJ209" i="16"/>
  <c r="DK209" i="16"/>
  <c r="DI209" i="16"/>
  <c r="DH210" i="16"/>
  <c r="GB206" i="16"/>
  <c r="GA206" i="16"/>
  <c r="FZ206" i="16"/>
  <c r="FY207" i="16"/>
  <c r="GD206" i="16"/>
  <c r="GC206" i="16"/>
  <c r="EE204" i="16"/>
  <c r="EH203" i="16"/>
  <c r="EG203" i="16"/>
  <c r="EF203" i="16"/>
  <c r="EJ203" i="16"/>
  <c r="EI203" i="16"/>
  <c r="CS201" i="16"/>
  <c r="CT201" i="16" s="1"/>
  <c r="CR201" i="16"/>
  <c r="DO208" i="16"/>
  <c r="GF205" i="16"/>
  <c r="CQ201" i="16"/>
  <c r="FH203" i="16"/>
  <c r="EL202" i="16"/>
  <c r="EM202" i="16"/>
  <c r="EN202" i="16" s="1"/>
  <c r="EK202" i="16"/>
  <c r="DN208" i="16"/>
  <c r="KE138" i="16"/>
  <c r="KI136" i="16"/>
  <c r="KA203" i="16"/>
  <c r="IQ205" i="16" l="1"/>
  <c r="IU205" i="16"/>
  <c r="IS205" i="16"/>
  <c r="IR205" i="16"/>
  <c r="IP206" i="16"/>
  <c r="IT205" i="16"/>
  <c r="IX204" i="16"/>
  <c r="IY204" i="16" s="1"/>
  <c r="IZ204" i="16" s="1"/>
  <c r="JA204" i="16" s="1"/>
  <c r="JB204" i="16" s="1"/>
  <c r="IW204" i="16"/>
  <c r="IV204" i="16"/>
  <c r="HZ216" i="16"/>
  <c r="IA216" i="16"/>
  <c r="IB216" i="16" s="1"/>
  <c r="IC216" i="16" s="1"/>
  <c r="ID216" i="16" s="1"/>
  <c r="IE216" i="16" s="1"/>
  <c r="HV217" i="16"/>
  <c r="HU217" i="16"/>
  <c r="HS218" i="16"/>
  <c r="HT217" i="16"/>
  <c r="HX217" i="16"/>
  <c r="HW217" i="16"/>
  <c r="HY216" i="16"/>
  <c r="HF215" i="16"/>
  <c r="HG215" i="16" s="1"/>
  <c r="HH215" i="16" s="1"/>
  <c r="HC215" i="16"/>
  <c r="HA216" i="16"/>
  <c r="HC216" i="16" s="1"/>
  <c r="GZ216" i="16"/>
  <c r="GY216" i="16"/>
  <c r="GX216" i="16"/>
  <c r="GW216" i="16"/>
  <c r="GV217" i="16"/>
  <c r="FN198" i="16"/>
  <c r="EO200" i="16"/>
  <c r="EP200" i="16" s="1"/>
  <c r="EQ200" i="16" s="1"/>
  <c r="JO199" i="16"/>
  <c r="JG200" i="16"/>
  <c r="GE206" i="16"/>
  <c r="GA207" i="16"/>
  <c r="GC207" i="16"/>
  <c r="FY208" i="16"/>
  <c r="GB207" i="16"/>
  <c r="FZ207" i="16"/>
  <c r="GD207" i="16"/>
  <c r="GI205" i="16"/>
  <c r="GJ205" i="16" s="1"/>
  <c r="GK205" i="16" s="1"/>
  <c r="CQ202" i="16"/>
  <c r="CU201" i="16"/>
  <c r="CV201" i="16" s="1"/>
  <c r="CW201" i="16" s="1"/>
  <c r="DP209" i="16"/>
  <c r="DQ209" i="16" s="1"/>
  <c r="DO209" i="16"/>
  <c r="CR202" i="16"/>
  <c r="CS202" i="16"/>
  <c r="CT202" i="16" s="1"/>
  <c r="EK203" i="16"/>
  <c r="DK210" i="16"/>
  <c r="DJ210" i="16"/>
  <c r="DH211" i="16"/>
  <c r="DI210" i="16"/>
  <c r="DM210" i="16"/>
  <c r="DL210" i="16"/>
  <c r="GG206" i="16"/>
  <c r="GH206" i="16" s="1"/>
  <c r="GF206" i="16"/>
  <c r="EL203" i="16"/>
  <c r="EM203" i="16"/>
  <c r="EN203" i="16" s="1"/>
  <c r="FJ204" i="16"/>
  <c r="FK204" i="16" s="1"/>
  <c r="FI204" i="16"/>
  <c r="EH204" i="16"/>
  <c r="EG204" i="16"/>
  <c r="EF204" i="16"/>
  <c r="EE205" i="16"/>
  <c r="EI204" i="16"/>
  <c r="EJ204" i="16"/>
  <c r="CP203" i="16"/>
  <c r="CO203" i="16"/>
  <c r="CM203" i="16"/>
  <c r="CL203" i="16"/>
  <c r="CN203" i="16"/>
  <c r="CK204" i="16"/>
  <c r="DR208" i="16"/>
  <c r="DS208" i="16" s="1"/>
  <c r="DT208" i="16" s="1"/>
  <c r="DN209" i="16"/>
  <c r="FH204" i="16"/>
  <c r="FB206" i="16"/>
  <c r="FD205" i="16"/>
  <c r="FF205" i="16"/>
  <c r="FE205" i="16"/>
  <c r="FG205" i="16"/>
  <c r="FC205" i="16"/>
  <c r="JK205" i="16"/>
  <c r="KI137" i="16"/>
  <c r="KA204" i="16"/>
  <c r="IR206" i="16" l="1"/>
  <c r="IQ206" i="16"/>
  <c r="IS206" i="16"/>
  <c r="IU206" i="16"/>
  <c r="IT206" i="16"/>
  <c r="IP207" i="16"/>
  <c r="IV205" i="16"/>
  <c r="IX205" i="16"/>
  <c r="IY205" i="16" s="1"/>
  <c r="IZ205" i="16" s="1"/>
  <c r="JA205" i="16" s="1"/>
  <c r="JB205" i="16" s="1"/>
  <c r="IW205" i="16"/>
  <c r="HT218" i="16"/>
  <c r="HW218" i="16"/>
  <c r="HV218" i="16"/>
  <c r="HX218" i="16"/>
  <c r="HU218" i="16"/>
  <c r="HY218" i="16" s="1"/>
  <c r="HS219" i="16"/>
  <c r="HY217" i="16"/>
  <c r="IA217" i="16"/>
  <c r="HZ217" i="16"/>
  <c r="IB217" i="16"/>
  <c r="IC217" i="16" s="1"/>
  <c r="ID217" i="16" s="1"/>
  <c r="IE217" i="16" s="1"/>
  <c r="HD216" i="16"/>
  <c r="HE216" i="16" s="1"/>
  <c r="HF216" i="16" s="1"/>
  <c r="HG216" i="16" s="1"/>
  <c r="HH216" i="16" s="1"/>
  <c r="HA217" i="16"/>
  <c r="GZ217" i="16"/>
  <c r="GY217" i="16"/>
  <c r="GX217" i="16"/>
  <c r="GW217" i="16"/>
  <c r="GV218" i="16"/>
  <c r="HB216" i="16"/>
  <c r="FL199" i="16"/>
  <c r="FM199" i="16" s="1"/>
  <c r="JS198" i="16"/>
  <c r="EP201" i="16"/>
  <c r="EQ201" i="16" s="1"/>
  <c r="JO200" i="16"/>
  <c r="EO201" i="16"/>
  <c r="GG207" i="16"/>
  <c r="GH207" i="16" s="1"/>
  <c r="EK204" i="16"/>
  <c r="CU202" i="16"/>
  <c r="CV202" i="16" s="1"/>
  <c r="CW202" i="16" s="1"/>
  <c r="JG201" i="16"/>
  <c r="FI205" i="16"/>
  <c r="FJ205" i="16"/>
  <c r="FK205" i="16" s="1"/>
  <c r="GI206" i="16"/>
  <c r="GJ206" i="16" s="1"/>
  <c r="GK206" i="16" s="1"/>
  <c r="DP210" i="16"/>
  <c r="DQ210" i="16" s="1"/>
  <c r="DO210" i="16"/>
  <c r="CQ203" i="16"/>
  <c r="EL204" i="16"/>
  <c r="EM204" i="16"/>
  <c r="EN204" i="16" s="1"/>
  <c r="DR209" i="16"/>
  <c r="DS209" i="16" s="1"/>
  <c r="DT209" i="16" s="1"/>
  <c r="DH212" i="16"/>
  <c r="DK211" i="16"/>
  <c r="DJ211" i="16"/>
  <c r="DI211" i="16"/>
  <c r="DM211" i="16"/>
  <c r="DL211" i="16"/>
  <c r="GD208" i="16"/>
  <c r="GC208" i="16"/>
  <c r="GA208" i="16"/>
  <c r="FY209" i="16"/>
  <c r="GB208" i="16"/>
  <c r="FZ208" i="16"/>
  <c r="FH205" i="16"/>
  <c r="CK205" i="16"/>
  <c r="CL204" i="16"/>
  <c r="CP204" i="16"/>
  <c r="CM204" i="16"/>
  <c r="CO204" i="16"/>
  <c r="CN204" i="16"/>
  <c r="EH205" i="16"/>
  <c r="EG205" i="16"/>
  <c r="EJ205" i="16"/>
  <c r="EF205" i="16"/>
  <c r="EE206" i="16"/>
  <c r="EI205" i="16"/>
  <c r="DN210" i="16"/>
  <c r="GF207" i="16"/>
  <c r="FB207" i="16"/>
  <c r="FF206" i="16"/>
  <c r="FE206" i="16"/>
  <c r="FG206" i="16"/>
  <c r="FD206" i="16"/>
  <c r="FC206" i="16"/>
  <c r="CS203" i="16"/>
  <c r="CT203" i="16" s="1"/>
  <c r="CR203" i="16"/>
  <c r="GE207" i="16"/>
  <c r="JK207" i="16"/>
  <c r="JK206" i="16"/>
  <c r="KI138" i="16"/>
  <c r="KA205" i="16"/>
  <c r="IV206" i="16" l="1"/>
  <c r="IX206" i="16"/>
  <c r="IY206" i="16" s="1"/>
  <c r="IZ206" i="16" s="1"/>
  <c r="JA206" i="16" s="1"/>
  <c r="JB206" i="16" s="1"/>
  <c r="IW206" i="16"/>
  <c r="IS207" i="16"/>
  <c r="IR207" i="16"/>
  <c r="IQ207" i="16"/>
  <c r="IU207" i="16"/>
  <c r="IT207" i="16"/>
  <c r="IP208" i="16"/>
  <c r="IB218" i="16"/>
  <c r="IC218" i="16" s="1"/>
  <c r="ID218" i="16" s="1"/>
  <c r="IE218" i="16" s="1"/>
  <c r="HZ218" i="16"/>
  <c r="IA218" i="16"/>
  <c r="HU219" i="16"/>
  <c r="HX219" i="16"/>
  <c r="HW219" i="16"/>
  <c r="HV219" i="16"/>
  <c r="HT219" i="16"/>
  <c r="IA219" i="16" s="1"/>
  <c r="IB219" i="16" s="1"/>
  <c r="HS220" i="16"/>
  <c r="HB217" i="16"/>
  <c r="HD217" i="16"/>
  <c r="HE217" i="16"/>
  <c r="HF217" i="16" s="1"/>
  <c r="HG217" i="16" s="1"/>
  <c r="HH217" i="16" s="1"/>
  <c r="HC217" i="16"/>
  <c r="GW218" i="16"/>
  <c r="HA218" i="16"/>
  <c r="GZ218" i="16"/>
  <c r="GY218" i="16"/>
  <c r="GX218" i="16"/>
  <c r="HB218" i="16" s="1"/>
  <c r="GV219" i="16"/>
  <c r="FN199" i="16"/>
  <c r="EP202" i="16"/>
  <c r="JO201" i="16"/>
  <c r="EO202" i="16"/>
  <c r="JG202" i="16"/>
  <c r="FH206" i="16"/>
  <c r="GE208" i="16"/>
  <c r="CP205" i="16"/>
  <c r="CL205" i="16"/>
  <c r="CO205" i="16"/>
  <c r="CN205" i="16"/>
  <c r="CM205" i="16"/>
  <c r="CK206" i="16"/>
  <c r="DH213" i="16"/>
  <c r="DK212" i="16"/>
  <c r="DI212" i="16"/>
  <c r="DM212" i="16"/>
  <c r="DJ212" i="16"/>
  <c r="DL212" i="16"/>
  <c r="EK205" i="16"/>
  <c r="FJ206" i="16"/>
  <c r="FK206" i="16" s="1"/>
  <c r="FI206" i="16"/>
  <c r="EM205" i="16"/>
  <c r="EN205" i="16" s="1"/>
  <c r="DR210" i="16"/>
  <c r="DS210" i="16" s="1"/>
  <c r="DT210" i="16" s="1"/>
  <c r="EL205" i="16"/>
  <c r="GF208" i="16"/>
  <c r="GG208" i="16"/>
  <c r="GH208" i="16" s="1"/>
  <c r="FB208" i="16"/>
  <c r="FF207" i="16"/>
  <c r="FD207" i="16"/>
  <c r="FE207" i="16"/>
  <c r="FC207" i="16"/>
  <c r="FG207" i="16"/>
  <c r="DP211" i="16"/>
  <c r="DQ211" i="16" s="1"/>
  <c r="DO211" i="16"/>
  <c r="CQ204" i="16"/>
  <c r="EJ206" i="16"/>
  <c r="EE207" i="16"/>
  <c r="EI206" i="16"/>
  <c r="EG206" i="16"/>
  <c r="EH206" i="16"/>
  <c r="EF206" i="16"/>
  <c r="DN211" i="16"/>
  <c r="GI207" i="16"/>
  <c r="GJ207" i="16" s="1"/>
  <c r="GK207" i="16" s="1"/>
  <c r="GA209" i="16"/>
  <c r="FY210" i="16"/>
  <c r="GB209" i="16"/>
  <c r="GD209" i="16"/>
  <c r="FZ209" i="16"/>
  <c r="GC209" i="16"/>
  <c r="CS204" i="16"/>
  <c r="CT204" i="16" s="1"/>
  <c r="CR204" i="16"/>
  <c r="CU203" i="16"/>
  <c r="CV203" i="16" s="1"/>
  <c r="CW203" i="16" s="1"/>
  <c r="KA207" i="16"/>
  <c r="KI139" i="16"/>
  <c r="KA206" i="16"/>
  <c r="IT208" i="16" l="1"/>
  <c r="IS208" i="16"/>
  <c r="IU208" i="16"/>
  <c r="IR208" i="16"/>
  <c r="IQ208" i="16"/>
  <c r="IP209" i="16"/>
  <c r="IW207" i="16"/>
  <c r="IX207" i="16"/>
  <c r="IY207" i="16" s="1"/>
  <c r="IZ207" i="16" s="1"/>
  <c r="JA207" i="16" s="1"/>
  <c r="JB207" i="16" s="1"/>
  <c r="IV207" i="16"/>
  <c r="IC219" i="16"/>
  <c r="ID219" i="16" s="1"/>
  <c r="IE219" i="16" s="1"/>
  <c r="HV220" i="16"/>
  <c r="HT220" i="16"/>
  <c r="HX220" i="16"/>
  <c r="HW220" i="16"/>
  <c r="HU220" i="16"/>
  <c r="HS221" i="16"/>
  <c r="HZ219" i="16"/>
  <c r="HY219" i="16"/>
  <c r="HC218" i="16"/>
  <c r="HD218" i="16"/>
  <c r="HE218" i="16" s="1"/>
  <c r="HF218" i="16" s="1"/>
  <c r="HG218" i="16" s="1"/>
  <c r="HH218" i="16" s="1"/>
  <c r="GX219" i="16"/>
  <c r="HA219" i="16"/>
  <c r="GZ219" i="16"/>
  <c r="GY219" i="16"/>
  <c r="GW219" i="16"/>
  <c r="GV220" i="16"/>
  <c r="FL200" i="16"/>
  <c r="FM200" i="16" s="1"/>
  <c r="JS199" i="16"/>
  <c r="EQ202" i="16"/>
  <c r="FJ207" i="16"/>
  <c r="FK207" i="16" s="1"/>
  <c r="FI207" i="16"/>
  <c r="GE209" i="16"/>
  <c r="GF209" i="16"/>
  <c r="GI208" i="16"/>
  <c r="GJ208" i="16" s="1"/>
  <c r="GK208" i="16" s="1"/>
  <c r="EG207" i="16"/>
  <c r="EJ207" i="16"/>
  <c r="EI207" i="16"/>
  <c r="EH207" i="16"/>
  <c r="EF207" i="16"/>
  <c r="EE208" i="16"/>
  <c r="DR211" i="16"/>
  <c r="DS211" i="16" s="1"/>
  <c r="DT211" i="16" s="1"/>
  <c r="CQ205" i="16"/>
  <c r="DP212" i="16"/>
  <c r="DQ212" i="16" s="1"/>
  <c r="DO212" i="16"/>
  <c r="EL206" i="16"/>
  <c r="EM206" i="16"/>
  <c r="EN206" i="16" s="1"/>
  <c r="DJ213" i="16"/>
  <c r="DI213" i="16"/>
  <c r="DK213" i="16"/>
  <c r="DM213" i="16"/>
  <c r="DH214" i="16"/>
  <c r="DL213" i="16"/>
  <c r="CR205" i="16"/>
  <c r="CS205" i="16"/>
  <c r="CT205" i="16" s="1"/>
  <c r="GG209" i="16"/>
  <c r="GH209" i="16" s="1"/>
  <c r="FH207" i="16"/>
  <c r="EK206" i="16"/>
  <c r="CU204" i="16"/>
  <c r="CV204" i="16" s="1"/>
  <c r="CW204" i="16" s="1"/>
  <c r="JG203" i="16"/>
  <c r="GB210" i="16"/>
  <c r="GC210" i="16"/>
  <c r="FY211" i="16"/>
  <c r="FZ210" i="16"/>
  <c r="GD210" i="16"/>
  <c r="GA210" i="16"/>
  <c r="FG208" i="16"/>
  <c r="FD208" i="16"/>
  <c r="FB209" i="16"/>
  <c r="FF208" i="16"/>
  <c r="FC208" i="16"/>
  <c r="FE208" i="16"/>
  <c r="DN212" i="16"/>
  <c r="CK207" i="16"/>
  <c r="CM206" i="16"/>
  <c r="CP206" i="16"/>
  <c r="CO206" i="16"/>
  <c r="CN206" i="16"/>
  <c r="CL206" i="16"/>
  <c r="KE139" i="16"/>
  <c r="JK209" i="16"/>
  <c r="JK208" i="16"/>
  <c r="KI140" i="16"/>
  <c r="IV208" i="16" l="1"/>
  <c r="IX208" i="16"/>
  <c r="IY208" i="16"/>
  <c r="IZ208" i="16" s="1"/>
  <c r="JA208" i="16" s="1"/>
  <c r="JB208" i="16" s="1"/>
  <c r="IW208" i="16"/>
  <c r="IU209" i="16"/>
  <c r="IT209" i="16"/>
  <c r="IQ209" i="16"/>
  <c r="IS209" i="16"/>
  <c r="IR209" i="16"/>
  <c r="IP210" i="16"/>
  <c r="HY220" i="16"/>
  <c r="IA220" i="16"/>
  <c r="IB220" i="16" s="1"/>
  <c r="IC220" i="16" s="1"/>
  <c r="ID220" i="16" s="1"/>
  <c r="IE220" i="16" s="1"/>
  <c r="HZ220" i="16"/>
  <c r="HW221" i="16"/>
  <c r="HU221" i="16"/>
  <c r="HT221" i="16"/>
  <c r="HX221" i="16"/>
  <c r="HV221" i="16"/>
  <c r="HS222" i="16"/>
  <c r="HB219" i="16"/>
  <c r="HD219" i="16"/>
  <c r="HE219" i="16" s="1"/>
  <c r="HF219" i="16" s="1"/>
  <c r="HG219" i="16" s="1"/>
  <c r="HH219" i="16" s="1"/>
  <c r="HC219" i="16"/>
  <c r="GY220" i="16"/>
  <c r="GW220" i="16"/>
  <c r="HA220" i="16"/>
  <c r="GZ220" i="16"/>
  <c r="GX220" i="16"/>
  <c r="GV221" i="16"/>
  <c r="FN200" i="16"/>
  <c r="EP203" i="16"/>
  <c r="JO202" i="16"/>
  <c r="EO203" i="16"/>
  <c r="GG210" i="16"/>
  <c r="GH210" i="16" s="1"/>
  <c r="DN213" i="16"/>
  <c r="CU205" i="16"/>
  <c r="CV205" i="16" s="1"/>
  <c r="CW205" i="16" s="1"/>
  <c r="JG204" i="16"/>
  <c r="DR212" i="16"/>
  <c r="DS212" i="16" s="1"/>
  <c r="DT212" i="16" s="1"/>
  <c r="FG209" i="16"/>
  <c r="FF209" i="16"/>
  <c r="FE209" i="16"/>
  <c r="FD209" i="16"/>
  <c r="FC209" i="16"/>
  <c r="FB210" i="16"/>
  <c r="FY212" i="16"/>
  <c r="GC211" i="16"/>
  <c r="GA211" i="16"/>
  <c r="GB211" i="16"/>
  <c r="FZ211" i="16"/>
  <c r="GD211" i="16"/>
  <c r="EM207" i="16"/>
  <c r="EN207" i="16" s="1"/>
  <c r="EL207" i="16"/>
  <c r="EK207" i="16"/>
  <c r="FH208" i="16"/>
  <c r="FJ208" i="16"/>
  <c r="FK208" i="16" s="1"/>
  <c r="FI208" i="16"/>
  <c r="GF210" i="16"/>
  <c r="CQ206" i="16"/>
  <c r="EI208" i="16"/>
  <c r="EG208" i="16"/>
  <c r="EF208" i="16"/>
  <c r="EE209" i="16"/>
  <c r="EJ208" i="16"/>
  <c r="EH208" i="16"/>
  <c r="CO207" i="16"/>
  <c r="CN207" i="16"/>
  <c r="CP207" i="16"/>
  <c r="CK208" i="16"/>
  <c r="CM207" i="16"/>
  <c r="CL207" i="16"/>
  <c r="DP213" i="16"/>
  <c r="DQ213" i="16" s="1"/>
  <c r="DO213" i="16"/>
  <c r="DL214" i="16"/>
  <c r="DM214" i="16"/>
  <c r="DI214" i="16"/>
  <c r="DK214" i="16"/>
  <c r="DJ214" i="16"/>
  <c r="DH215" i="16"/>
  <c r="GE210" i="16"/>
  <c r="CS206" i="16"/>
  <c r="CT206" i="16" s="1"/>
  <c r="CR206" i="16"/>
  <c r="GI209" i="16"/>
  <c r="GJ209" i="16" s="1"/>
  <c r="GK209" i="16" s="1"/>
  <c r="JK210" i="16"/>
  <c r="KI141" i="16"/>
  <c r="KA208" i="16"/>
  <c r="IW209" i="16" l="1"/>
  <c r="IV209" i="16"/>
  <c r="IU210" i="16"/>
  <c r="IR210" i="16"/>
  <c r="IS210" i="16"/>
  <c r="IT210" i="16"/>
  <c r="IQ210" i="16"/>
  <c r="IP211" i="16"/>
  <c r="IX209" i="16"/>
  <c r="IY209" i="16" s="1"/>
  <c r="IZ209" i="16" s="1"/>
  <c r="JA209" i="16" s="1"/>
  <c r="JB209" i="16" s="1"/>
  <c r="HZ221" i="16"/>
  <c r="IA221" i="16"/>
  <c r="IB221" i="16" s="1"/>
  <c r="IC221" i="16" s="1"/>
  <c r="ID221" i="16" s="1"/>
  <c r="IE221" i="16" s="1"/>
  <c r="HX222" i="16"/>
  <c r="HV222" i="16"/>
  <c r="HU222" i="16"/>
  <c r="HW222" i="16"/>
  <c r="HT222" i="16"/>
  <c r="HS223" i="16"/>
  <c r="HY221" i="16"/>
  <c r="GZ221" i="16"/>
  <c r="GX221" i="16"/>
  <c r="GW221" i="16"/>
  <c r="HA221" i="16"/>
  <c r="GY221" i="16"/>
  <c r="GV222" i="16"/>
  <c r="HD220" i="16"/>
  <c r="HE220" i="16" s="1"/>
  <c r="HF220" i="16" s="1"/>
  <c r="HG220" i="16" s="1"/>
  <c r="HH220" i="16" s="1"/>
  <c r="HC220" i="16"/>
  <c r="HB220" i="16"/>
  <c r="FL201" i="16"/>
  <c r="FM201" i="16" s="1"/>
  <c r="JS200" i="16"/>
  <c r="EQ203" i="16"/>
  <c r="GF211" i="16"/>
  <c r="DP214" i="16"/>
  <c r="DQ214" i="16" s="1"/>
  <c r="CU206" i="16"/>
  <c r="CV206" i="16" s="1"/>
  <c r="CW206" i="16" s="1"/>
  <c r="JG205" i="16"/>
  <c r="DN214" i="16"/>
  <c r="EM208" i="16"/>
  <c r="EN208" i="16" s="1"/>
  <c r="CR207" i="16"/>
  <c r="CS207" i="16"/>
  <c r="CT207" i="16" s="1"/>
  <c r="GG211" i="16"/>
  <c r="GH211" i="16" s="1"/>
  <c r="GE211" i="16"/>
  <c r="EL208" i="16"/>
  <c r="DO214" i="16"/>
  <c r="DR213" i="16"/>
  <c r="DS213" i="16" s="1"/>
  <c r="DT213" i="16" s="1"/>
  <c r="FY213" i="16"/>
  <c r="FZ212" i="16"/>
  <c r="GC212" i="16"/>
  <c r="GB212" i="16"/>
  <c r="GA212" i="16"/>
  <c r="GD212" i="16"/>
  <c r="EG209" i="16"/>
  <c r="EE210" i="16"/>
  <c r="EI209" i="16"/>
  <c r="EJ209" i="16"/>
  <c r="EH209" i="16"/>
  <c r="EF209" i="16"/>
  <c r="FC210" i="16"/>
  <c r="FD210" i="16"/>
  <c r="FB211" i="16"/>
  <c r="FF210" i="16"/>
  <c r="FG210" i="16"/>
  <c r="FE210" i="16"/>
  <c r="GI210" i="16"/>
  <c r="GJ210" i="16" s="1"/>
  <c r="GK210" i="16" s="1"/>
  <c r="CQ207" i="16"/>
  <c r="DH216" i="16"/>
  <c r="DK215" i="16"/>
  <c r="DM215" i="16"/>
  <c r="DL215" i="16"/>
  <c r="DJ215" i="16"/>
  <c r="DI215" i="16"/>
  <c r="CL208" i="16"/>
  <c r="CN208" i="16"/>
  <c r="CP208" i="16"/>
  <c r="CK209" i="16"/>
  <c r="CO208" i="16"/>
  <c r="CM208" i="16"/>
  <c r="EK208" i="16"/>
  <c r="FJ209" i="16"/>
  <c r="FK209" i="16" s="1"/>
  <c r="FI209" i="16"/>
  <c r="FH209" i="16"/>
  <c r="KA210" i="16"/>
  <c r="JK211" i="16"/>
  <c r="KI142" i="16"/>
  <c r="KA209" i="16"/>
  <c r="IW210" i="16" l="1"/>
  <c r="IV210" i="16"/>
  <c r="IX210" i="16"/>
  <c r="IY210" i="16" s="1"/>
  <c r="IZ210" i="16" s="1"/>
  <c r="JA210" i="16" s="1"/>
  <c r="JB210" i="16" s="1"/>
  <c r="IS211" i="16"/>
  <c r="IU211" i="16"/>
  <c r="IQ211" i="16"/>
  <c r="IT211" i="16"/>
  <c r="IR211" i="16"/>
  <c r="IP212" i="16"/>
  <c r="IA222" i="16"/>
  <c r="IB222" i="16" s="1"/>
  <c r="IC222" i="16" s="1"/>
  <c r="ID222" i="16" s="1"/>
  <c r="IE222" i="16" s="1"/>
  <c r="HZ222" i="16"/>
  <c r="HW223" i="16"/>
  <c r="HV223" i="16"/>
  <c r="HT223" i="16"/>
  <c r="HU223" i="16"/>
  <c r="HS224" i="16"/>
  <c r="HX223" i="16"/>
  <c r="HY222" i="16"/>
  <c r="HB221" i="16"/>
  <c r="HD221" i="16"/>
  <c r="HE221" i="16" s="1"/>
  <c r="HF221" i="16" s="1"/>
  <c r="HG221" i="16" s="1"/>
  <c r="HH221" i="16" s="1"/>
  <c r="HC221" i="16"/>
  <c r="HA222" i="16"/>
  <c r="GY222" i="16"/>
  <c r="GX222" i="16"/>
  <c r="GW222" i="16"/>
  <c r="GV223" i="16"/>
  <c r="GZ222" i="16"/>
  <c r="FN201" i="16"/>
  <c r="EP204" i="16"/>
  <c r="JO203" i="16"/>
  <c r="EO204" i="16"/>
  <c r="JG206" i="16"/>
  <c r="EQ204" i="16"/>
  <c r="GE212" i="16"/>
  <c r="DN215" i="16"/>
  <c r="CQ208" i="16"/>
  <c r="EE211" i="16"/>
  <c r="EF210" i="16"/>
  <c r="EJ210" i="16"/>
  <c r="EG210" i="16"/>
  <c r="EI210" i="16"/>
  <c r="EH210" i="16"/>
  <c r="DR214" i="16"/>
  <c r="DS214" i="16" s="1"/>
  <c r="DT214" i="16" s="1"/>
  <c r="GG212" i="16"/>
  <c r="GH212" i="16" s="1"/>
  <c r="GF212" i="16"/>
  <c r="FG211" i="16"/>
  <c r="FC211" i="16"/>
  <c r="FE211" i="16"/>
  <c r="FB212" i="16"/>
  <c r="FD211" i="16"/>
  <c r="FF211" i="16"/>
  <c r="EK209" i="16"/>
  <c r="DP215" i="16"/>
  <c r="DQ215" i="16" s="1"/>
  <c r="DO215" i="16"/>
  <c r="FH210" i="16"/>
  <c r="EL209" i="16"/>
  <c r="EM209" i="16"/>
  <c r="EN209" i="16" s="1"/>
  <c r="CL209" i="16"/>
  <c r="CK210" i="16"/>
  <c r="CN209" i="16"/>
  <c r="CM209" i="16"/>
  <c r="CP209" i="16"/>
  <c r="CO209" i="16"/>
  <c r="CS208" i="16"/>
  <c r="CT208" i="16" s="1"/>
  <c r="CR208" i="16"/>
  <c r="DM216" i="16"/>
  <c r="DL216" i="16"/>
  <c r="DK216" i="16"/>
  <c r="DJ216" i="16"/>
  <c r="DI216" i="16"/>
  <c r="DH217" i="16"/>
  <c r="GI211" i="16"/>
  <c r="GJ211" i="16" s="1"/>
  <c r="GK211" i="16" s="1"/>
  <c r="GA213" i="16"/>
  <c r="FZ213" i="16"/>
  <c r="GC213" i="16"/>
  <c r="FY214" i="16"/>
  <c r="GD213" i="16"/>
  <c r="GB213" i="16"/>
  <c r="CU207" i="16"/>
  <c r="CV207" i="16" s="1"/>
  <c r="CW207" i="16" s="1"/>
  <c r="FI210" i="16"/>
  <c r="FJ210" i="16"/>
  <c r="FK210" i="16" s="1"/>
  <c r="KE140" i="16"/>
  <c r="KI143" i="16"/>
  <c r="IW211" i="16" l="1"/>
  <c r="IX211" i="16"/>
  <c r="IY211" i="16"/>
  <c r="IZ211" i="16" s="1"/>
  <c r="JA211" i="16" s="1"/>
  <c r="JB211" i="16" s="1"/>
  <c r="IT212" i="16"/>
  <c r="IS212" i="16"/>
  <c r="IR212" i="16"/>
  <c r="IQ212" i="16"/>
  <c r="IU212" i="16"/>
  <c r="IP213" i="16"/>
  <c r="IV211" i="16"/>
  <c r="IA223" i="16"/>
  <c r="IB223" i="16" s="1"/>
  <c r="IC223" i="16" s="1"/>
  <c r="ID223" i="16" s="1"/>
  <c r="IE223" i="16" s="1"/>
  <c r="HZ223" i="16"/>
  <c r="HX224" i="16"/>
  <c r="HW224" i="16"/>
  <c r="HU224" i="16"/>
  <c r="HT224" i="16"/>
  <c r="HV224" i="16"/>
  <c r="HS225" i="16"/>
  <c r="HY223" i="16"/>
  <c r="HD222" i="16"/>
  <c r="HE222" i="16" s="1"/>
  <c r="HF222" i="16" s="1"/>
  <c r="HG222" i="16" s="1"/>
  <c r="HH222" i="16" s="1"/>
  <c r="HC222" i="16"/>
  <c r="GZ223" i="16"/>
  <c r="GY223" i="16"/>
  <c r="GX223" i="16"/>
  <c r="GW223" i="16"/>
  <c r="HA223" i="16"/>
  <c r="GV224" i="16"/>
  <c r="HB222" i="16"/>
  <c r="FL202" i="16"/>
  <c r="FM202" i="16" s="1"/>
  <c r="JS201" i="16"/>
  <c r="EP205" i="16"/>
  <c r="EO205" i="16"/>
  <c r="JO204" i="16"/>
  <c r="DN216" i="16"/>
  <c r="CQ209" i="16"/>
  <c r="GF213" i="16"/>
  <c r="DP216" i="16"/>
  <c r="DQ216" i="16" s="1"/>
  <c r="GI212" i="16"/>
  <c r="GJ212" i="16" s="1"/>
  <c r="GK212" i="16" s="1"/>
  <c r="FG212" i="16"/>
  <c r="FC212" i="16"/>
  <c r="FF212" i="16"/>
  <c r="FD212" i="16"/>
  <c r="FE212" i="16"/>
  <c r="FB213" i="16"/>
  <c r="DO216" i="16"/>
  <c r="EF211" i="16"/>
  <c r="EH211" i="16"/>
  <c r="EJ211" i="16"/>
  <c r="EI211" i="16"/>
  <c r="EE212" i="16"/>
  <c r="EG211" i="16"/>
  <c r="DI217" i="16"/>
  <c r="DM217" i="16"/>
  <c r="DL217" i="16"/>
  <c r="DK217" i="16"/>
  <c r="DJ217" i="16"/>
  <c r="DH218" i="16"/>
  <c r="CN210" i="16"/>
  <c r="CP210" i="16"/>
  <c r="CM210" i="16"/>
  <c r="CL210" i="16"/>
  <c r="CK211" i="16"/>
  <c r="CO210" i="16"/>
  <c r="FJ211" i="16"/>
  <c r="FK211" i="16" s="1"/>
  <c r="FI211" i="16"/>
  <c r="DR215" i="16"/>
  <c r="DS215" i="16" s="1"/>
  <c r="DT215" i="16" s="1"/>
  <c r="FY215" i="16"/>
  <c r="GA214" i="16"/>
  <c r="GD214" i="16"/>
  <c r="GB214" i="16"/>
  <c r="FZ214" i="16"/>
  <c r="GC214" i="16"/>
  <c r="CS209" i="16"/>
  <c r="CT209" i="16" s="1"/>
  <c r="GG213" i="16"/>
  <c r="GH213" i="16" s="1"/>
  <c r="CR209" i="16"/>
  <c r="CU208" i="16"/>
  <c r="CV208" i="16" s="1"/>
  <c r="CW208" i="16" s="1"/>
  <c r="JG207" i="16"/>
  <c r="EM210" i="16"/>
  <c r="EN210" i="16" s="1"/>
  <c r="EL210" i="16"/>
  <c r="GE213" i="16"/>
  <c r="EK210" i="16"/>
  <c r="FH211" i="16"/>
  <c r="JK213" i="16"/>
  <c r="JK212" i="16"/>
  <c r="KI144" i="16"/>
  <c r="LA145" i="16" s="1"/>
  <c r="KA211" i="16"/>
  <c r="IX212" i="16" l="1"/>
  <c r="IW212" i="16"/>
  <c r="IY212" i="16"/>
  <c r="IZ212" i="16" s="1"/>
  <c r="JA212" i="16" s="1"/>
  <c r="JB212" i="16" s="1"/>
  <c r="IQ213" i="16"/>
  <c r="IU213" i="16"/>
  <c r="IT213" i="16"/>
  <c r="IR213" i="16"/>
  <c r="IS213" i="16"/>
  <c r="IP214" i="16"/>
  <c r="IV212" i="16"/>
  <c r="HZ224" i="16"/>
  <c r="IA224" i="16"/>
  <c r="IB224" i="16" s="1"/>
  <c r="IC224" i="16" s="1"/>
  <c r="ID224" i="16" s="1"/>
  <c r="IE224" i="16" s="1"/>
  <c r="HX225" i="16"/>
  <c r="HV225" i="16"/>
  <c r="HU225" i="16"/>
  <c r="HT225" i="16"/>
  <c r="HS226" i="16"/>
  <c r="HW225" i="16"/>
  <c r="HY224" i="16"/>
  <c r="HA224" i="16"/>
  <c r="GZ224" i="16"/>
  <c r="GY224" i="16"/>
  <c r="GX224" i="16"/>
  <c r="HB224" i="16" s="1"/>
  <c r="GW224" i="16"/>
  <c r="GV225" i="16"/>
  <c r="HD223" i="16"/>
  <c r="HE223" i="16" s="1"/>
  <c r="HF223" i="16" s="1"/>
  <c r="HG223" i="16" s="1"/>
  <c r="HH223" i="16" s="1"/>
  <c r="HC223" i="16"/>
  <c r="HB223" i="16"/>
  <c r="FN202" i="16"/>
  <c r="JG208" i="16"/>
  <c r="KM202" i="16" s="1"/>
  <c r="KN202" i="16" s="1"/>
  <c r="KN244" i="16" s="1"/>
  <c r="EQ205" i="16"/>
  <c r="DP217" i="16"/>
  <c r="DQ217" i="16" s="1"/>
  <c r="CS210" i="16"/>
  <c r="CT210" i="16" s="1"/>
  <c r="DO217" i="16"/>
  <c r="GI213" i="16"/>
  <c r="GJ213" i="16" s="1"/>
  <c r="GK213" i="16" s="1"/>
  <c r="GG214" i="16"/>
  <c r="GH214" i="16" s="1"/>
  <c r="GF214" i="16"/>
  <c r="GE214" i="16"/>
  <c r="EM211" i="16"/>
  <c r="EN211" i="16" s="1"/>
  <c r="EL211" i="16"/>
  <c r="FY216" i="16"/>
  <c r="GC215" i="16"/>
  <c r="GA215" i="16"/>
  <c r="GB215" i="16"/>
  <c r="FZ215" i="16"/>
  <c r="GD215" i="16"/>
  <c r="CL211" i="16"/>
  <c r="CN211" i="16"/>
  <c r="CK212" i="16"/>
  <c r="CM211" i="16"/>
  <c r="CP211" i="16"/>
  <c r="CO211" i="16"/>
  <c r="CR210" i="16"/>
  <c r="CQ210" i="16"/>
  <c r="EK211" i="16"/>
  <c r="CU209" i="16"/>
  <c r="CV209" i="16" s="1"/>
  <c r="CW209" i="16" s="1"/>
  <c r="DR216" i="16"/>
  <c r="DS216" i="16" s="1"/>
  <c r="DT216" i="16" s="1"/>
  <c r="EI212" i="16"/>
  <c r="EE213" i="16"/>
  <c r="EJ212" i="16"/>
  <c r="EF212" i="16"/>
  <c r="EH212" i="16"/>
  <c r="EG212" i="16"/>
  <c r="FC213" i="16"/>
  <c r="FG213" i="16"/>
  <c r="FF213" i="16"/>
  <c r="FB214" i="16"/>
  <c r="FD213" i="16"/>
  <c r="FE213" i="16"/>
  <c r="FJ212" i="16"/>
  <c r="FK212" i="16" s="1"/>
  <c r="FI212" i="16"/>
  <c r="DI218" i="16"/>
  <c r="DM218" i="16"/>
  <c r="DL218" i="16"/>
  <c r="DH219" i="16"/>
  <c r="DK218" i="16"/>
  <c r="DJ218" i="16"/>
  <c r="DN217" i="16"/>
  <c r="FH212" i="16"/>
  <c r="JK214" i="16"/>
  <c r="KO216" i="16" s="1"/>
  <c r="LB145" i="16"/>
  <c r="LB240" i="16" s="1"/>
  <c r="LA240" i="16"/>
  <c r="KI145" i="16"/>
  <c r="KA212" i="16"/>
  <c r="KM244" i="16" l="1"/>
  <c r="IR214" i="16"/>
  <c r="IQ214" i="16"/>
  <c r="IT214" i="16"/>
  <c r="IS214" i="16"/>
  <c r="IU214" i="16"/>
  <c r="IP215" i="16"/>
  <c r="IX213" i="16"/>
  <c r="IY213" i="16" s="1"/>
  <c r="IZ213" i="16" s="1"/>
  <c r="JA213" i="16" s="1"/>
  <c r="JB213" i="16" s="1"/>
  <c r="IW213" i="16"/>
  <c r="IV213" i="16"/>
  <c r="IA225" i="16"/>
  <c r="IB225" i="16"/>
  <c r="IC225" i="16" s="1"/>
  <c r="ID225" i="16" s="1"/>
  <c r="IE225" i="16" s="1"/>
  <c r="HZ225" i="16"/>
  <c r="HT226" i="16"/>
  <c r="HW226" i="16"/>
  <c r="HV226" i="16"/>
  <c r="HU226" i="16"/>
  <c r="HX226" i="16"/>
  <c r="HS227" i="16"/>
  <c r="HY225" i="16"/>
  <c r="HC225" i="16"/>
  <c r="HC224" i="16"/>
  <c r="HE224" i="16"/>
  <c r="HF224" i="16" s="1"/>
  <c r="HG224" i="16" s="1"/>
  <c r="HH224" i="16" s="1"/>
  <c r="HD224" i="16"/>
  <c r="HA225" i="16"/>
  <c r="GZ225" i="16"/>
  <c r="GY225" i="16"/>
  <c r="GX225" i="16"/>
  <c r="HB225" i="16" s="1"/>
  <c r="GW225" i="16"/>
  <c r="HD225" i="16" s="1"/>
  <c r="HE225" i="16" s="1"/>
  <c r="GV226" i="16"/>
  <c r="FL203" i="16"/>
  <c r="FM203" i="16" s="1"/>
  <c r="JS202" i="16"/>
  <c r="KS202" i="16" s="1"/>
  <c r="EP206" i="16"/>
  <c r="JG209" i="16"/>
  <c r="EO206" i="16"/>
  <c r="JO205" i="16"/>
  <c r="KQ202" i="16" s="1"/>
  <c r="EK212" i="16"/>
  <c r="CN212" i="16"/>
  <c r="CO212" i="16"/>
  <c r="CM212" i="16"/>
  <c r="CK213" i="16"/>
  <c r="CP212" i="16"/>
  <c r="CL212" i="16"/>
  <c r="GA216" i="16"/>
  <c r="GC216" i="16"/>
  <c r="FZ216" i="16"/>
  <c r="FY217" i="16"/>
  <c r="GD216" i="16"/>
  <c r="GB216" i="16"/>
  <c r="DR217" i="16"/>
  <c r="DS217" i="16" s="1"/>
  <c r="DT217" i="16" s="1"/>
  <c r="CU210" i="16"/>
  <c r="CV210" i="16" s="1"/>
  <c r="CW210" i="16" s="1"/>
  <c r="EL212" i="16"/>
  <c r="EM212" i="16"/>
  <c r="EN212" i="16" s="1"/>
  <c r="DN218" i="16"/>
  <c r="GF215" i="16"/>
  <c r="GG215" i="16"/>
  <c r="GH215" i="16" s="1"/>
  <c r="GI214" i="16"/>
  <c r="GJ214" i="16" s="1"/>
  <c r="GK214" i="16" s="1"/>
  <c r="CR211" i="16"/>
  <c r="CS211" i="16"/>
  <c r="CT211" i="16" s="1"/>
  <c r="FI213" i="16"/>
  <c r="FJ213" i="16"/>
  <c r="FK213" i="16" s="1"/>
  <c r="FH213" i="16"/>
  <c r="DK219" i="16"/>
  <c r="DH220" i="16"/>
  <c r="DI219" i="16"/>
  <c r="DL219" i="16"/>
  <c r="DJ219" i="16"/>
  <c r="DM219" i="16"/>
  <c r="DO218" i="16"/>
  <c r="DP218" i="16"/>
  <c r="DQ218" i="16" s="1"/>
  <c r="FD214" i="16"/>
  <c r="FF214" i="16"/>
  <c r="FE214" i="16"/>
  <c r="FC214" i="16"/>
  <c r="FB215" i="16"/>
  <c r="FG214" i="16"/>
  <c r="EE214" i="16"/>
  <c r="EI213" i="16"/>
  <c r="EH213" i="16"/>
  <c r="EG213" i="16"/>
  <c r="EF213" i="16"/>
  <c r="EJ213" i="16"/>
  <c r="GE215" i="16"/>
  <c r="CQ211" i="16"/>
  <c r="KE141" i="16"/>
  <c r="KI146" i="16"/>
  <c r="KO245" i="16"/>
  <c r="KP216" i="16"/>
  <c r="KP245" i="16" s="1"/>
  <c r="KA213" i="16"/>
  <c r="IX214" i="16" l="1"/>
  <c r="IY214" i="16" s="1"/>
  <c r="IZ214" i="16" s="1"/>
  <c r="JA214" i="16" s="1"/>
  <c r="JB214" i="16" s="1"/>
  <c r="IW214" i="16"/>
  <c r="IV214" i="16"/>
  <c r="IS215" i="16"/>
  <c r="IR215" i="16"/>
  <c r="IU215" i="16"/>
  <c r="IT215" i="16"/>
  <c r="IQ215" i="16"/>
  <c r="IP216" i="16"/>
  <c r="HU227" i="16"/>
  <c r="HX227" i="16"/>
  <c r="HW227" i="16"/>
  <c r="HV227" i="16"/>
  <c r="HT227" i="16"/>
  <c r="HS228" i="16"/>
  <c r="HY226" i="16"/>
  <c r="HZ226" i="16"/>
  <c r="IA226" i="16"/>
  <c r="IB226" i="16" s="1"/>
  <c r="IC226" i="16" s="1"/>
  <c r="ID226" i="16" s="1"/>
  <c r="IE226" i="16" s="1"/>
  <c r="HF225" i="16"/>
  <c r="HG225" i="16" s="1"/>
  <c r="HH225" i="16" s="1"/>
  <c r="GW226" i="16"/>
  <c r="HC226" i="16" s="1"/>
  <c r="HA226" i="16"/>
  <c r="GZ226" i="16"/>
  <c r="GY226" i="16"/>
  <c r="GX226" i="16"/>
  <c r="GV227" i="16"/>
  <c r="KS244" i="16"/>
  <c r="KT202" i="16"/>
  <c r="KT244" i="16" s="1"/>
  <c r="FN203" i="16"/>
  <c r="JG210" i="16"/>
  <c r="KQ244" i="16"/>
  <c r="KR202" i="16"/>
  <c r="KR244" i="16" s="1"/>
  <c r="EQ206" i="16"/>
  <c r="EM213" i="16"/>
  <c r="EN213" i="16" s="1"/>
  <c r="FH214" i="16"/>
  <c r="DN219" i="16"/>
  <c r="GI215" i="16"/>
  <c r="GJ215" i="16" s="1"/>
  <c r="GK215" i="16" s="1"/>
  <c r="FI214" i="16"/>
  <c r="FJ214" i="16"/>
  <c r="FK214" i="16" s="1"/>
  <c r="DP219" i="16"/>
  <c r="DQ219" i="16" s="1"/>
  <c r="DO219" i="16"/>
  <c r="EL213" i="16"/>
  <c r="DR218" i="16"/>
  <c r="DS218" i="16" s="1"/>
  <c r="DT218" i="16" s="1"/>
  <c r="GE216" i="16"/>
  <c r="EE215" i="16"/>
  <c r="EG214" i="16"/>
  <c r="EI214" i="16"/>
  <c r="EJ214" i="16"/>
  <c r="EH214" i="16"/>
  <c r="EF214" i="16"/>
  <c r="CS212" i="16"/>
  <c r="CT212" i="16" s="1"/>
  <c r="CR212" i="16"/>
  <c r="GF216" i="16"/>
  <c r="GG216" i="16"/>
  <c r="GH216" i="16" s="1"/>
  <c r="FD215" i="16"/>
  <c r="FC215" i="16"/>
  <c r="FB216" i="16"/>
  <c r="FF215" i="16"/>
  <c r="FG215" i="16"/>
  <c r="FE215" i="16"/>
  <c r="CU211" i="16"/>
  <c r="CV211" i="16" s="1"/>
  <c r="CW211" i="16" s="1"/>
  <c r="DL220" i="16"/>
  <c r="DM220" i="16"/>
  <c r="DH221" i="16"/>
  <c r="DK220" i="16"/>
  <c r="DJ220" i="16"/>
  <c r="DI220" i="16"/>
  <c r="CO213" i="16"/>
  <c r="CL213" i="16"/>
  <c r="CP213" i="16"/>
  <c r="CN213" i="16"/>
  <c r="CM213" i="16"/>
  <c r="CK214" i="16"/>
  <c r="CQ212" i="16"/>
  <c r="EK213" i="16"/>
  <c r="GD217" i="16"/>
  <c r="FZ217" i="16"/>
  <c r="FY218" i="16"/>
  <c r="GC217" i="16"/>
  <c r="GB217" i="16"/>
  <c r="GA217" i="16"/>
  <c r="JK215" i="16"/>
  <c r="KI147" i="16"/>
  <c r="KA214" i="16"/>
  <c r="IW215" i="16" l="1"/>
  <c r="IX215" i="16"/>
  <c r="IY215" i="16" s="1"/>
  <c r="IZ215" i="16" s="1"/>
  <c r="JA215" i="16" s="1"/>
  <c r="JB215" i="16" s="1"/>
  <c r="IT216" i="16"/>
  <c r="IS216" i="16"/>
  <c r="IU216" i="16"/>
  <c r="IR216" i="16"/>
  <c r="IV216" i="16" s="1"/>
  <c r="IQ216" i="16"/>
  <c r="IP217" i="16"/>
  <c r="IV215" i="16"/>
  <c r="HV228" i="16"/>
  <c r="HT228" i="16"/>
  <c r="HX228" i="16"/>
  <c r="HW228" i="16"/>
  <c r="HU228" i="16"/>
  <c r="HY228" i="16" s="1"/>
  <c r="HS229" i="16"/>
  <c r="HY227" i="16"/>
  <c r="IA227" i="16"/>
  <c r="HZ227" i="16"/>
  <c r="IB227" i="16"/>
  <c r="IC227" i="16" s="1"/>
  <c r="ID227" i="16" s="1"/>
  <c r="IE227" i="16" s="1"/>
  <c r="HB226" i="16"/>
  <c r="HD226" i="16"/>
  <c r="HE226" i="16" s="1"/>
  <c r="HF226" i="16" s="1"/>
  <c r="HG226" i="16" s="1"/>
  <c r="HH226" i="16" s="1"/>
  <c r="GX227" i="16"/>
  <c r="HA227" i="16"/>
  <c r="GZ227" i="16"/>
  <c r="GY227" i="16"/>
  <c r="GW227" i="16"/>
  <c r="GV228" i="16"/>
  <c r="FL204" i="16"/>
  <c r="FM204" i="16" s="1"/>
  <c r="JS203" i="16"/>
  <c r="EP207" i="16"/>
  <c r="JG211" i="16"/>
  <c r="EO207" i="16"/>
  <c r="JO206" i="16"/>
  <c r="FI215" i="16"/>
  <c r="DN220" i="16"/>
  <c r="DR219" i="16"/>
  <c r="DS219" i="16" s="1"/>
  <c r="DT219" i="16" s="1"/>
  <c r="FJ215" i="16"/>
  <c r="FK215" i="16" s="1"/>
  <c r="DO220" i="16"/>
  <c r="FE216" i="16"/>
  <c r="FG216" i="16"/>
  <c r="FC216" i="16"/>
  <c r="FD216" i="16"/>
  <c r="FF216" i="16"/>
  <c r="FB217" i="16"/>
  <c r="DP220" i="16"/>
  <c r="DQ220" i="16" s="1"/>
  <c r="CP214" i="16"/>
  <c r="CM214" i="16"/>
  <c r="CL214" i="16"/>
  <c r="CO214" i="16"/>
  <c r="CN214" i="16"/>
  <c r="CK215" i="16"/>
  <c r="FH215" i="16"/>
  <c r="GE217" i="16"/>
  <c r="EL214" i="16"/>
  <c r="EM214" i="16"/>
  <c r="EN214" i="16" s="1"/>
  <c r="CS213" i="16"/>
  <c r="CT213" i="16" s="1"/>
  <c r="CR213" i="16"/>
  <c r="CQ213" i="16"/>
  <c r="DI221" i="16"/>
  <c r="DH222" i="16"/>
  <c r="DM221" i="16"/>
  <c r="DJ221" i="16"/>
  <c r="DL221" i="16"/>
  <c r="DK221" i="16"/>
  <c r="CU212" i="16"/>
  <c r="CV212" i="16" s="1"/>
  <c r="CW212" i="16" s="1"/>
  <c r="EK214" i="16"/>
  <c r="GG217" i="16"/>
  <c r="GH217" i="16" s="1"/>
  <c r="EF215" i="16"/>
  <c r="EE216" i="16"/>
  <c r="EI215" i="16"/>
  <c r="EJ215" i="16"/>
  <c r="EH215" i="16"/>
  <c r="EG215" i="16"/>
  <c r="FZ218" i="16"/>
  <c r="FY219" i="16"/>
  <c r="GA218" i="16"/>
  <c r="GD218" i="16"/>
  <c r="GC218" i="16"/>
  <c r="GB218" i="16"/>
  <c r="GF217" i="16"/>
  <c r="GI216" i="16"/>
  <c r="GJ216" i="16" s="1"/>
  <c r="GK216" i="16" s="1"/>
  <c r="JK217" i="16"/>
  <c r="JK216" i="16"/>
  <c r="KI148" i="16"/>
  <c r="KA215" i="16"/>
  <c r="KW216" i="16" s="1"/>
  <c r="IX216" i="16" l="1"/>
  <c r="IW216" i="16"/>
  <c r="IY216" i="16"/>
  <c r="IZ216" i="16" s="1"/>
  <c r="JA216" i="16" s="1"/>
  <c r="JB216" i="16" s="1"/>
  <c r="IU217" i="16"/>
  <c r="IT217" i="16"/>
  <c r="IQ217" i="16"/>
  <c r="IR217" i="16"/>
  <c r="IW217" i="16" s="1"/>
  <c r="IP218" i="16"/>
  <c r="IS217" i="16"/>
  <c r="IA228" i="16"/>
  <c r="IB228" i="16" s="1"/>
  <c r="IC228" i="16" s="1"/>
  <c r="ID228" i="16" s="1"/>
  <c r="IE228" i="16" s="1"/>
  <c r="HZ228" i="16"/>
  <c r="HW229" i="16"/>
  <c r="HU229" i="16"/>
  <c r="HT229" i="16"/>
  <c r="HX229" i="16"/>
  <c r="HV229" i="16"/>
  <c r="IA229" i="16" s="1"/>
  <c r="IB229" i="16" s="1"/>
  <c r="HD227" i="16"/>
  <c r="HC227" i="16"/>
  <c r="HE227" i="16"/>
  <c r="HF227" i="16" s="1"/>
  <c r="HG227" i="16" s="1"/>
  <c r="HH227" i="16" s="1"/>
  <c r="GY228" i="16"/>
  <c r="GW228" i="16"/>
  <c r="HA228" i="16"/>
  <c r="GZ228" i="16"/>
  <c r="GX228" i="16"/>
  <c r="GV229" i="16"/>
  <c r="HB227" i="16"/>
  <c r="FN204" i="16"/>
  <c r="JG212" i="16"/>
  <c r="EQ207" i="16"/>
  <c r="DP221" i="16"/>
  <c r="DQ221" i="16" s="1"/>
  <c r="DI222" i="16"/>
  <c r="DH223" i="16"/>
  <c r="DK222" i="16"/>
  <c r="DM222" i="16"/>
  <c r="DL222" i="16"/>
  <c r="DJ222" i="16"/>
  <c r="GG218" i="16"/>
  <c r="GH218" i="16" s="1"/>
  <c r="GF218" i="16"/>
  <c r="DO221" i="16"/>
  <c r="CU213" i="16"/>
  <c r="CV213" i="16" s="1"/>
  <c r="CW213" i="16" s="1"/>
  <c r="CS214" i="16"/>
  <c r="CT214" i="16" s="1"/>
  <c r="CR214" i="16"/>
  <c r="CQ214" i="16"/>
  <c r="GE218" i="16"/>
  <c r="EH216" i="16"/>
  <c r="EG216" i="16"/>
  <c r="EF216" i="16"/>
  <c r="EE217" i="16"/>
  <c r="EJ216" i="16"/>
  <c r="EI216" i="16"/>
  <c r="FY220" i="16"/>
  <c r="GB219" i="16"/>
  <c r="GA219" i="16"/>
  <c r="GD219" i="16"/>
  <c r="GC219" i="16"/>
  <c r="FZ219" i="16"/>
  <c r="EM215" i="16"/>
  <c r="EN215" i="16" s="1"/>
  <c r="FC217" i="16"/>
  <c r="FF217" i="16"/>
  <c r="FD217" i="16"/>
  <c r="FE217" i="16"/>
  <c r="FG217" i="16"/>
  <c r="FB218" i="16"/>
  <c r="FJ216" i="16"/>
  <c r="FK216" i="16" s="1"/>
  <c r="FI216" i="16"/>
  <c r="FH216" i="16"/>
  <c r="DR220" i="16"/>
  <c r="DS220" i="16" s="1"/>
  <c r="DT220" i="16" s="1"/>
  <c r="EK215" i="16"/>
  <c r="EL215" i="16"/>
  <c r="DN221" i="16"/>
  <c r="CM215" i="16"/>
  <c r="CP215" i="16"/>
  <c r="CL215" i="16"/>
  <c r="CO215" i="16"/>
  <c r="CK216" i="16"/>
  <c r="CN215" i="16"/>
  <c r="GI217" i="16"/>
  <c r="GJ217" i="16" s="1"/>
  <c r="GK217" i="16" s="1"/>
  <c r="KE142" i="16"/>
  <c r="KY145" i="16" s="1"/>
  <c r="JK218" i="16"/>
  <c r="KI149" i="16"/>
  <c r="KX216" i="16"/>
  <c r="KX245" i="16" s="1"/>
  <c r="KW245" i="16"/>
  <c r="KA216" i="16"/>
  <c r="IX217" i="16" l="1"/>
  <c r="IY217" i="16" s="1"/>
  <c r="IZ217" i="16"/>
  <c r="JA217" i="16" s="1"/>
  <c r="JB217" i="16" s="1"/>
  <c r="IU218" i="16"/>
  <c r="IR218" i="16"/>
  <c r="IQ218" i="16"/>
  <c r="IP219" i="16"/>
  <c r="IT218" i="16"/>
  <c r="IS218" i="16"/>
  <c r="IV217" i="16"/>
  <c r="IE229" i="16"/>
  <c r="IC229" i="16"/>
  <c r="ID229" i="16"/>
  <c r="HZ229" i="16"/>
  <c r="HY229" i="16"/>
  <c r="HD228" i="16"/>
  <c r="HE228" i="16" s="1"/>
  <c r="HF228" i="16" s="1"/>
  <c r="HG228" i="16" s="1"/>
  <c r="HH228" i="16" s="1"/>
  <c r="HC228" i="16"/>
  <c r="HB228" i="16"/>
  <c r="GZ229" i="16"/>
  <c r="GX229" i="16"/>
  <c r="GW229" i="16"/>
  <c r="HA229" i="16"/>
  <c r="GY229" i="16"/>
  <c r="JS204" i="16"/>
  <c r="FL205" i="16"/>
  <c r="FM205" i="16" s="1"/>
  <c r="EP208" i="16"/>
  <c r="JG213" i="16"/>
  <c r="EO208" i="16"/>
  <c r="JO207" i="16"/>
  <c r="EL216" i="16"/>
  <c r="CQ215" i="16"/>
  <c r="EM216" i="16"/>
  <c r="EN216" i="16" s="1"/>
  <c r="DR221" i="16"/>
  <c r="DS221" i="16" s="1"/>
  <c r="DT221" i="16" s="1"/>
  <c r="CS215" i="16"/>
  <c r="CT215" i="16" s="1"/>
  <c r="CR215" i="16"/>
  <c r="DO222" i="16"/>
  <c r="FE218" i="16"/>
  <c r="FD218" i="16"/>
  <c r="FG218" i="16"/>
  <c r="FB219" i="16"/>
  <c r="FC218" i="16"/>
  <c r="FF218" i="16"/>
  <c r="EG217" i="16"/>
  <c r="EJ217" i="16"/>
  <c r="EH217" i="16"/>
  <c r="EE218" i="16"/>
  <c r="EF217" i="16"/>
  <c r="EI217" i="16"/>
  <c r="GE219" i="16"/>
  <c r="EK216" i="16"/>
  <c r="DN222" i="16"/>
  <c r="GA220" i="16"/>
  <c r="GD220" i="16"/>
  <c r="GB220" i="16"/>
  <c r="FY221" i="16"/>
  <c r="FZ220" i="16"/>
  <c r="GC220" i="16"/>
  <c r="GG219" i="16"/>
  <c r="GH219" i="16" s="1"/>
  <c r="GF219" i="16"/>
  <c r="CU214" i="16"/>
  <c r="CV214" i="16" s="1"/>
  <c r="CW214" i="16" s="1"/>
  <c r="DP222" i="16"/>
  <c r="DQ222" i="16" s="1"/>
  <c r="FH217" i="16"/>
  <c r="CK217" i="16"/>
  <c r="CO216" i="16"/>
  <c r="CN216" i="16"/>
  <c r="CM216" i="16"/>
  <c r="CL216" i="16"/>
  <c r="CP216" i="16"/>
  <c r="GI218" i="16"/>
  <c r="GJ218" i="16" s="1"/>
  <c r="GK218" i="16" s="1"/>
  <c r="FJ217" i="16"/>
  <c r="FK217" i="16" s="1"/>
  <c r="FI217" i="16"/>
  <c r="DH224" i="16"/>
  <c r="DK223" i="16"/>
  <c r="DM223" i="16"/>
  <c r="DL223" i="16"/>
  <c r="DJ223" i="16"/>
  <c r="DI223" i="16"/>
  <c r="KZ145" i="16"/>
  <c r="KZ240" i="16" s="1"/>
  <c r="KY240" i="16"/>
  <c r="KA218" i="16"/>
  <c r="KI150" i="16"/>
  <c r="KA217" i="16"/>
  <c r="IS219" i="16" l="1"/>
  <c r="IU219" i="16"/>
  <c r="IT219" i="16"/>
  <c r="IR219" i="16"/>
  <c r="IQ219" i="16"/>
  <c r="IP220" i="16"/>
  <c r="IV218" i="16"/>
  <c r="IX218" i="16"/>
  <c r="IY218" i="16" s="1"/>
  <c r="IZ218" i="16" s="1"/>
  <c r="JA218" i="16" s="1"/>
  <c r="JB218" i="16" s="1"/>
  <c r="IW218" i="16"/>
  <c r="HD229" i="16"/>
  <c r="HE229" i="16" s="1"/>
  <c r="HF229" i="16" s="1"/>
  <c r="HG229" i="16" s="1"/>
  <c r="HH229" i="16" s="1"/>
  <c r="HC229" i="16"/>
  <c r="HB229" i="16"/>
  <c r="FN205" i="16"/>
  <c r="JG214" i="16"/>
  <c r="EQ208" i="16"/>
  <c r="CR216" i="16"/>
  <c r="FI218" i="16"/>
  <c r="EM217" i="16"/>
  <c r="EN217" i="16" s="1"/>
  <c r="EL217" i="16"/>
  <c r="GI219" i="16"/>
  <c r="GJ219" i="16" s="1"/>
  <c r="GK219" i="16" s="1"/>
  <c r="CQ216" i="16"/>
  <c r="GC221" i="16"/>
  <c r="FY222" i="16"/>
  <c r="GA221" i="16"/>
  <c r="FZ221" i="16"/>
  <c r="GD221" i="16"/>
  <c r="GB221" i="16"/>
  <c r="GF220" i="16"/>
  <c r="GG220" i="16"/>
  <c r="GH220" i="16" s="1"/>
  <c r="EK217" i="16"/>
  <c r="CU215" i="16"/>
  <c r="CV215" i="16" s="1"/>
  <c r="CW215" i="16" s="1"/>
  <c r="CM217" i="16"/>
  <c r="CO217" i="16"/>
  <c r="CL217" i="16"/>
  <c r="CK218" i="16"/>
  <c r="CP217" i="16"/>
  <c r="CN217" i="16"/>
  <c r="GE220" i="16"/>
  <c r="FB220" i="16"/>
  <c r="FD219" i="16"/>
  <c r="FG219" i="16"/>
  <c r="FC219" i="16"/>
  <c r="FF219" i="16"/>
  <c r="FE219" i="16"/>
  <c r="DJ224" i="16"/>
  <c r="DL224" i="16"/>
  <c r="DI224" i="16"/>
  <c r="DH225" i="16"/>
  <c r="DK224" i="16"/>
  <c r="DM224" i="16"/>
  <c r="DO223" i="16"/>
  <c r="CS216" i="16"/>
  <c r="CT216" i="16" s="1"/>
  <c r="EI218" i="16"/>
  <c r="EG218" i="16"/>
  <c r="EH218" i="16"/>
  <c r="EE219" i="16"/>
  <c r="EF218" i="16"/>
  <c r="EJ218" i="16"/>
  <c r="FH218" i="16"/>
  <c r="DR222" i="16"/>
  <c r="DS222" i="16" s="1"/>
  <c r="DT222" i="16" s="1"/>
  <c r="DN223" i="16"/>
  <c r="DP223" i="16"/>
  <c r="DQ223" i="16" s="1"/>
  <c r="FJ218" i="16"/>
  <c r="FK218" i="16" s="1"/>
  <c r="KA219" i="16"/>
  <c r="JK220" i="16"/>
  <c r="JK219" i="16"/>
  <c r="KI151" i="16"/>
  <c r="IV219" i="16" l="1"/>
  <c r="IW219" i="16"/>
  <c r="IX219" i="16"/>
  <c r="IY219" i="16" s="1"/>
  <c r="IZ219" i="16" s="1"/>
  <c r="JA219" i="16" s="1"/>
  <c r="JB219" i="16" s="1"/>
  <c r="IT220" i="16"/>
  <c r="IU220" i="16"/>
  <c r="IR220" i="16"/>
  <c r="IQ220" i="16"/>
  <c r="IS220" i="16"/>
  <c r="IP221" i="16"/>
  <c r="JS205" i="16"/>
  <c r="FL206" i="16"/>
  <c r="FM206" i="16" s="1"/>
  <c r="EO209" i="16"/>
  <c r="EP209" i="16" s="1"/>
  <c r="JO208" i="16"/>
  <c r="EM218" i="16"/>
  <c r="EN218" i="16" s="1"/>
  <c r="DO224" i="16"/>
  <c r="CQ217" i="16"/>
  <c r="GG221" i="16"/>
  <c r="GH221" i="16" s="1"/>
  <c r="DP224" i="16"/>
  <c r="DQ224" i="16" s="1"/>
  <c r="GI220" i="16"/>
  <c r="GJ220" i="16" s="1"/>
  <c r="GK220" i="16" s="1"/>
  <c r="CU216" i="16"/>
  <c r="CV216" i="16" s="1"/>
  <c r="CW216" i="16" s="1"/>
  <c r="JG215" i="16"/>
  <c r="EL218" i="16"/>
  <c r="CS217" i="16"/>
  <c r="CT217" i="16" s="1"/>
  <c r="EG219" i="16"/>
  <c r="EI219" i="16"/>
  <c r="EF219" i="16"/>
  <c r="EJ219" i="16"/>
  <c r="EE220" i="16"/>
  <c r="EH219" i="16"/>
  <c r="DM225" i="16"/>
  <c r="DH226" i="16"/>
  <c r="DL225" i="16"/>
  <c r="DK225" i="16"/>
  <c r="DI225" i="16"/>
  <c r="DJ225" i="16"/>
  <c r="GE221" i="16"/>
  <c r="GB222" i="16"/>
  <c r="GD222" i="16"/>
  <c r="GC222" i="16"/>
  <c r="GA222" i="16"/>
  <c r="FZ222" i="16"/>
  <c r="FY223" i="16"/>
  <c r="DN224" i="16"/>
  <c r="FH219" i="16"/>
  <c r="EK218" i="16"/>
  <c r="FF220" i="16"/>
  <c r="FG220" i="16"/>
  <c r="FB221" i="16"/>
  <c r="FD220" i="16"/>
  <c r="FE220" i="16"/>
  <c r="FC220" i="16"/>
  <c r="GF221" i="16"/>
  <c r="CR217" i="16"/>
  <c r="DR223" i="16"/>
  <c r="DS223" i="16" s="1"/>
  <c r="DT223" i="16" s="1"/>
  <c r="FJ219" i="16"/>
  <c r="FK219" i="16" s="1"/>
  <c r="FI219" i="16"/>
  <c r="CO218" i="16"/>
  <c r="CM218" i="16"/>
  <c r="CP218" i="16"/>
  <c r="CN218" i="16"/>
  <c r="CL218" i="16"/>
  <c r="CK219" i="16"/>
  <c r="KE143" i="16"/>
  <c r="KI152" i="16"/>
  <c r="IQ221" i="16" l="1"/>
  <c r="IU221" i="16"/>
  <c r="IS221" i="16"/>
  <c r="IR221" i="16"/>
  <c r="IP222" i="16"/>
  <c r="IT221" i="16"/>
  <c r="IX220" i="16"/>
  <c r="IY220" i="16" s="1"/>
  <c r="IZ220" i="16" s="1"/>
  <c r="JA220" i="16" s="1"/>
  <c r="JB220" i="16" s="1"/>
  <c r="IW220" i="16"/>
  <c r="IV220" i="16"/>
  <c r="FN206" i="16"/>
  <c r="JG216" i="16"/>
  <c r="EQ209" i="16"/>
  <c r="CS218" i="16"/>
  <c r="CT218" i="16" s="1"/>
  <c r="EJ220" i="16"/>
  <c r="EF220" i="16"/>
  <c r="EE221" i="16"/>
  <c r="EI220" i="16"/>
  <c r="EH220" i="16"/>
  <c r="EG220" i="16"/>
  <c r="DN225" i="16"/>
  <c r="EL219" i="16"/>
  <c r="EM219" i="16"/>
  <c r="EN219" i="16" s="1"/>
  <c r="DP225" i="16"/>
  <c r="DQ225" i="16" s="1"/>
  <c r="CM219" i="16"/>
  <c r="CP219" i="16"/>
  <c r="CN219" i="16"/>
  <c r="CK220" i="16"/>
  <c r="CO219" i="16"/>
  <c r="CL219" i="16"/>
  <c r="FJ220" i="16"/>
  <c r="FK220" i="16" s="1"/>
  <c r="FI220" i="16"/>
  <c r="GC223" i="16"/>
  <c r="GB223" i="16"/>
  <c r="FZ223" i="16"/>
  <c r="GA223" i="16"/>
  <c r="GD223" i="16"/>
  <c r="FY224" i="16"/>
  <c r="FH220" i="16"/>
  <c r="CR218" i="16"/>
  <c r="EK219" i="16"/>
  <c r="FC221" i="16"/>
  <c r="FE221" i="16"/>
  <c r="FG221" i="16"/>
  <c r="FB222" i="16"/>
  <c r="FF221" i="16"/>
  <c r="FD221" i="16"/>
  <c r="GE222" i="16"/>
  <c r="GG222" i="16"/>
  <c r="GH222" i="16" s="1"/>
  <c r="GF222" i="16"/>
  <c r="DI226" i="16"/>
  <c r="DL226" i="16"/>
  <c r="DM226" i="16"/>
  <c r="DK226" i="16"/>
  <c r="DH227" i="16"/>
  <c r="DJ226" i="16"/>
  <c r="CU217" i="16"/>
  <c r="CV217" i="16" s="1"/>
  <c r="CW217" i="16" s="1"/>
  <c r="DO225" i="16"/>
  <c r="DR224" i="16"/>
  <c r="DS224" i="16" s="1"/>
  <c r="DT224" i="16" s="1"/>
  <c r="CQ218" i="16"/>
  <c r="GI221" i="16"/>
  <c r="GJ221" i="16" s="1"/>
  <c r="GK221" i="16" s="1"/>
  <c r="KA221" i="16"/>
  <c r="JK222" i="16"/>
  <c r="JK221" i="16"/>
  <c r="KI153" i="16"/>
  <c r="KA220" i="16"/>
  <c r="IR222" i="16" l="1"/>
  <c r="IQ222" i="16"/>
  <c r="IS222" i="16"/>
  <c r="IU222" i="16"/>
  <c r="IT222" i="16"/>
  <c r="IP223" i="16"/>
  <c r="IV221" i="16"/>
  <c r="IX221" i="16"/>
  <c r="IY221" i="16" s="1"/>
  <c r="IZ221" i="16" s="1"/>
  <c r="JA221" i="16" s="1"/>
  <c r="JB221" i="16" s="1"/>
  <c r="IW221" i="16"/>
  <c r="FL207" i="16"/>
  <c r="FM207" i="16" s="1"/>
  <c r="JS206" i="16"/>
  <c r="JG217" i="16"/>
  <c r="EO210" i="16"/>
  <c r="EP210" i="16" s="1"/>
  <c r="JO209" i="16"/>
  <c r="CS219" i="16"/>
  <c r="CT219" i="16" s="1"/>
  <c r="DN226" i="16"/>
  <c r="GE223" i="16"/>
  <c r="CO220" i="16"/>
  <c r="CL220" i="16"/>
  <c r="CN220" i="16"/>
  <c r="CM220" i="16"/>
  <c r="CK221" i="16"/>
  <c r="CP220" i="16"/>
  <c r="GG223" i="16"/>
  <c r="GH223" i="16" s="1"/>
  <c r="GF223" i="16"/>
  <c r="EK220" i="16"/>
  <c r="DR225" i="16"/>
  <c r="DS225" i="16" s="1"/>
  <c r="DT225" i="16" s="1"/>
  <c r="FH221" i="16"/>
  <c r="EM220" i="16"/>
  <c r="EN220" i="16" s="1"/>
  <c r="EL220" i="16"/>
  <c r="CR219" i="16"/>
  <c r="CQ219" i="16"/>
  <c r="DO226" i="16"/>
  <c r="DP226" i="16"/>
  <c r="DQ226" i="16" s="1"/>
  <c r="GI222" i="16"/>
  <c r="GJ222" i="16" s="1"/>
  <c r="GK222" i="16" s="1"/>
  <c r="FE222" i="16"/>
  <c r="FD222" i="16"/>
  <c r="FF222" i="16"/>
  <c r="FC222" i="16"/>
  <c r="FG222" i="16"/>
  <c r="FB223" i="16"/>
  <c r="FI221" i="16"/>
  <c r="FJ221" i="16"/>
  <c r="FK221" i="16" s="1"/>
  <c r="EI221" i="16"/>
  <c r="EH221" i="16"/>
  <c r="EF221" i="16"/>
  <c r="EG221" i="16"/>
  <c r="EJ221" i="16"/>
  <c r="EE222" i="16"/>
  <c r="FZ224" i="16"/>
  <c r="GD224" i="16"/>
  <c r="GC224" i="16"/>
  <c r="GB224" i="16"/>
  <c r="GA224" i="16"/>
  <c r="FY225" i="16"/>
  <c r="DJ227" i="16"/>
  <c r="DI227" i="16"/>
  <c r="DM227" i="16"/>
  <c r="DL227" i="16"/>
  <c r="DK227" i="16"/>
  <c r="DH228" i="16"/>
  <c r="CU218" i="16"/>
  <c r="CV218" i="16" s="1"/>
  <c r="CW218" i="16" s="1"/>
  <c r="JK223" i="16"/>
  <c r="KI154" i="16"/>
  <c r="IV222" i="16" l="1"/>
  <c r="IX222" i="16"/>
  <c r="IY222" i="16" s="1"/>
  <c r="IZ222" i="16" s="1"/>
  <c r="JA222" i="16" s="1"/>
  <c r="JB222" i="16" s="1"/>
  <c r="IW222" i="16"/>
  <c r="IS223" i="16"/>
  <c r="IR223" i="16"/>
  <c r="IU223" i="16"/>
  <c r="IT223" i="16"/>
  <c r="IQ223" i="16"/>
  <c r="IP224" i="16"/>
  <c r="FN207" i="16"/>
  <c r="EQ210" i="16"/>
  <c r="DO227" i="16"/>
  <c r="GI223" i="16"/>
  <c r="GJ223" i="16" s="1"/>
  <c r="GK223" i="16" s="1"/>
  <c r="EK221" i="16"/>
  <c r="DR226" i="16"/>
  <c r="DS226" i="16" s="1"/>
  <c r="DT226" i="16" s="1"/>
  <c r="DP227" i="16"/>
  <c r="DQ227" i="16" s="1"/>
  <c r="FZ225" i="16"/>
  <c r="GB225" i="16"/>
  <c r="GA225" i="16"/>
  <c r="FY226" i="16"/>
  <c r="GD225" i="16"/>
  <c r="GC225" i="16"/>
  <c r="CO221" i="16"/>
  <c r="CL221" i="16"/>
  <c r="CP221" i="16"/>
  <c r="CM221" i="16"/>
  <c r="CN221" i="16"/>
  <c r="CK222" i="16"/>
  <c r="CS220" i="16"/>
  <c r="CT220" i="16" s="1"/>
  <c r="CR220" i="16"/>
  <c r="CQ220" i="16"/>
  <c r="DL228" i="16"/>
  <c r="DK228" i="16"/>
  <c r="DJ228" i="16"/>
  <c r="DI228" i="16"/>
  <c r="DM228" i="16"/>
  <c r="DH229" i="16"/>
  <c r="FH222" i="16"/>
  <c r="GG224" i="16"/>
  <c r="GH224" i="16" s="1"/>
  <c r="GE224" i="16"/>
  <c r="EL221" i="16"/>
  <c r="EM221" i="16"/>
  <c r="EN221" i="16" s="1"/>
  <c r="CU219" i="16"/>
  <c r="CV219" i="16" s="1"/>
  <c r="CW219" i="16" s="1"/>
  <c r="JG218" i="16"/>
  <c r="GF224" i="16"/>
  <c r="EG222" i="16"/>
  <c r="EF222" i="16"/>
  <c r="EE223" i="16"/>
  <c r="EJ222" i="16"/>
  <c r="EI222" i="16"/>
  <c r="EH222" i="16"/>
  <c r="DN227" i="16"/>
  <c r="FD223" i="16"/>
  <c r="FB224" i="16"/>
  <c r="FG223" i="16"/>
  <c r="FF223" i="16"/>
  <c r="FE223" i="16"/>
  <c r="FC223" i="16"/>
  <c r="FI222" i="16"/>
  <c r="FJ222" i="16"/>
  <c r="FK222" i="16"/>
  <c r="KE144" i="16"/>
  <c r="KI155" i="16"/>
  <c r="KA222" i="16"/>
  <c r="IT224" i="16" l="1"/>
  <c r="IS224" i="16"/>
  <c r="IR224" i="16"/>
  <c r="IQ224" i="16"/>
  <c r="IU224" i="16"/>
  <c r="IP225" i="16"/>
  <c r="IW223" i="16"/>
  <c r="IX223" i="16"/>
  <c r="IY223" i="16" s="1"/>
  <c r="IZ223" i="16" s="1"/>
  <c r="JA223" i="16" s="1"/>
  <c r="JB223" i="16" s="1"/>
  <c r="IV223" i="16"/>
  <c r="FL208" i="16"/>
  <c r="JS207" i="16"/>
  <c r="JG219" i="16"/>
  <c r="EO211" i="16"/>
  <c r="EP211" i="16" s="1"/>
  <c r="JO210" i="16"/>
  <c r="EK222" i="16"/>
  <c r="FH223" i="16"/>
  <c r="EJ223" i="16"/>
  <c r="EH223" i="16"/>
  <c r="EE224" i="16"/>
  <c r="EI223" i="16"/>
  <c r="EG223" i="16"/>
  <c r="EF223" i="16"/>
  <c r="FJ223" i="16"/>
  <c r="FK223" i="16" s="1"/>
  <c r="FI223" i="16"/>
  <c r="DR227" i="16"/>
  <c r="DS227" i="16" s="1"/>
  <c r="DT227" i="16" s="1"/>
  <c r="EM222" i="16"/>
  <c r="EN222" i="16" s="1"/>
  <c r="CU220" i="16"/>
  <c r="CV220" i="16" s="1"/>
  <c r="CW220" i="16" s="1"/>
  <c r="DI229" i="16"/>
  <c r="DM229" i="16"/>
  <c r="DL229" i="16"/>
  <c r="DK229" i="16"/>
  <c r="DJ229" i="16"/>
  <c r="FC224" i="16"/>
  <c r="FD224" i="16"/>
  <c r="FE224" i="16"/>
  <c r="FB225" i="16"/>
  <c r="FG224" i="16"/>
  <c r="FF224" i="16"/>
  <c r="EL222" i="16"/>
  <c r="CM222" i="16"/>
  <c r="CK223" i="16"/>
  <c r="CL222" i="16"/>
  <c r="CO222" i="16"/>
  <c r="CN222" i="16"/>
  <c r="CP222" i="16"/>
  <c r="FY227" i="16"/>
  <c r="GB226" i="16"/>
  <c r="GD226" i="16"/>
  <c r="GA226" i="16"/>
  <c r="FZ226" i="16"/>
  <c r="GC226" i="16"/>
  <c r="DO228" i="16"/>
  <c r="DP228" i="16"/>
  <c r="DQ228" i="16" s="1"/>
  <c r="GG225" i="16"/>
  <c r="GH225" i="16" s="1"/>
  <c r="GF225" i="16"/>
  <c r="DN228" i="16"/>
  <c r="DO229" i="16" s="1"/>
  <c r="GE225" i="16"/>
  <c r="CQ221" i="16"/>
  <c r="GI224" i="16"/>
  <c r="GJ224" i="16" s="1"/>
  <c r="GK224" i="16" s="1"/>
  <c r="CS221" i="16"/>
  <c r="CT221" i="16" s="1"/>
  <c r="CR221" i="16"/>
  <c r="KA224" i="16"/>
  <c r="KI156" i="16"/>
  <c r="KA223" i="16"/>
  <c r="IV224" i="16" l="1"/>
  <c r="IW224" i="16"/>
  <c r="IX224" i="16"/>
  <c r="IY224" i="16" s="1"/>
  <c r="IZ224" i="16" s="1"/>
  <c r="JA224" i="16" s="1"/>
  <c r="JB224" i="16" s="1"/>
  <c r="IU225" i="16"/>
  <c r="IT225" i="16"/>
  <c r="IQ225" i="16"/>
  <c r="IS225" i="16"/>
  <c r="IR225" i="16"/>
  <c r="IV225" i="16" s="1"/>
  <c r="IP226" i="16"/>
  <c r="FM208" i="16"/>
  <c r="FN208" i="16" s="1"/>
  <c r="JG220" i="16"/>
  <c r="EQ211" i="16"/>
  <c r="EL223" i="16"/>
  <c r="EM223" i="16"/>
  <c r="EN223" i="16" s="1"/>
  <c r="EK223" i="16"/>
  <c r="CQ222" i="16"/>
  <c r="DR228" i="16"/>
  <c r="DS228" i="16" s="1"/>
  <c r="DT228" i="16" s="1"/>
  <c r="GE226" i="16"/>
  <c r="CM223" i="16"/>
  <c r="CL223" i="16"/>
  <c r="CP223" i="16"/>
  <c r="CN223" i="16"/>
  <c r="CO223" i="16"/>
  <c r="CK224" i="16"/>
  <c r="FH224" i="16"/>
  <c r="DN229" i="16"/>
  <c r="CU221" i="16"/>
  <c r="CV221" i="16" s="1"/>
  <c r="CW221" i="16" s="1"/>
  <c r="FI224" i="16"/>
  <c r="GB227" i="16"/>
  <c r="GD227" i="16"/>
  <c r="FZ227" i="16"/>
  <c r="FY228" i="16"/>
  <c r="GC227" i="16"/>
  <c r="GA227" i="16"/>
  <c r="FJ224" i="16"/>
  <c r="FK224" i="16" s="1"/>
  <c r="GG226" i="16"/>
  <c r="GH226" i="16" s="1"/>
  <c r="GF226" i="16"/>
  <c r="CS222" i="16"/>
  <c r="CT222" i="16" s="1"/>
  <c r="CR222" i="16"/>
  <c r="DP229" i="16"/>
  <c r="DQ229" i="16" s="1"/>
  <c r="EE225" i="16"/>
  <c r="EJ224" i="16"/>
  <c r="EI224" i="16"/>
  <c r="EH224" i="16"/>
  <c r="EG224" i="16"/>
  <c r="EK224" i="16" s="1"/>
  <c r="EF224" i="16"/>
  <c r="GI225" i="16"/>
  <c r="GJ225" i="16" s="1"/>
  <c r="GK225" i="16" s="1"/>
  <c r="FE225" i="16"/>
  <c r="FC225" i="16"/>
  <c r="FD225" i="16"/>
  <c r="FB226" i="16"/>
  <c r="FF225" i="16"/>
  <c r="FG225" i="16"/>
  <c r="KI157" i="16"/>
  <c r="LA159" i="16" s="1"/>
  <c r="LA241" i="16" s="1"/>
  <c r="IX225" i="16" l="1"/>
  <c r="IY225" i="16" s="1"/>
  <c r="IZ225" i="16"/>
  <c r="JA225" i="16" s="1"/>
  <c r="JB225" i="16" s="1"/>
  <c r="IQ226" i="16"/>
  <c r="IU226" i="16"/>
  <c r="IR226" i="16"/>
  <c r="IP227" i="16"/>
  <c r="IS226" i="16"/>
  <c r="IT226" i="16"/>
  <c r="IW225" i="16"/>
  <c r="JS208" i="16"/>
  <c r="FL209" i="16"/>
  <c r="JG221" i="16"/>
  <c r="KM216" i="16" s="1"/>
  <c r="EO212" i="16"/>
  <c r="EP212" i="16" s="1"/>
  <c r="JO211" i="16"/>
  <c r="EL224" i="16"/>
  <c r="CR223" i="16"/>
  <c r="DR229" i="16"/>
  <c r="DS229" i="16" s="1"/>
  <c r="DT229" i="16" s="1"/>
  <c r="FI225" i="16"/>
  <c r="FJ225" i="16"/>
  <c r="FK225" i="16" s="1"/>
  <c r="GF227" i="16"/>
  <c r="EM224" i="16"/>
  <c r="EN224" i="16" s="1"/>
  <c r="CS223" i="16"/>
  <c r="CT223" i="16" s="1"/>
  <c r="CL224" i="16"/>
  <c r="CM224" i="16"/>
  <c r="CP224" i="16"/>
  <c r="CK225" i="16"/>
  <c r="CO224" i="16"/>
  <c r="CN224" i="16"/>
  <c r="GE227" i="16"/>
  <c r="GB228" i="16"/>
  <c r="GA228" i="16"/>
  <c r="FY229" i="16"/>
  <c r="FZ228" i="16"/>
  <c r="GC228" i="16"/>
  <c r="GD228" i="16"/>
  <c r="CU222" i="16"/>
  <c r="CV222" i="16" s="1"/>
  <c r="CW222" i="16" s="1"/>
  <c r="FC226" i="16"/>
  <c r="FE226" i="16"/>
  <c r="FF226" i="16"/>
  <c r="FD226" i="16"/>
  <c r="FG226" i="16"/>
  <c r="FB227" i="16"/>
  <c r="EJ225" i="16"/>
  <c r="EH225" i="16"/>
  <c r="EI225" i="16"/>
  <c r="EF225" i="16"/>
  <c r="EG225" i="16"/>
  <c r="EE226" i="16"/>
  <c r="GG227" i="16"/>
  <c r="GH227" i="16" s="1"/>
  <c r="GI226" i="16"/>
  <c r="GJ226" i="16" s="1"/>
  <c r="GK226" i="16" s="1"/>
  <c r="FH225" i="16"/>
  <c r="CQ223" i="16"/>
  <c r="KE145" i="16"/>
  <c r="KM245" i="16"/>
  <c r="KN216" i="16"/>
  <c r="KN245" i="16" s="1"/>
  <c r="LB159" i="16"/>
  <c r="LB241" i="16" s="1"/>
  <c r="KA225" i="16"/>
  <c r="IV226" i="16" l="1"/>
  <c r="IX226" i="16"/>
  <c r="IY226" i="16" s="1"/>
  <c r="IZ226" i="16" s="1"/>
  <c r="JA226" i="16" s="1"/>
  <c r="JB226" i="16" s="1"/>
  <c r="IW226" i="16"/>
  <c r="IR227" i="16"/>
  <c r="IU227" i="16"/>
  <c r="IS227" i="16"/>
  <c r="IT227" i="16"/>
  <c r="IQ227" i="16"/>
  <c r="IP228" i="16"/>
  <c r="FM209" i="16"/>
  <c r="FN209" i="16" s="1"/>
  <c r="JG222" i="16"/>
  <c r="EQ212" i="16"/>
  <c r="EM225" i="16"/>
  <c r="EN225" i="16" s="1"/>
  <c r="CK226" i="16"/>
  <c r="CO225" i="16"/>
  <c r="CP225" i="16"/>
  <c r="CN225" i="16"/>
  <c r="CM225" i="16"/>
  <c r="CL225" i="16"/>
  <c r="CR224" i="16"/>
  <c r="CS224" i="16"/>
  <c r="CT224" i="16" s="1"/>
  <c r="FJ226" i="16"/>
  <c r="FK226" i="16" s="1"/>
  <c r="FI226" i="16"/>
  <c r="EK225" i="16"/>
  <c r="CQ224" i="16"/>
  <c r="GE228" i="16"/>
  <c r="EF226" i="16"/>
  <c r="EJ226" i="16"/>
  <c r="EG226" i="16"/>
  <c r="EI226" i="16"/>
  <c r="EH226" i="16"/>
  <c r="EE227" i="16"/>
  <c r="CU223" i="16"/>
  <c r="CV223" i="16" s="1"/>
  <c r="CW223" i="16" s="1"/>
  <c r="FH226" i="16"/>
  <c r="GD229" i="16"/>
  <c r="GB229" i="16"/>
  <c r="GA229" i="16"/>
  <c r="FZ229" i="16"/>
  <c r="GC229" i="16"/>
  <c r="EL225" i="16"/>
  <c r="GG228" i="16"/>
  <c r="GH228" i="16" s="1"/>
  <c r="GF228" i="16"/>
  <c r="GI227" i="16"/>
  <c r="GJ227" i="16" s="1"/>
  <c r="GK227" i="16" s="1"/>
  <c r="FD227" i="16"/>
  <c r="FE227" i="16"/>
  <c r="FF227" i="16"/>
  <c r="FG227" i="16"/>
  <c r="FC227" i="16"/>
  <c r="FB228" i="16"/>
  <c r="DI242" i="16"/>
  <c r="JK236" i="16" s="1"/>
  <c r="JR241" i="16" s="1"/>
  <c r="KA226" i="16"/>
  <c r="IV227" i="16" l="1"/>
  <c r="IX227" i="16"/>
  <c r="IY227" i="16" s="1"/>
  <c r="IW227" i="16"/>
  <c r="IZ227" i="16"/>
  <c r="JA227" i="16"/>
  <c r="JB227" i="16" s="1"/>
  <c r="IS228" i="16"/>
  <c r="IW228" i="16" s="1"/>
  <c r="IT228" i="16"/>
  <c r="IX228" i="16" s="1"/>
  <c r="IY228" i="16" s="1"/>
  <c r="IU228" i="16"/>
  <c r="IQ228" i="16"/>
  <c r="IR228" i="16"/>
  <c r="IP229" i="16"/>
  <c r="JS209" i="16"/>
  <c r="FL210" i="16"/>
  <c r="FM210" i="16" s="1"/>
  <c r="FN210" i="16" s="1"/>
  <c r="JG223" i="16"/>
  <c r="EO213" i="16"/>
  <c r="EP213" i="16" s="1"/>
  <c r="JO212" i="16"/>
  <c r="FH227" i="16"/>
  <c r="CQ225" i="16"/>
  <c r="GI228" i="16"/>
  <c r="GJ228" i="16" s="1"/>
  <c r="GK228" i="16" s="1"/>
  <c r="FJ227" i="16"/>
  <c r="FK227" i="16" s="1"/>
  <c r="FI227" i="16"/>
  <c r="EL226" i="16"/>
  <c r="EM226" i="16"/>
  <c r="EN226" i="16" s="1"/>
  <c r="EG227" i="16"/>
  <c r="EF227" i="16"/>
  <c r="EI227" i="16"/>
  <c r="EJ227" i="16"/>
  <c r="EH227" i="16"/>
  <c r="EE228" i="16"/>
  <c r="GG229" i="16"/>
  <c r="GH229" i="16" s="1"/>
  <c r="GF229" i="16"/>
  <c r="GE229" i="16"/>
  <c r="CO226" i="16"/>
  <c r="CN226" i="16"/>
  <c r="CK227" i="16"/>
  <c r="CM226" i="16"/>
  <c r="CP226" i="16"/>
  <c r="CL226" i="16"/>
  <c r="FG228" i="16"/>
  <c r="FD228" i="16"/>
  <c r="FF228" i="16"/>
  <c r="FB229" i="16"/>
  <c r="FE228" i="16"/>
  <c r="FC228" i="16"/>
  <c r="CU224" i="16"/>
  <c r="CV224" i="16" s="1"/>
  <c r="CW224" i="16" s="1"/>
  <c r="EK226" i="16"/>
  <c r="CS225" i="16"/>
  <c r="CT225" i="16" s="1"/>
  <c r="CR225" i="16"/>
  <c r="DI240" i="16"/>
  <c r="DP230" i="16"/>
  <c r="DO230" i="16"/>
  <c r="KA227" i="16"/>
  <c r="IZ228" i="16" l="1"/>
  <c r="JA228" i="16" s="1"/>
  <c r="JB228" i="16" s="1"/>
  <c r="IT229" i="16"/>
  <c r="IQ229" i="16"/>
  <c r="IU229" i="16"/>
  <c r="IS229" i="16"/>
  <c r="IR229" i="16"/>
  <c r="IV228" i="16"/>
  <c r="FL211" i="16"/>
  <c r="FM211" i="16" s="1"/>
  <c r="FN211" i="16" s="1"/>
  <c r="JS210" i="16"/>
  <c r="EQ213" i="16"/>
  <c r="CS226" i="16"/>
  <c r="CT226" i="16" s="1"/>
  <c r="FJ228" i="16"/>
  <c r="FK228" i="16" s="1"/>
  <c r="CR226" i="16"/>
  <c r="FI228" i="16"/>
  <c r="EK227" i="16"/>
  <c r="EG228" i="16"/>
  <c r="EF228" i="16"/>
  <c r="EI228" i="16"/>
  <c r="EJ228" i="16"/>
  <c r="EE229" i="16"/>
  <c r="EH228" i="16"/>
  <c r="FF229" i="16"/>
  <c r="FC229" i="16"/>
  <c r="FE229" i="16"/>
  <c r="FD229" i="16"/>
  <c r="FG229" i="16"/>
  <c r="CQ226" i="16"/>
  <c r="CK228" i="16"/>
  <c r="CL227" i="16"/>
  <c r="CN227" i="16"/>
  <c r="CM227" i="16"/>
  <c r="CP227" i="16"/>
  <c r="CO227" i="16"/>
  <c r="EL227" i="16"/>
  <c r="EM227" i="16"/>
  <c r="EN227" i="16" s="1"/>
  <c r="FH228" i="16"/>
  <c r="CU225" i="16"/>
  <c r="CV225" i="16" s="1"/>
  <c r="CW225" i="16" s="1"/>
  <c r="GI229" i="16"/>
  <c r="GJ229" i="16" s="1"/>
  <c r="GK229" i="16" s="1"/>
  <c r="KE146" i="16"/>
  <c r="DT230" i="16"/>
  <c r="HC230" i="16"/>
  <c r="HD230" i="16"/>
  <c r="KA228" i="16"/>
  <c r="KW229" i="16" s="1"/>
  <c r="GW242" i="16"/>
  <c r="KA236" i="16" s="1"/>
  <c r="JR245" i="16" s="1"/>
  <c r="GW240" i="16"/>
  <c r="IV229" i="16" l="1"/>
  <c r="IX229" i="16"/>
  <c r="IY229" i="16" s="1"/>
  <c r="IZ229" i="16" s="1"/>
  <c r="JA229" i="16" s="1"/>
  <c r="JB229" i="16" s="1"/>
  <c r="IW229" i="16"/>
  <c r="JS211" i="16"/>
  <c r="FL212" i="16"/>
  <c r="FM212" i="16" s="1"/>
  <c r="EO214" i="16"/>
  <c r="EP214" i="16" s="1"/>
  <c r="JO213" i="16"/>
  <c r="CR227" i="16"/>
  <c r="CS227" i="16"/>
  <c r="CT227" i="16" s="1"/>
  <c r="CU226" i="16"/>
  <c r="CV226" i="16" s="1"/>
  <c r="CW226" i="16" s="1"/>
  <c r="FI229" i="16"/>
  <c r="FJ229" i="16"/>
  <c r="FK229" i="16" s="1"/>
  <c r="CQ227" i="16"/>
  <c r="FH229" i="16"/>
  <c r="EK228" i="16"/>
  <c r="EL228" i="16"/>
  <c r="EM228" i="16"/>
  <c r="EN228" i="16" s="1"/>
  <c r="CM228" i="16"/>
  <c r="CO228" i="16"/>
  <c r="CK229" i="16"/>
  <c r="CL228" i="16"/>
  <c r="CN228" i="16"/>
  <c r="CP228" i="16"/>
  <c r="EF229" i="16"/>
  <c r="EJ229" i="16"/>
  <c r="EI229" i="16"/>
  <c r="EH229" i="16"/>
  <c r="EG229" i="16"/>
  <c r="HH230" i="16"/>
  <c r="KW246" i="16"/>
  <c r="KX229" i="16"/>
  <c r="KX246" i="16" s="1"/>
  <c r="FN212" i="16" l="1"/>
  <c r="EQ214" i="16"/>
  <c r="EK229" i="16"/>
  <c r="CS228" i="16"/>
  <c r="CT228" i="16" s="1"/>
  <c r="CR228" i="16"/>
  <c r="CM229" i="16"/>
  <c r="CO229" i="16"/>
  <c r="CL229" i="16"/>
  <c r="CP229" i="16"/>
  <c r="CN229" i="16"/>
  <c r="EM229" i="16"/>
  <c r="EL229" i="16"/>
  <c r="EN229" i="16"/>
  <c r="CU227" i="16"/>
  <c r="CV227" i="16" s="1"/>
  <c r="CW227" i="16" s="1"/>
  <c r="CQ228" i="16"/>
  <c r="EM230" i="16"/>
  <c r="EL230" i="16"/>
  <c r="FL213" i="16" l="1"/>
  <c r="FM213" i="16" s="1"/>
  <c r="JS212" i="16"/>
  <c r="EO215" i="16"/>
  <c r="EP215" i="16" s="1"/>
  <c r="JO214" i="16"/>
  <c r="CU228" i="16"/>
  <c r="CV228" i="16" s="1"/>
  <c r="CW228" i="16" s="1"/>
  <c r="CQ229" i="16"/>
  <c r="CR230" i="16" s="1"/>
  <c r="CR229" i="16"/>
  <c r="CS229" i="16"/>
  <c r="CT229" i="16" s="1"/>
  <c r="KE147" i="16"/>
  <c r="FN213" i="16" l="1"/>
  <c r="EQ215" i="16"/>
  <c r="CU229" i="16"/>
  <c r="CV229" i="16" s="1"/>
  <c r="CW229" i="16" s="1"/>
  <c r="CM240" i="16" s="1"/>
  <c r="CM242" i="16"/>
  <c r="JG236" i="16" s="1"/>
  <c r="JR240" i="16" s="1"/>
  <c r="CS230" i="16"/>
  <c r="FL214" i="16" l="1"/>
  <c r="FM214" i="16" s="1"/>
  <c r="JS213" i="16"/>
  <c r="EO216" i="16"/>
  <c r="EP216" i="16" s="1"/>
  <c r="JO215" i="16"/>
  <c r="CW230" i="16"/>
  <c r="FJ230" i="16"/>
  <c r="FI230" i="16"/>
  <c r="FN214" i="16" l="1"/>
  <c r="EQ216" i="16"/>
  <c r="KE148" i="16"/>
  <c r="FL215" i="16" l="1"/>
  <c r="FM215" i="16" s="1"/>
  <c r="JS214" i="16"/>
  <c r="EO217" i="16"/>
  <c r="EP217" i="16" s="1"/>
  <c r="JO216" i="16"/>
  <c r="FN215" i="16" l="1"/>
  <c r="EQ217" i="16"/>
  <c r="JS215" i="16" l="1"/>
  <c r="FL216" i="16"/>
  <c r="FM216" i="16" s="1"/>
  <c r="EO218" i="16"/>
  <c r="EP218" i="16" s="1"/>
  <c r="JO217" i="16"/>
  <c r="KE149" i="16"/>
  <c r="IQ240" i="16"/>
  <c r="IQ242" i="16"/>
  <c r="KI236" i="16" s="1"/>
  <c r="FN216" i="16" l="1"/>
  <c r="EQ218" i="16"/>
  <c r="JS216" i="16" l="1"/>
  <c r="KS216" i="16" s="1"/>
  <c r="FL217" i="16"/>
  <c r="EO219" i="16"/>
  <c r="EP219" i="16" s="1"/>
  <c r="JO218" i="16"/>
  <c r="FM217" i="16" l="1"/>
  <c r="FN217" i="16" s="1"/>
  <c r="KT216" i="16"/>
  <c r="KT245" i="16" s="1"/>
  <c r="KS245" i="16"/>
  <c r="EQ219" i="16"/>
  <c r="KE150" i="16"/>
  <c r="FL218" i="16" l="1"/>
  <c r="FM218" i="16" s="1"/>
  <c r="FN218" i="16" s="1"/>
  <c r="JS217" i="16"/>
  <c r="EO220" i="16"/>
  <c r="EP220" i="16" s="1"/>
  <c r="JO219" i="16"/>
  <c r="FL219" i="16" l="1"/>
  <c r="FM219" i="16" s="1"/>
  <c r="JS218" i="16"/>
  <c r="EQ220" i="16"/>
  <c r="FN219" i="16" l="1"/>
  <c r="JO220" i="16"/>
  <c r="EO221" i="16"/>
  <c r="EP221" i="16" s="1"/>
  <c r="KE151" i="16"/>
  <c r="JS219" i="16" l="1"/>
  <c r="FL220" i="16"/>
  <c r="EQ221" i="16"/>
  <c r="FM220" i="16" l="1"/>
  <c r="FN220" i="16" s="1"/>
  <c r="JO221" i="16"/>
  <c r="EO222" i="16"/>
  <c r="EP222" i="16" s="1"/>
  <c r="FL221" i="16" l="1"/>
  <c r="JS220" i="16"/>
  <c r="EQ222" i="16"/>
  <c r="KE152" i="16"/>
  <c r="FM221" i="16" l="1"/>
  <c r="FN221" i="16" s="1"/>
  <c r="JO222" i="16"/>
  <c r="EO223" i="16"/>
  <c r="EP223" i="16" s="1"/>
  <c r="JS221" i="16" l="1"/>
  <c r="FL222" i="16"/>
  <c r="EQ223" i="16"/>
  <c r="FM222" i="16" l="1"/>
  <c r="FN222" i="16" s="1"/>
  <c r="EO224" i="16"/>
  <c r="EP224" i="16" s="1"/>
  <c r="JO223" i="16"/>
  <c r="KE153" i="16"/>
  <c r="FL223" i="16" l="1"/>
  <c r="JS222" i="16"/>
  <c r="EQ224" i="16"/>
  <c r="FM223" i="16" l="1"/>
  <c r="FN223" i="16" s="1"/>
  <c r="EO225" i="16"/>
  <c r="EP225" i="16" s="1"/>
  <c r="JS223" i="16" l="1"/>
  <c r="FL224" i="16"/>
  <c r="EQ225" i="16"/>
  <c r="KE154" i="16"/>
  <c r="FM224" i="16" l="1"/>
  <c r="FN224" i="16" s="1"/>
  <c r="EO226" i="16"/>
  <c r="EP226" i="16" s="1"/>
  <c r="FL225" i="16" l="1"/>
  <c r="EQ226" i="16"/>
  <c r="FM225" i="16" l="1"/>
  <c r="FN225" i="16" s="1"/>
  <c r="EO227" i="16"/>
  <c r="EP227" i="16" s="1"/>
  <c r="KE155" i="16"/>
  <c r="FL226" i="16" l="1"/>
  <c r="EQ227" i="16"/>
  <c r="FM226" i="16" l="1"/>
  <c r="FN226" i="16" s="1"/>
  <c r="EO228" i="16"/>
  <c r="EP228" i="16" s="1"/>
  <c r="FL227" i="16" l="1"/>
  <c r="EQ228" i="16"/>
  <c r="KE156" i="16"/>
  <c r="KY159" i="16" s="1"/>
  <c r="FM227" i="16" l="1"/>
  <c r="FN227" i="16" s="1"/>
  <c r="EO229" i="16"/>
  <c r="EP229" i="16" s="1"/>
  <c r="EF242" i="16"/>
  <c r="JO236" i="16" s="1"/>
  <c r="JR242" i="16" s="1"/>
  <c r="KZ159" i="16"/>
  <c r="KZ241" i="16" s="1"/>
  <c r="KY241" i="16"/>
  <c r="FL228" i="16" l="1"/>
  <c r="EQ229" i="16"/>
  <c r="FM228" i="16" l="1"/>
  <c r="FN228" i="16" s="1"/>
  <c r="EQ230" i="16"/>
  <c r="EF240" i="16"/>
  <c r="KE157" i="16"/>
  <c r="FL229" i="16" l="1"/>
  <c r="FC242" i="16"/>
  <c r="JS236" i="16" s="1"/>
  <c r="JR243" i="16" s="1"/>
  <c r="FM229" i="16" l="1"/>
  <c r="FN229" i="16" s="1"/>
  <c r="FN230" i="16" l="1"/>
  <c r="FC240" i="16"/>
  <c r="KE158" i="16"/>
  <c r="KE159" i="16" l="1"/>
  <c r="KE160" i="16" l="1"/>
  <c r="KE161" i="16" l="1"/>
  <c r="KE162" i="16" l="1"/>
  <c r="KE163" i="16" l="1"/>
  <c r="KE164" i="16" l="1"/>
  <c r="KE165" i="16" l="1"/>
  <c r="KE166" i="16" l="1"/>
  <c r="KE167" i="16" l="1"/>
  <c r="KE168" i="16" l="1"/>
  <c r="KE169" i="16" l="1"/>
  <c r="KE170" i="16" l="1"/>
  <c r="KY173" i="16" s="1"/>
  <c r="KE171" i="16" l="1"/>
  <c r="KY242" i="16"/>
  <c r="KZ173" i="16"/>
  <c r="KZ242" i="16" s="1"/>
  <c r="KE172" i="16" l="1"/>
  <c r="KE173" i="16" l="1"/>
  <c r="KE174" i="16" l="1"/>
  <c r="KE175" i="16" l="1"/>
  <c r="KE176" i="16" l="1"/>
  <c r="KE177" i="16" l="1"/>
  <c r="KE178" i="16" l="1"/>
  <c r="KE179" i="16" l="1"/>
  <c r="KE180" i="16" l="1"/>
  <c r="KE181" i="16" l="1"/>
  <c r="KE182" i="16" l="1"/>
  <c r="KE183" i="16" l="1"/>
  <c r="KE184" i="16" l="1"/>
  <c r="KY187" i="16" s="1"/>
  <c r="KE185" i="16" l="1"/>
  <c r="KZ187" i="16"/>
  <c r="KZ243" i="16" s="1"/>
  <c r="KY243" i="16"/>
  <c r="KE186" i="16" l="1"/>
  <c r="KE188" i="16" l="1"/>
  <c r="KE189" i="16" l="1"/>
  <c r="KE190" i="16" l="1"/>
  <c r="KE191" i="16" l="1"/>
  <c r="KE192" i="16" l="1"/>
  <c r="KE193" i="16" l="1"/>
  <c r="KE194" i="16" l="1"/>
  <c r="KE195" i="16" l="1"/>
  <c r="KE196" i="16" l="1"/>
  <c r="KE197" i="16" l="1"/>
  <c r="KE198" i="16" l="1"/>
  <c r="KE199" i="16" l="1"/>
  <c r="KY202" i="16" s="1"/>
  <c r="KE200" i="16" l="1"/>
  <c r="KY244" i="16"/>
  <c r="KZ202" i="16"/>
  <c r="KZ244" i="16" s="1"/>
  <c r="KE201" i="16" l="1"/>
  <c r="KE202" i="16" l="1"/>
  <c r="KE203" i="16" l="1"/>
  <c r="KE204" i="16" l="1"/>
  <c r="KE205" i="16" l="1"/>
  <c r="KE206" i="16" l="1"/>
  <c r="KE207" i="16" l="1"/>
  <c r="KE208" i="16" l="1"/>
  <c r="KE209" i="16" l="1"/>
  <c r="KE210" i="16" l="1"/>
  <c r="KE211" i="16" l="1"/>
  <c r="KE212" i="16" l="1"/>
  <c r="KE213" i="16" l="1"/>
  <c r="KY216" i="16" s="1"/>
  <c r="KE214" i="16" l="1"/>
  <c r="KZ216" i="16"/>
  <c r="KZ245" i="16" s="1"/>
  <c r="KY245" i="16"/>
  <c r="KE215" i="16" l="1"/>
  <c r="KE216" i="16" l="1"/>
  <c r="KE217" i="16" l="1"/>
  <c r="KE218" i="16" l="1"/>
  <c r="KE219" i="16" l="1"/>
  <c r="KE220" i="16" l="1"/>
  <c r="KE221" i="16" l="1"/>
  <c r="KE222" i="16" l="1"/>
  <c r="KE223" i="16" l="1"/>
  <c r="KE224" i="16" l="1"/>
  <c r="KE225" i="16" l="1"/>
  <c r="KE226" i="16" l="1"/>
  <c r="KE227" i="16" l="1"/>
  <c r="KY229" i="16" s="1"/>
  <c r="KE228" i="16" l="1"/>
  <c r="HT242" i="16"/>
  <c r="KE236" i="16" s="1"/>
  <c r="JR246" i="16" s="1"/>
  <c r="KZ229" i="16"/>
  <c r="KZ246" i="16" s="1"/>
  <c r="KY246" i="16"/>
  <c r="KE229" i="16" l="1"/>
  <c r="HT240" i="16"/>
  <c r="JW188" i="16" l="1"/>
  <c r="JW190" i="16" l="1"/>
  <c r="JW189" i="16"/>
  <c r="JW191" i="16" l="1"/>
  <c r="JW192" i="16" l="1"/>
  <c r="JW193" i="16" l="1"/>
  <c r="JW195" i="16" l="1"/>
  <c r="JW194" i="16"/>
  <c r="JW196" i="16" l="1"/>
  <c r="JW197" i="16" l="1"/>
  <c r="JW198" i="16" l="1"/>
  <c r="JW199" i="16" l="1"/>
  <c r="JW201" i="16" l="1"/>
  <c r="KU202" i="16" s="1"/>
  <c r="JW200" i="16"/>
  <c r="JW202" i="16" l="1"/>
  <c r="KU244" i="16"/>
  <c r="KV202" i="16"/>
  <c r="KV244" i="16" s="1"/>
  <c r="JW203" i="16" l="1"/>
  <c r="JW204" i="16" l="1"/>
  <c r="JW205" i="16" l="1"/>
  <c r="JW206" i="16" l="1"/>
  <c r="JW207" i="16" l="1"/>
  <c r="JW208" i="16" l="1"/>
  <c r="JW209" i="16" l="1"/>
  <c r="JW210" i="16" l="1"/>
  <c r="JW211" i="16" l="1"/>
  <c r="JW212" i="16" l="1"/>
  <c r="JW213" i="16" l="1"/>
  <c r="JW214" i="16" l="1"/>
  <c r="JW215" i="16" l="1"/>
  <c r="KU216" i="16" s="1"/>
  <c r="KV216" i="16" l="1"/>
  <c r="KV245" i="16" s="1"/>
  <c r="KU245" i="16"/>
  <c r="JW217" i="16" l="1"/>
  <c r="JW216" i="16"/>
  <c r="JW218" i="16" l="1"/>
  <c r="JW219" i="16" l="1"/>
  <c r="JW220" i="16" l="1"/>
  <c r="JW222" i="16" l="1"/>
  <c r="KU229" i="16" s="1"/>
  <c r="JW221" i="16"/>
  <c r="JW223" i="16" l="1"/>
  <c r="KV229" i="16"/>
  <c r="KV246" i="16" s="1"/>
  <c r="KU246" i="16"/>
  <c r="GG230" i="16" l="1"/>
  <c r="GF230" i="16"/>
  <c r="FZ242" i="16"/>
  <c r="JW236" i="16" s="1"/>
  <c r="JR244" i="16" l="1"/>
  <c r="KE239" i="16"/>
  <c r="GK230" i="16" l="1"/>
  <c r="FZ240" i="16"/>
</calcChain>
</file>

<file path=xl/comments1.xml><?xml version="1.0" encoding="utf-8"?>
<comments xmlns="http://schemas.openxmlformats.org/spreadsheetml/2006/main">
  <authors>
    <author>Bogdanoff, Carl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daily mean temp from Penticton weather stn. 2 day average temp (ie first cell is average of mean temp from Aug 31 - Sep 1 2012.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Difference between 2012-2013 data &amp; Historical data</t>
        </r>
      </text>
    </comment>
    <comment ref="CF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This is created by plotting 2d Tmean by LTEactual (BY x BZ) and then using a 4th order polynomial trend line equation to calculate an estimated LTE for every day.</t>
        </r>
      </text>
    </comment>
    <comment ref="BV10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cool seasons - diff in GDD is multiplied by -0.005     warm seasons - diff in GDD is multiplied by -0.01</t>
        </r>
      </text>
    </comment>
    <comment ref="CH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Difference between 2012-2013 data &amp; Historical data</t>
        </r>
      </text>
    </comment>
    <comment ref="DE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2013-2014 data &amp; Historical data</t>
        </r>
      </text>
    </comment>
    <comment ref="EB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2014 - 2015 data &amp; Historical data</t>
        </r>
      </text>
    </comment>
    <comment ref="EY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2015-2016 data &amp; Historical data</t>
        </r>
      </text>
    </comment>
    <comment ref="FV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2016-2017 data &amp; Historical data</t>
        </r>
      </text>
    </comment>
    <comment ref="GS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2017-2018 data &amp; Historical data</t>
        </r>
      </text>
    </comment>
    <comment ref="HP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2018-2019 data &amp; Historical data</t>
        </r>
      </text>
    </comment>
    <comment ref="IM18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2019-2020 data &amp; Historical data</t>
        </r>
      </text>
    </comment>
    <comment ref="IM20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=(AL-M)</t>
        </r>
      </text>
    </comment>
    <comment ref="AN21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=(AL-M)</t>
        </r>
      </text>
    </comment>
    <comment ref="CI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12"/>
            <color indexed="81"/>
            <rFont val="Tahoma"/>
            <family val="2"/>
          </rPr>
          <t xml:space="preserve"> chain of IF statements for each period when average T diff is &lt;0. </t>
        </r>
      </text>
    </comment>
    <comment ref="CJ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12"/>
            <color indexed="81"/>
            <rFont val="Tahoma"/>
            <family val="2"/>
          </rPr>
          <t xml:space="preserve"> chain of IF statements for each period when average T diff is &gt;0</t>
        </r>
      </text>
    </comment>
    <comment ref="CK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 If statement that sums the the change in hardiness for the period of Sep 21 - Dec 7.  This statement includes a limit at -24C</t>
        </r>
      </text>
    </comment>
    <comment ref="CL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This is the daily change in hardiness</t>
        </r>
      </text>
    </comment>
    <comment ref="CM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initial calculated hardiness (CK) is too cold (by 1, 2, 3, or 4C depending on period) and average T diff (CH) is &lt;1 then the change in daily hardiness is decreased</t>
        </r>
      </text>
    </comment>
    <comment ref="CN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initial calculated hardiness (CK) is too cold (by 1, 2, 3, or 4C depending on period) and average T diff (CH) is &gt;1 then the change in daily hardiness is increased</t>
        </r>
      </text>
    </comment>
    <comment ref="CO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initial calculated hardiness (CK) is too warm (by 1, or 2C depending on period) and average T diff (CH) is &gt;1 then the change in daily hardiness is decreased</t>
        </r>
      </text>
    </comment>
    <comment ref="CP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If initial calculated hardiness (CK) is too warm (by 1, or 2C depending on period) and average T diff (CH) is &lt;1 then the change in daily hardiness is increased</t>
        </r>
      </text>
    </comment>
    <comment ref="CQ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Summed daily changes in hardiness (from CL, CM, CN, CO, CP) that are added culumatively (CQ)</t>
        </r>
      </text>
    </comment>
    <comment ref="CR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12"/>
            <color indexed="81"/>
            <rFont val="Tahoma"/>
            <family val="2"/>
          </rPr>
          <t xml:space="preserve"> limit to maximum hardiness that depends on period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 additional limit to maximum hardiness that depends on period</t>
        </r>
      </text>
    </comment>
    <comment ref="CT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During acclimation Feb 7 - Apr 11, if estimated hardiness is &lt;-23C and average T diff is &gt;-2C then the reduction in hardiness is increased. </t>
        </r>
      </text>
    </comment>
    <comment ref="CU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Mar 1 to Apr 11 If hardiness is 2C higher than estimate LTE then the redution in hardiness is increased.
</t>
        </r>
      </text>
    </comment>
    <comment ref="CV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Mar 1 to Apr 11 (years 14-15 &amp; 15-16) Spring was unually warm.  If hardiness is 4C lowerer than estimate LTE then the redution in hardiness is decreased.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2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</t>
        </r>
        <r>
          <rPr>
            <sz val="12"/>
            <color indexed="81"/>
            <rFont val="Tahoma"/>
            <family val="2"/>
          </rPr>
          <t>inal predicted bud hardiness</t>
        </r>
      </text>
    </comment>
    <comment ref="CK23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For Dec 8, An If statement that sums the the change in hardiness if cumulative hardiness is &gt;-24.5C, otherwise it is reset to -24.5C.</t>
        </r>
      </text>
    </comment>
    <comment ref="CK24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 If statement that sums the the change in hardiness for the period of Dec 9 - Apr 11. This statement includes a limit at -24.5C</t>
        </r>
      </text>
    </comment>
    <comment ref="CW2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initial bud hardiness on Sept 20 is a best guess! It is based on seasonal GDD.  See comment at in cell BV10</t>
        </r>
      </text>
    </comment>
    <comment ref="CK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DH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EE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FB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FY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GV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HS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  <comment ref="IP242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Final predicted LTE by actual LTE50.
</t>
        </r>
      </text>
    </comment>
  </commentList>
</comments>
</file>

<file path=xl/comments2.xml><?xml version="1.0" encoding="utf-8"?>
<comments xmlns="http://schemas.openxmlformats.org/spreadsheetml/2006/main">
  <authors>
    <author>Bogdanoff, Carl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used daily mean temp from Penticton weather stn. 2 day average temp (ie first cell is average of mean temp from Aug 31 - Sep 1 2012.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Bogdanoff, Carl:</t>
        </r>
        <r>
          <rPr>
            <sz val="9"/>
            <color indexed="81"/>
            <rFont val="Tahoma"/>
            <family val="2"/>
          </rPr>
          <t xml:space="preserve">
Difference between 2012-2913 data &amp; Historical data</t>
        </r>
      </text>
    </comment>
  </commentList>
</comments>
</file>

<file path=xl/sharedStrings.xml><?xml version="1.0" encoding="utf-8"?>
<sst xmlns="http://schemas.openxmlformats.org/spreadsheetml/2006/main" count="1541" uniqueCount="247">
  <si>
    <t>Variety</t>
  </si>
  <si>
    <t>Chardonnay</t>
  </si>
  <si>
    <t>Shiraz</t>
  </si>
  <si>
    <t>Pinot noir</t>
  </si>
  <si>
    <t>Pinot blanc</t>
  </si>
  <si>
    <t>Pinot gris</t>
  </si>
  <si>
    <t>Riesling</t>
  </si>
  <si>
    <t>Merlot</t>
  </si>
  <si>
    <t>Gewurztraminer</t>
  </si>
  <si>
    <t>Cabernet Franc</t>
  </si>
  <si>
    <t xml:space="preserve">Osoyoos, southeast </t>
  </si>
  <si>
    <t>Black Sage</t>
  </si>
  <si>
    <t>Kelowna</t>
  </si>
  <si>
    <t>West Kelowna</t>
  </si>
  <si>
    <t>OK Falls, west</t>
  </si>
  <si>
    <t>OK Falls, east</t>
  </si>
  <si>
    <t>Naramata Bench</t>
  </si>
  <si>
    <t>Oliver, west</t>
  </si>
  <si>
    <t>Osoyoos, northeast</t>
  </si>
  <si>
    <t>Oliver, east</t>
  </si>
  <si>
    <t>Cabernet Sauvignon</t>
  </si>
  <si>
    <t>Sauvignon blanc</t>
  </si>
  <si>
    <t>Average Bud Hardiness (all sites, all varieties)</t>
  </si>
  <si>
    <t>2012 - 2013 Winter Grape Bud Hardiness Okanagan Valley BC</t>
  </si>
  <si>
    <t>Avg LTE</t>
  </si>
  <si>
    <t>Viognier</t>
  </si>
  <si>
    <t>Oliver east</t>
  </si>
  <si>
    <t>Osoyoos northeast</t>
  </si>
  <si>
    <t>Naramata bench</t>
  </si>
  <si>
    <t>Osoyoos west</t>
  </si>
  <si>
    <t>2015 - 2016</t>
  </si>
  <si>
    <t>2014 - 2015</t>
  </si>
  <si>
    <t>2013 - 2014</t>
  </si>
  <si>
    <t>2012 - 2013</t>
  </si>
  <si>
    <t>12-13</t>
  </si>
  <si>
    <t>13-14</t>
  </si>
  <si>
    <t>14-15</t>
  </si>
  <si>
    <t>15-16</t>
  </si>
  <si>
    <t>12-13LTE</t>
  </si>
  <si>
    <t>13-14LTE</t>
  </si>
  <si>
    <t>14-15LTE</t>
  </si>
  <si>
    <t>15-16LTE</t>
  </si>
  <si>
    <t>note:  estimation of hardiness is based on separate curves for acclimation dormancy and deacclimation</t>
  </si>
  <si>
    <t>GDD</t>
  </si>
  <si>
    <t>16-17</t>
  </si>
  <si>
    <t>16-17LTE</t>
  </si>
  <si>
    <t>LTE</t>
  </si>
  <si>
    <t>Estimate LTE</t>
  </si>
  <si>
    <t>Estimate LTE/day</t>
  </si>
  <si>
    <t>date</t>
  </si>
  <si>
    <t>Daily avg Tmean</t>
  </si>
  <si>
    <t>1981-2010 data</t>
  </si>
  <si>
    <t>step 2</t>
  </si>
  <si>
    <r>
      <t>Final predicted LTE &amp; actual LTEs.  See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values below</t>
    </r>
  </si>
  <si>
    <t>2012-13</t>
  </si>
  <si>
    <t>2013-14</t>
  </si>
  <si>
    <t>2014-15</t>
  </si>
  <si>
    <t>2015-16</t>
  </si>
  <si>
    <t>2016-17</t>
  </si>
  <si>
    <t>2016 - 17 data</t>
  </si>
  <si>
    <t>17-18</t>
  </si>
  <si>
    <t>17-18LTE</t>
  </si>
  <si>
    <t>2017-18</t>
  </si>
  <si>
    <t>1day</t>
  </si>
  <si>
    <t>3day</t>
  </si>
  <si>
    <t>average sep21-oct15 = 1.3</t>
  </si>
  <si>
    <t>average sep21-oct15 = 2.4</t>
  </si>
  <si>
    <t>average sep21-oct15 = 0.9</t>
  </si>
  <si>
    <t>average sep21-oct15 = -1.1</t>
  </si>
  <si>
    <t>average oct1-oct15 = -1.2</t>
  </si>
  <si>
    <t>18-19</t>
  </si>
  <si>
    <t>2017 - 2018</t>
  </si>
  <si>
    <r>
      <t xml:space="preserve">Avg LTE/vine </t>
    </r>
    <r>
      <rPr>
        <sz val="8"/>
        <color indexed="8"/>
        <rFont val="Arial"/>
        <family val="2"/>
      </rPr>
      <t>(Nov 7,8)</t>
    </r>
  </si>
  <si>
    <r>
      <t xml:space="preserve">Avg LTE/vine </t>
    </r>
    <r>
      <rPr>
        <sz val="8"/>
        <color indexed="8"/>
        <rFont val="Arial"/>
        <family val="2"/>
      </rPr>
      <t>(Nov 21,22)</t>
    </r>
  </si>
  <si>
    <r>
      <t xml:space="preserve">Avg LTE/vine </t>
    </r>
    <r>
      <rPr>
        <sz val="8"/>
        <color indexed="8"/>
        <rFont val="Arial"/>
        <family val="2"/>
      </rPr>
      <t>(Dec 5,6)</t>
    </r>
  </si>
  <si>
    <r>
      <t xml:space="preserve">Avg LTE/vine </t>
    </r>
    <r>
      <rPr>
        <sz val="8"/>
        <color indexed="8"/>
        <rFont val="Arial"/>
        <family val="2"/>
      </rPr>
      <t>(Dec 19,20)</t>
    </r>
  </si>
  <si>
    <r>
      <t xml:space="preserve">Avg LTE/vine </t>
    </r>
    <r>
      <rPr>
        <sz val="8"/>
        <color indexed="8"/>
        <rFont val="Arial"/>
        <family val="2"/>
      </rPr>
      <t>(Jan 2,3)</t>
    </r>
  </si>
  <si>
    <r>
      <t xml:space="preserve">Avg LTE/vine </t>
    </r>
    <r>
      <rPr>
        <sz val="8"/>
        <color indexed="8"/>
        <rFont val="Arial"/>
        <family val="2"/>
      </rPr>
      <t>(Jan 16,17)</t>
    </r>
  </si>
  <si>
    <r>
      <t xml:space="preserve">Avg LTE/vine </t>
    </r>
    <r>
      <rPr>
        <sz val="8"/>
        <color indexed="8"/>
        <rFont val="Arial"/>
        <family val="2"/>
      </rPr>
      <t>(Jan 30,31)</t>
    </r>
  </si>
  <si>
    <r>
      <t xml:space="preserve">Avg LTE/vine </t>
    </r>
    <r>
      <rPr>
        <sz val="8"/>
        <color indexed="8"/>
        <rFont val="Arial"/>
        <family val="2"/>
      </rPr>
      <t>(Feb 13,14)</t>
    </r>
  </si>
  <si>
    <r>
      <t xml:space="preserve">Avg LTE/vine </t>
    </r>
    <r>
      <rPr>
        <sz val="8"/>
        <color indexed="8"/>
        <rFont val="Arial"/>
        <family val="2"/>
      </rPr>
      <t>(Feb 27,28)</t>
    </r>
  </si>
  <si>
    <r>
      <t xml:space="preserve">Avg LTE/vine </t>
    </r>
    <r>
      <rPr>
        <sz val="8"/>
        <color indexed="8"/>
        <rFont val="Arial"/>
        <family val="2"/>
      </rPr>
      <t>(Mar 13,14)</t>
    </r>
  </si>
  <si>
    <r>
      <t xml:space="preserve">Avg LTE/vine </t>
    </r>
    <r>
      <rPr>
        <sz val="8"/>
        <color indexed="8"/>
        <rFont val="Arial"/>
        <family val="2"/>
      </rPr>
      <t>(Mar 27,28)</t>
    </r>
  </si>
  <si>
    <r>
      <t xml:space="preserve">Avg LTE/vine </t>
    </r>
    <r>
      <rPr>
        <sz val="8"/>
        <color indexed="8"/>
        <rFont val="Arial"/>
        <family val="2"/>
      </rPr>
      <t>(Apr 10,11)</t>
    </r>
  </si>
  <si>
    <t xml:space="preserve">  Nov 7,8</t>
  </si>
  <si>
    <t xml:space="preserve">  Nov 21,22</t>
  </si>
  <si>
    <t xml:space="preserve">  Dec 5,6</t>
  </si>
  <si>
    <t xml:space="preserve">  Dec 19,20</t>
  </si>
  <si>
    <t xml:space="preserve">  Jan 2,3</t>
  </si>
  <si>
    <t xml:space="preserve">  Jan 16,17</t>
  </si>
  <si>
    <t xml:space="preserve">  Jan 30,31</t>
  </si>
  <si>
    <t xml:space="preserve">  Feb 13,14</t>
  </si>
  <si>
    <t xml:space="preserve">  Feb 27,28</t>
  </si>
  <si>
    <t xml:space="preserve">  Mar 13,14</t>
  </si>
  <si>
    <t xml:space="preserve">  Mar 27,28</t>
  </si>
  <si>
    <t xml:space="preserve">  Apr 10,11</t>
  </si>
  <si>
    <t>Malbec</t>
  </si>
  <si>
    <t>Sauv blanc</t>
  </si>
  <si>
    <t>Setting upper limits to estimated LTE. When near max LTE; cold temp affect on hardiness is small, warm temp affect is large.</t>
  </si>
  <si>
    <t>18-19LTE</t>
  </si>
  <si>
    <t>2018-19</t>
  </si>
  <si>
    <t>Difference between 2012-13 &amp; Historical data</t>
  </si>
  <si>
    <t>average</t>
  </si>
  <si>
    <t>Nov 01 -17.44</t>
  </si>
  <si>
    <t>Oct 25  -13.90</t>
  </si>
  <si>
    <t>Oct 28  -13.53</t>
  </si>
  <si>
    <t>Nov 08 -17.25</t>
  </si>
  <si>
    <t>Nov 07 -21.95</t>
  </si>
  <si>
    <t>Nov 06 -17.25</t>
  </si>
  <si>
    <t>Oct 15</t>
  </si>
  <si>
    <t>Oct 27  -15.76</t>
  </si>
  <si>
    <t>GDD - 1333</t>
  </si>
  <si>
    <t>GDD - 1415</t>
  </si>
  <si>
    <t>GDD - 1389</t>
  </si>
  <si>
    <t>GDD - 1520</t>
  </si>
  <si>
    <t>GDD - 1416</t>
  </si>
  <si>
    <t>GDD - 1363</t>
  </si>
  <si>
    <t xml:space="preserve">2 day average day2 (see comment) </t>
  </si>
  <si>
    <t>2day</t>
  </si>
  <si>
    <t>2day avg</t>
  </si>
  <si>
    <t>2d average mean Temps</t>
  </si>
  <si>
    <t>Avg 2d Temp vs y-hardiness Oct 24 - Dec 12</t>
  </si>
  <si>
    <t>avg diff</t>
  </si>
  <si>
    <t>diff      (AB-V)</t>
  </si>
  <si>
    <t>diff      (AE-V)</t>
  </si>
  <si>
    <t>diff      (AH-V)</t>
  </si>
  <si>
    <t>diff      (AK-V)</t>
  </si>
  <si>
    <t>diff      (AN-V)</t>
  </si>
  <si>
    <t>avg 2d Tmean</t>
  </si>
  <si>
    <t>diff             (Z-Y)</t>
  </si>
  <si>
    <t>Difference between 2012-2913 data &amp; Historical data</t>
  </si>
  <si>
    <t>Estimation of hardiness for Chardonnay based on Enviroment Canada's Penticton weather station</t>
  </si>
  <si>
    <t>1981 - 2010 Historical Data (Penticton WS)</t>
  </si>
  <si>
    <t>Seasonal plot of 2-day average Tmean by average LTE50</t>
  </si>
  <si>
    <t>Estimate for GDD under &amp; over average</t>
  </si>
  <si>
    <t>Estimation of initial bud hardiness for Sept 20th using seasonal Growing Degree Day data</t>
  </si>
  <si>
    <t>avg T diff</t>
  </si>
  <si>
    <t>predicted</t>
  </si>
  <si>
    <t>This section is a tool used for assessing changes to the model for comparing results across all 7 years (After a change is made predicted LTE is copied as values into this table)</t>
  </si>
  <si>
    <t>Final</t>
  </si>
  <si>
    <t>Predicted</t>
  </si>
  <si>
    <t>final</t>
  </si>
  <si>
    <r>
      <t>Avg LTE/vine</t>
    </r>
    <r>
      <rPr>
        <sz val="8"/>
        <color indexed="8"/>
        <rFont val="Arial"/>
        <family val="2"/>
      </rPr>
      <t xml:space="preserve"> (Nov 6,7)</t>
    </r>
  </si>
  <si>
    <r>
      <t xml:space="preserve">Avg LTE/vine </t>
    </r>
    <r>
      <rPr>
        <sz val="8"/>
        <color indexed="8"/>
        <rFont val="Arial"/>
        <family val="2"/>
      </rPr>
      <t>(Nov 20,21)</t>
    </r>
  </si>
  <si>
    <r>
      <t xml:space="preserve">Avg LTE/vine </t>
    </r>
    <r>
      <rPr>
        <sz val="8"/>
        <color indexed="8"/>
        <rFont val="Arial"/>
        <family val="2"/>
      </rPr>
      <t>(Dec 4,5)</t>
    </r>
  </si>
  <si>
    <r>
      <t xml:space="preserve">Avg LTE/vine </t>
    </r>
    <r>
      <rPr>
        <sz val="8"/>
        <color indexed="8"/>
        <rFont val="Arial"/>
        <family val="2"/>
      </rPr>
      <t>(Dec 18,19)</t>
    </r>
  </si>
  <si>
    <r>
      <t xml:space="preserve">Avg LTE/vine </t>
    </r>
    <r>
      <rPr>
        <sz val="8"/>
        <color indexed="8"/>
        <rFont val="Arial"/>
        <family val="2"/>
      </rPr>
      <t>(Jan 15,16)</t>
    </r>
  </si>
  <si>
    <r>
      <t xml:space="preserve">Avg LTE/vine </t>
    </r>
    <r>
      <rPr>
        <sz val="8"/>
        <color indexed="8"/>
        <rFont val="Arial"/>
        <family val="2"/>
      </rPr>
      <t>(Jan 29,30)</t>
    </r>
  </si>
  <si>
    <r>
      <t xml:space="preserve">Avg LTE/vine </t>
    </r>
    <r>
      <rPr>
        <sz val="8"/>
        <color indexed="8"/>
        <rFont val="Arial"/>
        <family val="2"/>
      </rPr>
      <t>(Feb 12,13)</t>
    </r>
  </si>
  <si>
    <r>
      <t xml:space="preserve">Avg LTE/vine </t>
    </r>
    <r>
      <rPr>
        <sz val="8"/>
        <color indexed="8"/>
        <rFont val="Arial"/>
        <family val="2"/>
      </rPr>
      <t>(Feb 26,27)</t>
    </r>
  </si>
  <si>
    <r>
      <t xml:space="preserve">Avg LTE/vine </t>
    </r>
    <r>
      <rPr>
        <sz val="8"/>
        <color indexed="8"/>
        <rFont val="Arial"/>
        <family val="2"/>
      </rPr>
      <t>(Mar 12,13)</t>
    </r>
  </si>
  <si>
    <r>
      <t xml:space="preserve">Avg LTE/vine </t>
    </r>
    <r>
      <rPr>
        <sz val="8"/>
        <color indexed="8"/>
        <rFont val="Arial"/>
        <family val="2"/>
      </rPr>
      <t>(Mar 26,27)</t>
    </r>
  </si>
  <si>
    <r>
      <t xml:space="preserve">Avg LTE/vine </t>
    </r>
    <r>
      <rPr>
        <sz val="8"/>
        <color indexed="8"/>
        <rFont val="Arial"/>
        <family val="2"/>
      </rPr>
      <t>(Apr 9,10)</t>
    </r>
  </si>
  <si>
    <t>Shiraz cl.174</t>
  </si>
  <si>
    <t>Tempranillo</t>
  </si>
  <si>
    <t>Zinfandel</t>
  </si>
  <si>
    <t xml:space="preserve">  Nov 6,7</t>
  </si>
  <si>
    <t xml:space="preserve">  Nov 20,21</t>
  </si>
  <si>
    <t xml:space="preserve">  Dec 4,5</t>
  </si>
  <si>
    <t xml:space="preserve">  Dec 18,19</t>
  </si>
  <si>
    <t xml:space="preserve">  Jan 15,16</t>
  </si>
  <si>
    <t xml:space="preserve">  Jan 29,30</t>
  </si>
  <si>
    <t xml:space="preserve">  Feb 12,13</t>
  </si>
  <si>
    <t xml:space="preserve">  Feb 26,27</t>
  </si>
  <si>
    <t xml:space="preserve">  Mar 12,13</t>
  </si>
  <si>
    <t xml:space="preserve">  Mar 26,27</t>
  </si>
  <si>
    <t xml:space="preserve">  Apr 9,10</t>
  </si>
  <si>
    <t>diff      (AI-M)</t>
  </si>
  <si>
    <t xml:space="preserve">These are constants used in the model every year and are determined from historical weather data and LTEs from the past 7 years.  </t>
  </si>
  <si>
    <t>avg GDD</t>
  </si>
  <si>
    <t>diff</t>
  </si>
  <si>
    <t>year</t>
  </si>
  <si>
    <t>1st hardiness measure</t>
  </si>
  <si>
    <t>see comments for explanation of formulas used in each column &amp; section</t>
  </si>
  <si>
    <t>This section is a tool used for assessing changes to the model for comparing results across all 7 years (After a change is made predicted LTE in this table automatically updated)</t>
  </si>
  <si>
    <t>Osoyoos, north</t>
  </si>
  <si>
    <t>Oliver, south</t>
  </si>
  <si>
    <t>avg predicted LTE =</t>
  </si>
  <si>
    <t>R-square =</t>
  </si>
  <si>
    <t>Slope =</t>
  </si>
  <si>
    <t xml:space="preserve">R-square </t>
  </si>
  <si>
    <t xml:space="preserve"> </t>
  </si>
  <si>
    <t>Below (columns IQ:JE) is a table summarizing the difference between actual and predicted hardiness</t>
  </si>
  <si>
    <t>(red #s indicate predicted hardiness is too high (too cold)</t>
  </si>
  <si>
    <t>(green #s indicate predicted hardiness is too low (too warm)</t>
  </si>
  <si>
    <t>2012-18</t>
  </si>
  <si>
    <t>2012 - 2019</t>
  </si>
  <si>
    <t>v.16.3</t>
  </si>
  <si>
    <t>v. ???</t>
  </si>
  <si>
    <t>Summary Table 2 - The Difference Between Actual Hardiness and Predicted Hardiness</t>
  </si>
  <si>
    <t>R-square summary</t>
  </si>
  <si>
    <t>Overall Average R-square</t>
  </si>
  <si>
    <r>
      <t xml:space="preserve">blank cell are values where predicted LTE was within </t>
    </r>
    <r>
      <rPr>
        <sz val="11"/>
        <color theme="1"/>
        <rFont val="Calibri"/>
        <family val="2"/>
      </rPr>
      <t>± 0.5°C of actual LTE50</t>
    </r>
  </si>
  <si>
    <r>
      <t>Avg LTE/vine</t>
    </r>
    <r>
      <rPr>
        <sz val="8"/>
        <color indexed="8"/>
        <rFont val="Arial"/>
        <family val="2"/>
      </rPr>
      <t xml:space="preserve"> (Oct 22-24)</t>
    </r>
  </si>
  <si>
    <r>
      <t xml:space="preserve">Avg LTE/vine </t>
    </r>
    <r>
      <rPr>
        <sz val="8"/>
        <color indexed="8"/>
        <rFont val="Arial"/>
        <family val="2"/>
      </rPr>
      <t>(Mar 11,12)</t>
    </r>
  </si>
  <si>
    <r>
      <t xml:space="preserve">Avg LTE/vine </t>
    </r>
    <r>
      <rPr>
        <sz val="8"/>
        <color indexed="8"/>
        <rFont val="Arial"/>
        <family val="2"/>
      </rPr>
      <t>(Mar 25,26)</t>
    </r>
  </si>
  <si>
    <r>
      <t xml:space="preserve">Avg LTE/vine </t>
    </r>
    <r>
      <rPr>
        <sz val="8"/>
        <color indexed="8"/>
        <rFont val="Arial"/>
        <family val="2"/>
      </rPr>
      <t>(Apr 8,9)</t>
    </r>
  </si>
  <si>
    <t>2018-2019</t>
  </si>
  <si>
    <t>2019-2020</t>
  </si>
  <si>
    <t xml:space="preserve">  Mar 11,12</t>
  </si>
  <si>
    <t xml:space="preserve">  Mar 25,26</t>
  </si>
  <si>
    <t xml:space="preserve">  Apr 8,9</t>
  </si>
  <si>
    <t>Oct         22-24</t>
  </si>
  <si>
    <t>19-20</t>
  </si>
  <si>
    <t>19-20LTE</t>
  </si>
  <si>
    <t>2019-20</t>
  </si>
  <si>
    <t>GDD - 1348</t>
  </si>
  <si>
    <t>Oct 24 -17.40</t>
  </si>
  <si>
    <t>average sep21-oct15 = -1.2</t>
  </si>
  <si>
    <t>average oct1-oct15 = -2.1</t>
  </si>
  <si>
    <t>average sep21-oct15 = 1.4</t>
  </si>
  <si>
    <t>average oct1-oct15 = 0.5</t>
  </si>
  <si>
    <t>average oct1-oct15 = 0.1</t>
  </si>
  <si>
    <t>average oct1-oct15 = 2.6</t>
  </si>
  <si>
    <t>average oct1-oct15 = 2.0</t>
  </si>
  <si>
    <t>average sep21-oct15 = -1.9</t>
  </si>
  <si>
    <t>average oct1-oct15 = -2.7</t>
  </si>
  <si>
    <t>Cabernet Franc *(1yr)</t>
  </si>
  <si>
    <t>Cabernet Franc *(2yr)</t>
  </si>
  <si>
    <t>Cabernet Sauv *(1yr)</t>
  </si>
  <si>
    <t>Pinot Gris</t>
  </si>
  <si>
    <t>Pinot Noir</t>
  </si>
  <si>
    <t>Sauvignon Blanc</t>
  </si>
  <si>
    <t>Zinfandel *(1yr)</t>
  </si>
  <si>
    <t>v.16.6</t>
  </si>
  <si>
    <t>diff             (R-N)</t>
  </si>
  <si>
    <t>diff      (U-N)</t>
  </si>
  <si>
    <t>diff      (X-N)</t>
  </si>
  <si>
    <t>diff      (AA-N)</t>
  </si>
  <si>
    <t>diff      (AD-N)</t>
  </si>
  <si>
    <t>diff      (AG-N)</t>
  </si>
  <si>
    <t>diff      (AJ-N)</t>
  </si>
  <si>
    <t>diff      (AM-N)</t>
  </si>
  <si>
    <t>Average GDD = 1390</t>
  </si>
  <si>
    <r>
      <t xml:space="preserve">Avg LTE/vine </t>
    </r>
    <r>
      <rPr>
        <sz val="8"/>
        <color indexed="8"/>
        <rFont val="Arial"/>
        <family val="2"/>
      </rPr>
      <t>(Jan 6,7)</t>
    </r>
  </si>
  <si>
    <t>Chardonnay1</t>
  </si>
  <si>
    <t>Chardonnay2</t>
  </si>
  <si>
    <t>Chardonnay3</t>
  </si>
  <si>
    <t>Chardonnay4</t>
  </si>
  <si>
    <t>Chardonnay5</t>
  </si>
  <si>
    <t>new v1</t>
  </si>
  <si>
    <t>IF and IF(AND statements are used so that current years weather will closely match up to measured LTEs.  The IF statements are grouped into 6 periods (2 for each acclimation, max hardiness and deacclimation phases of hardiness.  These IF statements are the same for all seven years.</t>
  </si>
  <si>
    <t>Actual mean LTE</t>
  </si>
  <si>
    <t>Final predicted LTE</t>
  </si>
  <si>
    <t>Difference between 2012-2020 data &amp; Historical data</t>
  </si>
  <si>
    <t xml:space="preserve">2 day average tempeature (see comment) </t>
  </si>
  <si>
    <t xml:space="preserve">Below is the chart that plots the average Chardonnay LTE/site for all years against the day of year each site was sampled  (note:  in the chart October 20 is day 1/100 and April 12 is day 176/100)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</si>
</sst>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[$-409]d\-mmm;@"/>
  </numFmts>
  <fonts count="4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4"/>
      <color theme="1"/>
      <name val="Calibri"/>
      <family val="2"/>
      <scheme val="minor"/>
    </font>
    <font>
      <b/>
      <sz val="9"/>
      <color indexed="8"/>
      <name val="Arial"/>
      <family val="2"/>
    </font>
    <font>
      <sz val="18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indexed="8"/>
      <name val="Arial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indexed="8"/>
      <name val="Calibri"/>
      <family val="2"/>
      <scheme val="minor"/>
    </font>
    <font>
      <sz val="10.5"/>
      <color indexed="8"/>
      <name val="Arial"/>
      <family val="2"/>
    </font>
    <font>
      <sz val="10.5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4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7" fillId="13" borderId="0" applyNumberFormat="0" applyBorder="0" applyAlignment="0" applyProtection="0"/>
    <xf numFmtId="0" fontId="38" fillId="14" borderId="0" applyNumberFormat="0" applyBorder="0" applyAlignment="0" applyProtection="0"/>
  </cellStyleXfs>
  <cellXfs count="559">
    <xf numFmtId="0" fontId="0" fillId="0" borderId="0" xfId="0"/>
    <xf numFmtId="0" fontId="3" fillId="0" borderId="1" xfId="1" applyFont="1" applyFill="1" applyBorder="1" applyAlignment="1">
      <alignment horizontal="center" wrapText="1"/>
    </xf>
    <xf numFmtId="0" fontId="4" fillId="0" borderId="0" xfId="0" applyFont="1"/>
    <xf numFmtId="0" fontId="7" fillId="0" borderId="1" xfId="1" applyFont="1" applyBorder="1" applyAlignment="1">
      <alignment horizontal="left"/>
    </xf>
    <xf numFmtId="0" fontId="7" fillId="0" borderId="1" xfId="1" applyFont="1" applyBorder="1"/>
    <xf numFmtId="164" fontId="7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164" fontId="7" fillId="0" borderId="1" xfId="2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9" fillId="0" borderId="1" xfId="1" applyFont="1" applyBorder="1" applyAlignment="1">
      <alignment horizontal="left"/>
    </xf>
    <xf numFmtId="0" fontId="9" fillId="0" borderId="1" xfId="1" applyFont="1" applyBorder="1"/>
    <xf numFmtId="164" fontId="9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/>
    <xf numFmtId="164" fontId="10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3" fillId="0" borderId="1" xfId="2" applyFont="1" applyBorder="1"/>
    <xf numFmtId="164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/>
    <xf numFmtId="164" fontId="5" fillId="0" borderId="1" xfId="1" applyNumberFormat="1" applyFon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2" fontId="1" fillId="0" borderId="4" xfId="0" applyNumberFormat="1" applyFont="1" applyFill="1" applyBorder="1" applyAlignment="1">
      <alignment horizontal="center" wrapText="1"/>
    </xf>
    <xf numFmtId="2" fontId="1" fillId="0" borderId="5" xfId="0" applyNumberFormat="1" applyFont="1" applyFill="1" applyBorder="1" applyAlignment="1">
      <alignment horizontal="center" wrapText="1"/>
    </xf>
    <xf numFmtId="16" fontId="0" fillId="0" borderId="0" xfId="0" applyNumberFormat="1"/>
    <xf numFmtId="0" fontId="11" fillId="0" borderId="6" xfId="0" applyFont="1" applyFill="1" applyBorder="1" applyAlignment="1" applyProtection="1">
      <alignment vertical="center"/>
    </xf>
    <xf numFmtId="164" fontId="1" fillId="0" borderId="7" xfId="1" applyNumberFormat="1" applyFont="1" applyFill="1" applyBorder="1" applyAlignment="1">
      <alignment horizontal="center"/>
    </xf>
    <xf numFmtId="164" fontId="12" fillId="0" borderId="8" xfId="0" applyNumberFormat="1" applyFont="1" applyFill="1" applyBorder="1" applyAlignment="1">
      <alignment horizontal="center"/>
    </xf>
    <xf numFmtId="164" fontId="1" fillId="0" borderId="9" xfId="1" applyNumberFormat="1" applyFont="1" applyFill="1" applyBorder="1" applyAlignment="1">
      <alignment horizontal="center"/>
    </xf>
    <xf numFmtId="164" fontId="1" fillId="0" borderId="10" xfId="1" applyNumberFormat="1" applyFont="1" applyFill="1" applyBorder="1" applyAlignment="1">
      <alignment horizontal="center"/>
    </xf>
    <xf numFmtId="164" fontId="12" fillId="0" borderId="10" xfId="0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164" fontId="1" fillId="0" borderId="8" xfId="1" applyNumberFormat="1" applyFont="1" applyFill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0" fontId="11" fillId="0" borderId="12" xfId="1" applyFont="1" applyFill="1" applyBorder="1"/>
    <xf numFmtId="164" fontId="1" fillId="0" borderId="1" xfId="2" applyNumberFormat="1" applyFont="1" applyFill="1" applyBorder="1" applyAlignment="1">
      <alignment horizontal="center"/>
    </xf>
    <xf numFmtId="164" fontId="10" fillId="0" borderId="13" xfId="0" applyNumberFormat="1" applyFont="1" applyFill="1" applyBorder="1" applyAlignment="1">
      <alignment horizontal="center"/>
    </xf>
    <xf numFmtId="0" fontId="1" fillId="0" borderId="12" xfId="0" applyFont="1" applyBorder="1"/>
    <xf numFmtId="164" fontId="1" fillId="0" borderId="8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4" fontId="3" fillId="0" borderId="13" xfId="1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1" fillId="0" borderId="12" xfId="0" applyFont="1" applyFill="1" applyBorder="1" applyAlignment="1" applyProtection="1">
      <alignment vertical="center"/>
    </xf>
    <xf numFmtId="164" fontId="12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1" xfId="1" quotePrefix="1" applyNumberFormat="1" applyFont="1" applyFill="1" applyBorder="1" applyAlignment="1">
      <alignment horizontal="center"/>
    </xf>
    <xf numFmtId="0" fontId="11" fillId="0" borderId="14" xfId="1" applyFont="1" applyFill="1" applyBorder="1"/>
    <xf numFmtId="164" fontId="1" fillId="0" borderId="15" xfId="1" applyNumberFormat="1" applyFont="1" applyFill="1" applyBorder="1" applyAlignment="1">
      <alignment horizontal="center"/>
    </xf>
    <xf numFmtId="164" fontId="1" fillId="0" borderId="16" xfId="2" applyNumberFormat="1" applyFont="1" applyFill="1" applyBorder="1" applyAlignment="1">
      <alignment horizontal="center"/>
    </xf>
    <xf numFmtId="164" fontId="1" fillId="0" borderId="17" xfId="1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0" fontId="13" fillId="0" borderId="19" xfId="1" applyFont="1" applyBorder="1"/>
    <xf numFmtId="164" fontId="13" fillId="0" borderId="4" xfId="1" applyNumberFormat="1" applyFont="1" applyBorder="1" applyAlignment="1">
      <alignment horizontal="center"/>
    </xf>
    <xf numFmtId="164" fontId="13" fillId="0" borderId="20" xfId="1" applyNumberFormat="1" applyFont="1" applyBorder="1" applyAlignment="1">
      <alignment horizontal="center"/>
    </xf>
    <xf numFmtId="0" fontId="1" fillId="0" borderId="19" xfId="1" applyFont="1" applyFill="1" applyBorder="1" applyAlignment="1">
      <alignment horizontal="center" wrapText="1"/>
    </xf>
    <xf numFmtId="0" fontId="0" fillId="0" borderId="21" xfId="0" applyBorder="1"/>
    <xf numFmtId="164" fontId="1" fillId="0" borderId="1" xfId="1" applyNumberFormat="1" applyFont="1" applyBorder="1" applyAlignment="1">
      <alignment horizontal="center"/>
    </xf>
    <xf numFmtId="0" fontId="0" fillId="0" borderId="22" xfId="0" applyBorder="1"/>
    <xf numFmtId="164" fontId="1" fillId="0" borderId="1" xfId="0" applyNumberFormat="1" applyFont="1" applyBorder="1" applyAlignment="1">
      <alignment horizontal="center"/>
    </xf>
    <xf numFmtId="164" fontId="14" fillId="0" borderId="22" xfId="0" applyNumberFormat="1" applyFont="1" applyBorder="1" applyAlignment="1">
      <alignment horizontal="left"/>
    </xf>
    <xf numFmtId="164" fontId="14" fillId="0" borderId="24" xfId="0" applyNumberFormat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2" fontId="1" fillId="0" borderId="25" xfId="0" applyNumberFormat="1" applyFont="1" applyFill="1" applyBorder="1" applyAlignment="1">
      <alignment horizontal="center" wrapText="1"/>
    </xf>
    <xf numFmtId="16" fontId="7" fillId="0" borderId="23" xfId="0" quotePrefix="1" applyNumberFormat="1" applyFont="1" applyFill="1" applyBorder="1" applyAlignment="1">
      <alignment horizontal="center"/>
    </xf>
    <xf numFmtId="164" fontId="1" fillId="0" borderId="11" xfId="1" applyNumberFormat="1" applyFont="1" applyFill="1" applyBorder="1" applyAlignment="1">
      <alignment horizontal="center"/>
    </xf>
    <xf numFmtId="164" fontId="12" fillId="0" borderId="9" xfId="0" applyNumberFormat="1" applyFont="1" applyFill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" fontId="7" fillId="0" borderId="26" xfId="0" quotePrefix="1" applyNumberFormat="1" applyFont="1" applyFill="1" applyBorder="1" applyAlignment="1">
      <alignment horizontal="center"/>
    </xf>
    <xf numFmtId="164" fontId="12" fillId="0" borderId="13" xfId="0" applyNumberFormat="1" applyFont="1" applyFill="1" applyBorder="1" applyAlignment="1">
      <alignment horizontal="center"/>
    </xf>
    <xf numFmtId="164" fontId="1" fillId="0" borderId="13" xfId="1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6" xfId="1" applyNumberFormat="1" applyFont="1" applyBorder="1" applyAlignment="1">
      <alignment horizontal="center"/>
    </xf>
    <xf numFmtId="164" fontId="12" fillId="0" borderId="18" xfId="0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164" fontId="1" fillId="0" borderId="15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" fontId="3" fillId="0" borderId="1" xfId="1" applyNumberFormat="1" applyFont="1" applyFill="1" applyBorder="1" applyAlignment="1">
      <alignment horizontal="center" wrapText="1"/>
    </xf>
    <xf numFmtId="16" fontId="7" fillId="0" borderId="1" xfId="0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6" fillId="0" borderId="0" xfId="0" applyFont="1"/>
    <xf numFmtId="16" fontId="17" fillId="0" borderId="0" xfId="1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165" fontId="0" fillId="0" borderId="0" xfId="0" applyNumberFormat="1"/>
    <xf numFmtId="0" fontId="4" fillId="4" borderId="0" xfId="0" applyFont="1" applyFill="1"/>
    <xf numFmtId="164" fontId="0" fillId="0" borderId="0" xfId="0" applyNumberFormat="1" applyFill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2" fontId="0" fillId="2" borderId="0" xfId="0" applyNumberFormat="1" applyFill="1"/>
    <xf numFmtId="0" fontId="0" fillId="0" borderId="0" xfId="0" applyBorder="1" applyAlignment="1">
      <alignment horizontal="center" wrapText="1"/>
    </xf>
    <xf numFmtId="164" fontId="2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/>
    <xf numFmtId="0" fontId="0" fillId="0" borderId="0" xfId="0" applyFont="1"/>
    <xf numFmtId="164" fontId="0" fillId="2" borderId="8" xfId="0" applyNumberFormat="1" applyFill="1" applyBorder="1" applyAlignment="1">
      <alignment horizontal="center"/>
    </xf>
    <xf numFmtId="16" fontId="9" fillId="0" borderId="23" xfId="0" quotePrefix="1" applyNumberFormat="1" applyFont="1" applyFill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164" fontId="25" fillId="0" borderId="8" xfId="0" applyNumberFormat="1" applyFont="1" applyBorder="1" applyAlignment="1">
      <alignment horizontal="center"/>
    </xf>
    <xf numFmtId="164" fontId="25" fillId="0" borderId="8" xfId="0" applyNumberFormat="1" applyFont="1" applyFill="1" applyBorder="1" applyAlignment="1">
      <alignment horizontal="center"/>
    </xf>
    <xf numFmtId="164" fontId="13" fillId="0" borderId="10" xfId="1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164" fontId="13" fillId="0" borderId="11" xfId="1" applyNumberFormat="1" applyFont="1" applyFill="1" applyBorder="1" applyAlignment="1">
      <alignment horizontal="center"/>
    </xf>
    <xf numFmtId="164" fontId="13" fillId="0" borderId="8" xfId="1" applyNumberFormat="1" applyFont="1" applyFill="1" applyBorder="1" applyAlignment="1">
      <alignment horizontal="center"/>
    </xf>
    <xf numFmtId="164" fontId="25" fillId="0" borderId="9" xfId="0" applyNumberFormat="1" applyFont="1" applyFill="1" applyBorder="1" applyAlignment="1">
      <alignment horizontal="center"/>
    </xf>
    <xf numFmtId="164" fontId="25" fillId="0" borderId="7" xfId="0" applyNumberFormat="1" applyFont="1" applyBorder="1" applyAlignment="1">
      <alignment horizontal="center"/>
    </xf>
    <xf numFmtId="164" fontId="25" fillId="0" borderId="13" xfId="0" applyNumberFormat="1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3" fillId="0" borderId="8" xfId="0" applyNumberFormat="1" applyFont="1" applyFill="1" applyBorder="1" applyAlignment="1">
      <alignment horizontal="center"/>
    </xf>
    <xf numFmtId="164" fontId="13" fillId="0" borderId="8" xfId="1" applyNumberFormat="1" applyFont="1" applyBorder="1" applyAlignment="1">
      <alignment horizontal="center"/>
    </xf>
    <xf numFmtId="164" fontId="15" fillId="0" borderId="8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3" fillId="0" borderId="13" xfId="1" applyNumberFormat="1" applyFont="1" applyFill="1" applyBorder="1" applyAlignment="1">
      <alignment horizontal="center"/>
    </xf>
    <xf numFmtId="164" fontId="25" fillId="0" borderId="1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164" fontId="13" fillId="0" borderId="15" xfId="1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164" fontId="25" fillId="0" borderId="1" xfId="0" applyNumberFormat="1" applyFont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3" fillId="0" borderId="1" xfId="1" quotePrefix="1" applyNumberFormat="1" applyFont="1" applyFill="1" applyBorder="1" applyAlignment="1">
      <alignment horizontal="center"/>
    </xf>
    <xf numFmtId="164" fontId="13" fillId="0" borderId="17" xfId="1" applyNumberFormat="1" applyFont="1" applyFill="1" applyBorder="1" applyAlignment="1">
      <alignment horizontal="center"/>
    </xf>
    <xf numFmtId="164" fontId="25" fillId="0" borderId="18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/>
    </xf>
    <xf numFmtId="164" fontId="13" fillId="0" borderId="15" xfId="0" applyNumberFormat="1" applyFont="1" applyFill="1" applyBorder="1" applyAlignment="1">
      <alignment horizontal="center"/>
    </xf>
    <xf numFmtId="2" fontId="0" fillId="0" borderId="0" xfId="0" applyNumberFormat="1"/>
    <xf numFmtId="2" fontId="15" fillId="0" borderId="0" xfId="0" applyNumberFormat="1" applyFont="1" applyAlignment="1">
      <alignment horizontal="center"/>
    </xf>
    <xf numFmtId="2" fontId="0" fillId="0" borderId="0" xfId="0" applyNumberFormat="1" applyFill="1"/>
    <xf numFmtId="0" fontId="24" fillId="0" borderId="32" xfId="0" applyFont="1" applyBorder="1"/>
    <xf numFmtId="2" fontId="4" fillId="0" borderId="0" xfId="0" applyNumberFormat="1" applyFont="1"/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16" fontId="3" fillId="0" borderId="0" xfId="1" applyNumberFormat="1" applyFont="1" applyFill="1" applyBorder="1" applyAlignment="1">
      <alignment horizontal="center" wrapText="1"/>
    </xf>
    <xf numFmtId="2" fontId="3" fillId="0" borderId="0" xfId="1" applyNumberFormat="1" applyFont="1" applyFill="1" applyBorder="1" applyAlignment="1">
      <alignment horizontal="center" wrapText="1"/>
    </xf>
    <xf numFmtId="2" fontId="2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/>
    <xf numFmtId="164" fontId="0" fillId="0" borderId="0" xfId="0" applyNumberFormat="1" applyFont="1"/>
    <xf numFmtId="0" fontId="0" fillId="2" borderId="0" xfId="0" applyFont="1" applyFill="1"/>
    <xf numFmtId="16" fontId="0" fillId="0" borderId="0" xfId="0" applyNumberFormat="1" applyFont="1"/>
    <xf numFmtId="2" fontId="0" fillId="0" borderId="0" xfId="0" applyNumberFormat="1" applyFont="1"/>
    <xf numFmtId="0" fontId="0" fillId="4" borderId="0" xfId="0" applyFont="1" applyFill="1"/>
    <xf numFmtId="2" fontId="0" fillId="0" borderId="0" xfId="0" applyNumberFormat="1" applyFont="1" applyFill="1"/>
    <xf numFmtId="0" fontId="0" fillId="0" borderId="0" xfId="0" applyFont="1" applyAlignment="1">
      <alignment horizontal="center" wrapText="1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Border="1"/>
    <xf numFmtId="2" fontId="0" fillId="2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left"/>
    </xf>
    <xf numFmtId="2" fontId="0" fillId="0" borderId="0" xfId="0" applyNumberFormat="1" applyFill="1" applyAlignment="1">
      <alignment horizontal="center" wrapText="1"/>
    </xf>
    <xf numFmtId="0" fontId="0" fillId="0" borderId="36" xfId="0" applyBorder="1"/>
    <xf numFmtId="0" fontId="0" fillId="0" borderId="31" xfId="0" applyBorder="1"/>
    <xf numFmtId="2" fontId="24" fillId="0" borderId="0" xfId="0" applyNumberFormat="1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0" fontId="24" fillId="0" borderId="0" xfId="0" applyFont="1" applyBorder="1"/>
    <xf numFmtId="0" fontId="26" fillId="0" borderId="0" xfId="0" applyFont="1" applyBorder="1" applyAlignment="1">
      <alignment horizontal="center"/>
    </xf>
    <xf numFmtId="164" fontId="24" fillId="0" borderId="32" xfId="0" applyNumberFormat="1" applyFont="1" applyBorder="1" applyAlignment="1">
      <alignment horizontal="left"/>
    </xf>
    <xf numFmtId="2" fontId="0" fillId="5" borderId="0" xfId="0" applyNumberFormat="1" applyFill="1" applyAlignment="1">
      <alignment horizontal="center"/>
    </xf>
    <xf numFmtId="2" fontId="24" fillId="5" borderId="0" xfId="0" applyNumberFormat="1" applyFont="1" applyFill="1" applyAlignment="1">
      <alignment horizontal="center"/>
    </xf>
    <xf numFmtId="2" fontId="24" fillId="5" borderId="29" xfId="0" applyNumberFormat="1" applyFont="1" applyFill="1" applyBorder="1" applyAlignment="1">
      <alignment horizontal="center"/>
    </xf>
    <xf numFmtId="0" fontId="0" fillId="0" borderId="29" xfId="0" applyBorder="1"/>
    <xf numFmtId="2" fontId="0" fillId="5" borderId="29" xfId="0" applyNumberForma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2" fontId="0" fillId="0" borderId="29" xfId="0" applyNumberFormat="1" applyBorder="1"/>
    <xf numFmtId="0" fontId="0" fillId="4" borderId="29" xfId="0" applyFill="1" applyBorder="1"/>
    <xf numFmtId="2" fontId="0" fillId="0" borderId="29" xfId="0" applyNumberFormat="1" applyFont="1" applyBorder="1"/>
    <xf numFmtId="0" fontId="0" fillId="4" borderId="29" xfId="0" applyFont="1" applyFill="1" applyBorder="1"/>
    <xf numFmtId="164" fontId="0" fillId="0" borderId="19" xfId="0" applyNumberFormat="1" applyBorder="1" applyAlignment="1">
      <alignment horizontal="center"/>
    </xf>
    <xf numFmtId="164" fontId="3" fillId="0" borderId="26" xfId="1" applyNumberFormat="1" applyFont="1" applyBorder="1" applyAlignment="1">
      <alignment horizontal="center"/>
    </xf>
    <xf numFmtId="164" fontId="3" fillId="0" borderId="26" xfId="1" applyNumberFormat="1" applyFont="1" applyFill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164" fontId="10" fillId="0" borderId="24" xfId="0" applyNumberFormat="1" applyFont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9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wrapText="1"/>
    </xf>
    <xf numFmtId="164" fontId="0" fillId="9" borderId="0" xfId="0" applyNumberFormat="1" applyFill="1" applyAlignment="1">
      <alignment horizontal="center" vertical="center" wrapText="1"/>
    </xf>
    <xf numFmtId="2" fontId="0" fillId="11" borderId="0" xfId="0" applyNumberFormat="1" applyFill="1" applyAlignment="1">
      <alignment horizontal="center"/>
    </xf>
    <xf numFmtId="2" fontId="24" fillId="11" borderId="0" xfId="0" applyNumberFormat="1" applyFont="1" applyFill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9" xfId="0" applyNumberFormat="1" applyBorder="1"/>
    <xf numFmtId="164" fontId="24" fillId="0" borderId="0" xfId="0" applyNumberFormat="1" applyFont="1" applyBorder="1" applyAlignment="1">
      <alignment horizontal="left"/>
    </xf>
    <xf numFmtId="2" fontId="0" fillId="0" borderId="0" xfId="0" applyNumberFormat="1" applyBorder="1"/>
    <xf numFmtId="2" fontId="0" fillId="0" borderId="3" xfId="0" applyNumberFormat="1" applyBorder="1"/>
    <xf numFmtId="2" fontId="0" fillId="0" borderId="3" xfId="0" applyNumberFormat="1" applyFont="1" applyBorder="1"/>
    <xf numFmtId="164" fontId="0" fillId="0" borderId="3" xfId="0" applyNumberFormat="1" applyBorder="1"/>
    <xf numFmtId="0" fontId="1" fillId="0" borderId="19" xfId="0" applyFont="1" applyFill="1" applyBorder="1" applyAlignment="1">
      <alignment horizontal="center" wrapText="1"/>
    </xf>
    <xf numFmtId="2" fontId="1" fillId="0" borderId="38" xfId="0" applyNumberFormat="1" applyFont="1" applyFill="1" applyBorder="1" applyAlignment="1">
      <alignment horizontal="center" wrapText="1"/>
    </xf>
    <xf numFmtId="2" fontId="1" fillId="0" borderId="39" xfId="0" applyNumberFormat="1" applyFont="1" applyFill="1" applyBorder="1" applyAlignment="1">
      <alignment horizontal="center" wrapText="1"/>
    </xf>
    <xf numFmtId="0" fontId="1" fillId="0" borderId="40" xfId="0" applyFont="1" applyBorder="1"/>
    <xf numFmtId="164" fontId="1" fillId="0" borderId="28" xfId="1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1" fillId="0" borderId="22" xfId="1" applyFont="1" applyFill="1" applyBorder="1"/>
    <xf numFmtId="164" fontId="1" fillId="0" borderId="13" xfId="1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1" fillId="0" borderId="22" xfId="0" applyFont="1" applyFill="1" applyBorder="1" applyAlignment="1" applyProtection="1">
      <alignment vertical="center"/>
    </xf>
    <xf numFmtId="0" fontId="11" fillId="0" borderId="22" xfId="1" applyFont="1" applyFill="1" applyBorder="1"/>
    <xf numFmtId="0" fontId="1" fillId="0" borderId="22" xfId="0" applyFont="1" applyBorder="1"/>
    <xf numFmtId="164" fontId="12" fillId="0" borderId="16" xfId="0" applyNumberFormat="1" applyFont="1" applyBorder="1" applyAlignment="1">
      <alignment horizontal="center"/>
    </xf>
    <xf numFmtId="164" fontId="1" fillId="0" borderId="16" xfId="1" applyNumberFormat="1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1" fillId="0" borderId="22" xfId="0" applyFont="1" applyFill="1" applyBorder="1" applyAlignment="1" applyProtection="1">
      <alignment vertical="center" wrapText="1"/>
    </xf>
    <xf numFmtId="164" fontId="14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1" fillId="0" borderId="24" xfId="0" applyFont="1" applyFill="1" applyBorder="1" applyAlignment="1" applyProtection="1">
      <alignment vertical="center"/>
    </xf>
    <xf numFmtId="164" fontId="1" fillId="0" borderId="41" xfId="1" applyNumberFormat="1" applyFont="1" applyBorder="1" applyAlignment="1">
      <alignment horizontal="center"/>
    </xf>
    <xf numFmtId="164" fontId="0" fillId="0" borderId="37" xfId="0" applyNumberFormat="1" applyFont="1" applyBorder="1" applyAlignment="1">
      <alignment horizontal="center"/>
    </xf>
    <xf numFmtId="1" fontId="0" fillId="0" borderId="0" xfId="0" applyNumberFormat="1" applyFont="1"/>
    <xf numFmtId="1" fontId="0" fillId="0" borderId="0" xfId="0" applyNumberFormat="1"/>
    <xf numFmtId="0" fontId="0" fillId="4" borderId="42" xfId="0" applyFill="1" applyBorder="1"/>
    <xf numFmtId="0" fontId="0" fillId="4" borderId="42" xfId="0" applyFont="1" applyFill="1" applyBorder="1"/>
    <xf numFmtId="2" fontId="0" fillId="5" borderId="0" xfId="0" applyNumberFormat="1" applyFill="1" applyBorder="1" applyAlignment="1">
      <alignment horizontal="center"/>
    </xf>
    <xf numFmtId="2" fontId="0" fillId="0" borderId="35" xfId="0" applyNumberFormat="1" applyBorder="1"/>
    <xf numFmtId="2" fontId="0" fillId="0" borderId="29" xfId="0" applyNumberFormat="1" applyFill="1" applyBorder="1"/>
    <xf numFmtId="16" fontId="0" fillId="0" borderId="0" xfId="0" applyNumberFormat="1" applyFill="1"/>
    <xf numFmtId="0" fontId="0" fillId="0" borderId="0" xfId="0" applyFont="1" applyFill="1"/>
    <xf numFmtId="1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24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Border="1" applyAlignment="1">
      <alignment horizontal="center" wrapText="1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 wrapText="1"/>
    </xf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wrapText="1"/>
    </xf>
    <xf numFmtId="0" fontId="26" fillId="0" borderId="0" xfId="0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2" fontId="0" fillId="0" borderId="0" xfId="0" applyNumberFormat="1" applyFill="1" applyAlignment="1">
      <alignment vertical="top"/>
    </xf>
    <xf numFmtId="0" fontId="4" fillId="2" borderId="0" xfId="0" applyFont="1" applyFill="1" applyAlignment="1">
      <alignment vertical="center"/>
    </xf>
    <xf numFmtId="2" fontId="24" fillId="5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0" fillId="7" borderId="0" xfId="0" applyNumberFormat="1" applyFill="1" applyBorder="1" applyAlignment="1">
      <alignment horizontal="left" wrapText="1"/>
    </xf>
    <xf numFmtId="1" fontId="0" fillId="0" borderId="0" xfId="0" applyNumberFormat="1" applyFont="1" applyBorder="1"/>
    <xf numFmtId="1" fontId="24" fillId="0" borderId="0" xfId="0" applyNumberFormat="1" applyFont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24" fillId="0" borderId="30" xfId="0" applyNumberFormat="1" applyFont="1" applyBorder="1" applyAlignment="1">
      <alignment horizontal="left"/>
    </xf>
    <xf numFmtId="2" fontId="24" fillId="0" borderId="36" xfId="0" applyNumberFormat="1" applyFont="1" applyBorder="1" applyAlignment="1">
      <alignment horizontal="center"/>
    </xf>
    <xf numFmtId="164" fontId="24" fillId="0" borderId="36" xfId="0" applyNumberFormat="1" applyFont="1" applyBorder="1" applyAlignment="1">
      <alignment horizontal="center"/>
    </xf>
    <xf numFmtId="0" fontId="24" fillId="0" borderId="36" xfId="0" applyFont="1" applyBorder="1"/>
    <xf numFmtId="0" fontId="24" fillId="0" borderId="36" xfId="0" quotePrefix="1" applyFon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left"/>
    </xf>
    <xf numFmtId="0" fontId="24" fillId="0" borderId="32" xfId="0" applyFont="1" applyFill="1" applyBorder="1"/>
    <xf numFmtId="0" fontId="24" fillId="0" borderId="34" xfId="0" applyFont="1" applyFill="1" applyBorder="1"/>
    <xf numFmtId="0" fontId="0" fillId="0" borderId="35" xfId="0" applyBorder="1"/>
    <xf numFmtId="164" fontId="0" fillId="0" borderId="0" xfId="0" quotePrefix="1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16" fillId="12" borderId="0" xfId="0" applyFont="1" applyFill="1"/>
    <xf numFmtId="164" fontId="27" fillId="12" borderId="0" xfId="0" applyNumberFormat="1" applyFont="1" applyFill="1" applyAlignment="1">
      <alignment horizontal="center"/>
    </xf>
    <xf numFmtId="164" fontId="0" fillId="12" borderId="0" xfId="0" applyNumberFormat="1" applyFont="1" applyFill="1" applyAlignment="1">
      <alignment horizontal="center"/>
    </xf>
    <xf numFmtId="0" fontId="0" fillId="12" borderId="0" xfId="0" applyFont="1" applyFill="1"/>
    <xf numFmtId="164" fontId="24" fillId="0" borderId="0" xfId="0" quotePrefix="1" applyNumberFormat="1" applyFont="1" applyAlignment="1">
      <alignment horizontal="center"/>
    </xf>
    <xf numFmtId="164" fontId="0" fillId="12" borderId="0" xfId="0" applyNumberFormat="1" applyFill="1" applyAlignment="1">
      <alignment horizontal="center"/>
    </xf>
    <xf numFmtId="16" fontId="0" fillId="0" borderId="29" xfId="0" applyNumberFormat="1" applyBorder="1"/>
    <xf numFmtId="164" fontId="0" fillId="3" borderId="29" xfId="0" applyNumberFormat="1" applyFill="1" applyBorder="1" applyAlignment="1">
      <alignment horizontal="center"/>
    </xf>
    <xf numFmtId="164" fontId="0" fillId="9" borderId="29" xfId="0" applyNumberFormat="1" applyFont="1" applyFill="1" applyBorder="1" applyAlignment="1">
      <alignment horizontal="center"/>
    </xf>
    <xf numFmtId="164" fontId="0" fillId="9" borderId="29" xfId="0" applyNumberFormat="1" applyFill="1" applyBorder="1" applyAlignment="1">
      <alignment horizontal="center"/>
    </xf>
    <xf numFmtId="2" fontId="0" fillId="0" borderId="35" xfId="0" applyNumberFormat="1" applyFont="1" applyBorder="1"/>
    <xf numFmtId="0" fontId="0" fillId="4" borderId="0" xfId="0" applyFill="1" applyBorder="1"/>
    <xf numFmtId="0" fontId="0" fillId="4" borderId="0" xfId="0" applyFont="1" applyFill="1" applyBorder="1"/>
    <xf numFmtId="2" fontId="0" fillId="0" borderId="27" xfId="0" applyNumberFormat="1" applyBorder="1"/>
    <xf numFmtId="0" fontId="4" fillId="12" borderId="0" xfId="0" applyFont="1" applyFill="1"/>
    <xf numFmtId="164" fontId="0" fillId="12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16" fontId="0" fillId="0" borderId="0" xfId="0" applyNumberFormat="1" applyBorder="1"/>
    <xf numFmtId="164" fontId="0" fillId="9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2" fontId="28" fillId="2" borderId="0" xfId="0" applyNumberFormat="1" applyFont="1" applyFill="1"/>
    <xf numFmtId="2" fontId="24" fillId="2" borderId="0" xfId="0" applyNumberFormat="1" applyFont="1" applyFill="1"/>
    <xf numFmtId="2" fontId="0" fillId="2" borderId="0" xfId="0" applyNumberFormat="1" applyFill="1" applyBorder="1" applyAlignment="1">
      <alignment horizontal="left"/>
    </xf>
    <xf numFmtId="14" fontId="0" fillId="0" borderId="0" xfId="0" applyNumberFormat="1" applyBorder="1"/>
    <xf numFmtId="164" fontId="0" fillId="0" borderId="0" xfId="0" applyNumberFormat="1" applyBorder="1"/>
    <xf numFmtId="16" fontId="0" fillId="0" borderId="0" xfId="0" applyNumberFormat="1" applyFont="1" applyBorder="1"/>
    <xf numFmtId="2" fontId="23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64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164" fontId="1" fillId="0" borderId="38" xfId="0" applyNumberFormat="1" applyFont="1" applyFill="1" applyBorder="1" applyAlignment="1">
      <alignment horizontal="center" wrapText="1"/>
    </xf>
    <xf numFmtId="164" fontId="1" fillId="0" borderId="39" xfId="0" applyNumberFormat="1" applyFont="1" applyFill="1" applyBorder="1" applyAlignment="1">
      <alignment horizontal="center" wrapText="1"/>
    </xf>
    <xf numFmtId="0" fontId="31" fillId="0" borderId="21" xfId="0" applyFont="1" applyFill="1" applyBorder="1" applyAlignment="1" applyProtection="1">
      <alignment vertical="center" wrapText="1"/>
    </xf>
    <xf numFmtId="164" fontId="34" fillId="0" borderId="43" xfId="0" applyNumberFormat="1" applyFont="1" applyBorder="1" applyAlignment="1">
      <alignment horizontal="center"/>
    </xf>
    <xf numFmtId="164" fontId="34" fillId="0" borderId="43" xfId="0" applyNumberFormat="1" applyFont="1" applyFill="1" applyBorder="1" applyAlignment="1">
      <alignment horizontal="center"/>
    </xf>
    <xf numFmtId="164" fontId="35" fillId="0" borderId="43" xfId="0" applyNumberFormat="1" applyFont="1" applyBorder="1" applyAlignment="1">
      <alignment horizontal="center"/>
    </xf>
    <xf numFmtId="164" fontId="34" fillId="0" borderId="43" xfId="1" applyNumberFormat="1" applyFont="1" applyBorder="1" applyAlignment="1">
      <alignment horizontal="center"/>
    </xf>
    <xf numFmtId="164" fontId="34" fillId="0" borderId="43" xfId="1" applyNumberFormat="1" applyFont="1" applyFill="1" applyBorder="1" applyAlignment="1">
      <alignment horizontal="center"/>
    </xf>
    <xf numFmtId="164" fontId="34" fillId="0" borderId="44" xfId="1" applyNumberFormat="1" applyFont="1" applyBorder="1" applyAlignment="1">
      <alignment horizontal="center"/>
    </xf>
    <xf numFmtId="0" fontId="31" fillId="0" borderId="22" xfId="0" applyFont="1" applyFill="1" applyBorder="1" applyAlignment="1" applyProtection="1">
      <alignment vertical="center" wrapText="1"/>
    </xf>
    <xf numFmtId="0" fontId="32" fillId="0" borderId="22" xfId="0" applyFont="1" applyBorder="1"/>
    <xf numFmtId="164" fontId="34" fillId="0" borderId="1" xfId="1" applyNumberFormat="1" applyFont="1" applyBorder="1" applyAlignment="1">
      <alignment horizontal="center"/>
    </xf>
    <xf numFmtId="164" fontId="35" fillId="0" borderId="1" xfId="0" applyNumberFormat="1" applyFont="1" applyBorder="1" applyAlignment="1">
      <alignment horizontal="center"/>
    </xf>
    <xf numFmtId="164" fontId="34" fillId="0" borderId="1" xfId="1" applyNumberFormat="1" applyFont="1" applyFill="1" applyBorder="1" applyAlignment="1">
      <alignment horizontal="center"/>
    </xf>
    <xf numFmtId="164" fontId="34" fillId="0" borderId="1" xfId="0" applyNumberFormat="1" applyFont="1" applyBorder="1" applyAlignment="1">
      <alignment horizontal="center"/>
    </xf>
    <xf numFmtId="164" fontId="34" fillId="0" borderId="23" xfId="0" applyNumberFormat="1" applyFont="1" applyBorder="1" applyAlignment="1">
      <alignment horizontal="center"/>
    </xf>
    <xf numFmtId="164" fontId="34" fillId="0" borderId="1" xfId="0" applyNumberFormat="1" applyFont="1" applyFill="1" applyBorder="1" applyAlignment="1">
      <alignment horizontal="center"/>
    </xf>
    <xf numFmtId="164" fontId="34" fillId="0" borderId="23" xfId="1" applyNumberFormat="1" applyFont="1" applyBorder="1" applyAlignment="1">
      <alignment horizontal="center"/>
    </xf>
    <xf numFmtId="0" fontId="33" fillId="0" borderId="22" xfId="0" applyFont="1" applyBorder="1"/>
    <xf numFmtId="164" fontId="34" fillId="0" borderId="1" xfId="1" quotePrefix="1" applyNumberFormat="1" applyFont="1" applyFill="1" applyBorder="1" applyAlignment="1">
      <alignment horizontal="center"/>
    </xf>
    <xf numFmtId="164" fontId="34" fillId="0" borderId="9" xfId="1" applyNumberFormat="1" applyFont="1" applyBorder="1" applyAlignment="1">
      <alignment horizontal="center"/>
    </xf>
    <xf numFmtId="164" fontId="34" fillId="0" borderId="1" xfId="0" applyNumberFormat="1" applyFont="1" applyBorder="1" applyAlignment="1">
      <alignment horizontal="center" vertical="top"/>
    </xf>
    <xf numFmtId="164" fontId="35" fillId="0" borderId="23" xfId="0" applyNumberFormat="1" applyFont="1" applyBorder="1" applyAlignment="1">
      <alignment horizontal="center"/>
    </xf>
    <xf numFmtId="0" fontId="31" fillId="0" borderId="24" xfId="0" applyFont="1" applyFill="1" applyBorder="1" applyAlignment="1" applyProtection="1">
      <alignment vertical="center" wrapText="1"/>
    </xf>
    <xf numFmtId="164" fontId="34" fillId="0" borderId="37" xfId="1" applyNumberFormat="1" applyFont="1" applyBorder="1" applyAlignment="1">
      <alignment horizontal="center"/>
    </xf>
    <xf numFmtId="164" fontId="34" fillId="0" borderId="37" xfId="0" applyNumberFormat="1" applyFont="1" applyBorder="1" applyAlignment="1">
      <alignment horizontal="center"/>
    </xf>
    <xf numFmtId="164" fontId="35" fillId="0" borderId="37" xfId="0" applyNumberFormat="1" applyFont="1" applyBorder="1" applyAlignment="1">
      <alignment horizontal="center"/>
    </xf>
    <xf numFmtId="164" fontId="34" fillId="0" borderId="37" xfId="1" applyNumberFormat="1" applyFont="1" applyFill="1" applyBorder="1" applyAlignment="1">
      <alignment horizontal="center"/>
    </xf>
    <xf numFmtId="164" fontId="34" fillId="0" borderId="45" xfId="1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12" borderId="0" xfId="0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0" fillId="9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29" xfId="0" applyNumberFormat="1" applyFill="1" applyBorder="1" applyAlignment="1">
      <alignment horizontal="center"/>
    </xf>
    <xf numFmtId="1" fontId="0" fillId="0" borderId="0" xfId="0" applyNumberFormat="1" applyFont="1" applyBorder="1" applyAlignment="1">
      <alignment horizontal="right"/>
    </xf>
    <xf numFmtId="0" fontId="0" fillId="0" borderId="0" xfId="0" applyFill="1" applyBorder="1"/>
    <xf numFmtId="2" fontId="0" fillId="0" borderId="0" xfId="0" applyNumberFormat="1" applyFon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64" fontId="0" fillId="9" borderId="2" xfId="0" applyNumberFormat="1" applyFont="1" applyFill="1" applyBorder="1" applyAlignment="1">
      <alignment horizontal="center"/>
    </xf>
    <xf numFmtId="2" fontId="0" fillId="0" borderId="2" xfId="0" applyNumberFormat="1" applyFill="1" applyBorder="1"/>
    <xf numFmtId="2" fontId="0" fillId="0" borderId="2" xfId="0" applyNumberFormat="1" applyBorder="1" applyAlignment="1">
      <alignment horizontal="center"/>
    </xf>
    <xf numFmtId="0" fontId="0" fillId="4" borderId="2" xfId="0" applyFill="1" applyBorder="1"/>
    <xf numFmtId="2" fontId="0" fillId="0" borderId="2" xfId="0" applyNumberFormat="1" applyFont="1" applyBorder="1"/>
    <xf numFmtId="0" fontId="0" fillId="4" borderId="2" xfId="0" applyFont="1" applyFill="1" applyBorder="1"/>
    <xf numFmtId="164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0" xfId="0" applyFont="1" applyBorder="1"/>
    <xf numFmtId="0" fontId="0" fillId="0" borderId="22" xfId="0" applyFont="1" applyBorder="1"/>
    <xf numFmtId="0" fontId="15" fillId="0" borderId="21" xfId="0" applyFont="1" applyBorder="1"/>
    <xf numFmtId="0" fontId="15" fillId="0" borderId="22" xfId="0" applyFont="1" applyBorder="1"/>
    <xf numFmtId="164" fontId="36" fillId="0" borderId="22" xfId="0" applyNumberFormat="1" applyFont="1" applyBorder="1" applyAlignment="1">
      <alignment horizontal="left"/>
    </xf>
    <xf numFmtId="164" fontId="36" fillId="0" borderId="24" xfId="0" applyNumberFormat="1" applyFont="1" applyBorder="1" applyAlignment="1">
      <alignment horizontal="left"/>
    </xf>
    <xf numFmtId="0" fontId="32" fillId="0" borderId="21" xfId="0" applyFont="1" applyBorder="1"/>
    <xf numFmtId="164" fontId="33" fillId="0" borderId="22" xfId="0" applyNumberFormat="1" applyFont="1" applyBorder="1" applyAlignment="1">
      <alignment horizontal="left"/>
    </xf>
    <xf numFmtId="0" fontId="32" fillId="0" borderId="22" xfId="0" applyFont="1" applyBorder="1" applyAlignment="1">
      <alignment horizontal="left"/>
    </xf>
    <xf numFmtId="0" fontId="32" fillId="0" borderId="24" xfId="0" applyFont="1" applyBorder="1"/>
    <xf numFmtId="166" fontId="0" fillId="0" borderId="0" xfId="0" applyNumberFormat="1"/>
    <xf numFmtId="164" fontId="4" fillId="0" borderId="0" xfId="0" applyNumberFormat="1" applyFont="1"/>
    <xf numFmtId="164" fontId="0" fillId="0" borderId="0" xfId="0" applyNumberFormat="1" applyFill="1"/>
    <xf numFmtId="164" fontId="0" fillId="0" borderId="0" xfId="0" quotePrefix="1" applyNumberFormat="1"/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64" fontId="0" fillId="3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164" fontId="15" fillId="0" borderId="0" xfId="0" applyNumberFormat="1" applyFont="1"/>
    <xf numFmtId="164" fontId="38" fillId="14" borderId="0" xfId="4" applyNumberFormat="1"/>
    <xf numFmtId="164" fontId="37" fillId="13" borderId="0" xfId="3" applyNumberFormat="1"/>
    <xf numFmtId="164" fontId="0" fillId="0" borderId="47" xfId="0" applyNumberFormat="1" applyBorder="1"/>
    <xf numFmtId="164" fontId="0" fillId="0" borderId="48" xfId="0" applyNumberFormat="1" applyBorder="1"/>
    <xf numFmtId="164" fontId="0" fillId="3" borderId="49" xfId="0" applyNumberFormat="1" applyFill="1" applyBorder="1"/>
    <xf numFmtId="164" fontId="0" fillId="3" borderId="28" xfId="0" applyNumberFormat="1" applyFill="1" applyBorder="1"/>
    <xf numFmtId="164" fontId="0" fillId="3" borderId="47" xfId="0" applyNumberFormat="1" applyFill="1" applyBorder="1"/>
    <xf numFmtId="164" fontId="0" fillId="3" borderId="48" xfId="0" applyNumberFormat="1" applyFill="1" applyBorder="1"/>
    <xf numFmtId="164" fontId="0" fillId="0" borderId="49" xfId="0" applyNumberFormat="1" applyBorder="1"/>
    <xf numFmtId="164" fontId="0" fillId="0" borderId="28" xfId="0" applyNumberFormat="1" applyBorder="1"/>
    <xf numFmtId="164" fontId="0" fillId="0" borderId="48" xfId="0" quotePrefix="1" applyNumberFormat="1" applyBorder="1"/>
    <xf numFmtId="166" fontId="0" fillId="0" borderId="0" xfId="0" applyNumberFormat="1" applyFill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166" fontId="0" fillId="0" borderId="48" xfId="0" applyNumberFormat="1" applyBorder="1"/>
    <xf numFmtId="0" fontId="0" fillId="0" borderId="51" xfId="0" applyBorder="1"/>
    <xf numFmtId="1" fontId="0" fillId="0" borderId="47" xfId="0" applyNumberFormat="1" applyFont="1" applyBorder="1"/>
    <xf numFmtId="166" fontId="0" fillId="0" borderId="50" xfId="0" applyNumberFormat="1" applyBorder="1"/>
    <xf numFmtId="2" fontId="0" fillId="0" borderId="49" xfId="0" applyNumberFormat="1" applyFont="1" applyFill="1" applyBorder="1" applyAlignment="1">
      <alignment horizontal="center"/>
    </xf>
    <xf numFmtId="166" fontId="0" fillId="0" borderId="28" xfId="0" applyNumberFormat="1" applyFont="1" applyBorder="1" applyAlignment="1">
      <alignment horizontal="right"/>
    </xf>
    <xf numFmtId="0" fontId="0" fillId="2" borderId="0" xfId="0" applyFill="1" applyAlignment="1">
      <alignment horizontal="right"/>
    </xf>
    <xf numFmtId="166" fontId="0" fillId="2" borderId="0" xfId="0" applyNumberFormat="1" applyFill="1"/>
    <xf numFmtId="164" fontId="37" fillId="13" borderId="28" xfId="3" applyNumberFormat="1" applyBorder="1"/>
    <xf numFmtId="164" fontId="0" fillId="0" borderId="49" xfId="0" applyNumberFormat="1" applyFill="1" applyBorder="1"/>
    <xf numFmtId="167" fontId="0" fillId="0" borderId="0" xfId="0" applyNumberFormat="1"/>
    <xf numFmtId="2" fontId="0" fillId="0" borderId="19" xfId="0" applyNumberFormat="1" applyFont="1" applyFill="1" applyBorder="1"/>
    <xf numFmtId="166" fontId="0" fillId="0" borderId="29" xfId="0" applyNumberFormat="1" applyBorder="1"/>
    <xf numFmtId="0" fontId="0" fillId="0" borderId="19" xfId="0" applyBorder="1"/>
    <xf numFmtId="164" fontId="1" fillId="0" borderId="19" xfId="0" applyNumberFormat="1" applyFont="1" applyFill="1" applyBorder="1" applyAlignment="1">
      <alignment horizontal="center" wrapText="1"/>
    </xf>
    <xf numFmtId="164" fontId="1" fillId="0" borderId="25" xfId="0" applyNumberFormat="1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64" fontId="37" fillId="13" borderId="48" xfId="3" applyNumberFormat="1" applyBorder="1"/>
    <xf numFmtId="0" fontId="3" fillId="0" borderId="40" xfId="0" applyFont="1" applyBorder="1"/>
    <xf numFmtId="0" fontId="3" fillId="0" borderId="2" xfId="0" applyFont="1" applyBorder="1"/>
    <xf numFmtId="0" fontId="3" fillId="0" borderId="22" xfId="0" applyFont="1" applyBorder="1"/>
    <xf numFmtId="0" fontId="3" fillId="0" borderId="52" xfId="0" applyFont="1" applyBorder="1"/>
    <xf numFmtId="0" fontId="40" fillId="0" borderId="22" xfId="0" applyFont="1" applyFill="1" applyBorder="1" applyAlignment="1" applyProtection="1">
      <alignment vertical="center" wrapText="1"/>
    </xf>
    <xf numFmtId="164" fontId="3" fillId="0" borderId="52" xfId="0" applyNumberFormat="1" applyFont="1" applyBorder="1" applyAlignment="1">
      <alignment horizontal="left"/>
    </xf>
    <xf numFmtId="0" fontId="40" fillId="0" borderId="24" xfId="0" applyFont="1" applyFill="1" applyBorder="1" applyAlignment="1" applyProtection="1">
      <alignment vertical="center" wrapText="1"/>
    </xf>
    <xf numFmtId="0" fontId="3" fillId="0" borderId="42" xfId="0" applyFont="1" applyBorder="1"/>
    <xf numFmtId="164" fontId="34" fillId="0" borderId="4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34" fillId="0" borderId="22" xfId="0" applyNumberFormat="1" applyFont="1" applyBorder="1" applyAlignment="1">
      <alignment horizontal="center"/>
    </xf>
    <xf numFmtId="164" fontId="34" fillId="0" borderId="22" xfId="1" applyNumberFormat="1" applyFont="1" applyBorder="1" applyAlignment="1">
      <alignment horizontal="center"/>
    </xf>
    <xf numFmtId="164" fontId="35" fillId="0" borderId="22" xfId="0" applyNumberFormat="1" applyFont="1" applyBorder="1" applyAlignment="1">
      <alignment horizontal="center"/>
    </xf>
    <xf numFmtId="164" fontId="34" fillId="0" borderId="24" xfId="0" applyNumberFormat="1" applyFont="1" applyBorder="1" applyAlignment="1">
      <alignment horizontal="center"/>
    </xf>
    <xf numFmtId="164" fontId="34" fillId="0" borderId="24" xfId="1" applyNumberFormat="1" applyFont="1" applyBorder="1" applyAlignment="1">
      <alignment horizontal="center"/>
    </xf>
    <xf numFmtId="0" fontId="41" fillId="0" borderId="0" xfId="0" applyFont="1"/>
    <xf numFmtId="2" fontId="0" fillId="0" borderId="19" xfId="0" applyNumberFormat="1" applyFont="1" applyBorder="1"/>
    <xf numFmtId="164" fontId="34" fillId="0" borderId="21" xfId="0" applyNumberFormat="1" applyFont="1" applyFill="1" applyBorder="1" applyAlignment="1">
      <alignment horizontal="center"/>
    </xf>
    <xf numFmtId="0" fontId="39" fillId="0" borderId="0" xfId="0" applyFont="1" applyFill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1" fontId="15" fillId="0" borderId="0" xfId="0" applyNumberFormat="1" applyFont="1" applyAlignment="1">
      <alignment horizontal="center"/>
    </xf>
    <xf numFmtId="0" fontId="0" fillId="0" borderId="29" xfId="0" applyFill="1" applyBorder="1"/>
    <xf numFmtId="0" fontId="24" fillId="2" borderId="29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4" fillId="0" borderId="2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64" fontId="0" fillId="0" borderId="47" xfId="0" applyNumberFormat="1" applyFill="1" applyBorder="1"/>
    <xf numFmtId="164" fontId="0" fillId="0" borderId="47" xfId="0" quotePrefix="1" applyNumberFormat="1" applyFill="1" applyBorder="1"/>
    <xf numFmtId="164" fontId="37" fillId="0" borderId="47" xfId="3" applyNumberFormat="1" applyFill="1" applyBorder="1"/>
    <xf numFmtId="164" fontId="37" fillId="0" borderId="48" xfId="3" applyNumberFormat="1" applyFill="1" applyBorder="1"/>
    <xf numFmtId="164" fontId="34" fillId="0" borderId="21" xfId="1" applyNumberFormat="1" applyFont="1" applyBorder="1" applyAlignment="1">
      <alignment horizontal="center"/>
    </xf>
    <xf numFmtId="164" fontId="34" fillId="0" borderId="22" xfId="0" applyNumberFormat="1" applyFont="1" applyFill="1" applyBorder="1" applyAlignment="1">
      <alignment horizontal="center"/>
    </xf>
    <xf numFmtId="164" fontId="34" fillId="0" borderId="22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9" xfId="0" applyFill="1" applyBorder="1" applyAlignment="1"/>
    <xf numFmtId="0" fontId="42" fillId="0" borderId="53" xfId="0" applyFont="1" applyFill="1" applyBorder="1" applyAlignment="1">
      <alignment horizontal="center"/>
    </xf>
    <xf numFmtId="164" fontId="1" fillId="0" borderId="37" xfId="1" applyNumberFormat="1" applyFont="1" applyBorder="1" applyAlignment="1">
      <alignment horizontal="center"/>
    </xf>
    <xf numFmtId="164" fontId="35" fillId="0" borderId="21" xfId="0" applyNumberFormat="1" applyFont="1" applyBorder="1" applyAlignment="1">
      <alignment horizontal="center"/>
    </xf>
    <xf numFmtId="164" fontId="35" fillId="0" borderId="2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" fontId="0" fillId="0" borderId="0" xfId="0" applyNumberFormat="1" applyFill="1"/>
    <xf numFmtId="165" fontId="29" fillId="0" borderId="0" xfId="0" applyNumberFormat="1" applyFont="1" applyFill="1"/>
    <xf numFmtId="165" fontId="0" fillId="0" borderId="0" xfId="0" applyNumberFormat="1" applyFill="1"/>
    <xf numFmtId="0" fontId="29" fillId="0" borderId="0" xfId="0" applyFont="1" applyFill="1"/>
    <xf numFmtId="166" fontId="0" fillId="0" borderId="29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Fill="1" applyBorder="1"/>
    <xf numFmtId="0" fontId="0" fillId="2" borderId="0" xfId="0" applyFill="1" applyBorder="1"/>
    <xf numFmtId="0" fontId="4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0" fillId="0" borderId="0" xfId="0" quotePrefix="1"/>
    <xf numFmtId="2" fontId="0" fillId="0" borderId="0" xfId="0" quotePrefix="1" applyNumberFormat="1" applyFill="1"/>
    <xf numFmtId="2" fontId="24" fillId="5" borderId="0" xfId="0" applyNumberFormat="1" applyFont="1" applyFill="1" applyAlignment="1">
      <alignment horizontal="left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15" borderId="0" xfId="0" applyNumberFormat="1" applyFill="1" applyBorder="1" applyAlignment="1">
      <alignment horizontal="left"/>
    </xf>
    <xf numFmtId="2" fontId="24" fillId="5" borderId="29" xfId="0" applyNumberFormat="1" applyFont="1" applyFill="1" applyBorder="1" applyAlignment="1">
      <alignment horizontal="left"/>
    </xf>
    <xf numFmtId="2" fontId="0" fillId="0" borderId="29" xfId="0" applyNumberFormat="1" applyFont="1" applyBorder="1" applyAlignment="1">
      <alignment horizontal="center"/>
    </xf>
    <xf numFmtId="2" fontId="24" fillId="5" borderId="0" xfId="0" applyNumberFormat="1" applyFont="1" applyFill="1" applyBorder="1" applyAlignment="1">
      <alignment horizontal="left"/>
    </xf>
    <xf numFmtId="2" fontId="21" fillId="0" borderId="0" xfId="0" applyNumberFormat="1" applyFont="1" applyBorder="1"/>
    <xf numFmtId="2" fontId="0" fillId="0" borderId="0" xfId="0" quotePrefix="1" applyNumberFormat="1" applyFont="1" applyBorder="1" applyAlignment="1">
      <alignment horizontal="center"/>
    </xf>
    <xf numFmtId="2" fontId="0" fillId="0" borderId="0" xfId="0" quotePrefix="1" applyNumberFormat="1" applyFont="1" applyFill="1" applyBorder="1" applyAlignment="1">
      <alignment horizontal="center"/>
    </xf>
    <xf numFmtId="2" fontId="0" fillId="0" borderId="3" xfId="0" applyNumberFormat="1" applyFill="1" applyBorder="1"/>
    <xf numFmtId="2" fontId="0" fillId="0" borderId="0" xfId="0" applyNumberFormat="1" applyFont="1" applyBorder="1" applyAlignment="1">
      <alignment horizontal="center"/>
    </xf>
    <xf numFmtId="164" fontId="0" fillId="0" borderId="0" xfId="0" quotePrefix="1" applyNumberFormat="1" applyFill="1"/>
    <xf numFmtId="2" fontId="0" fillId="0" borderId="0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2" fontId="0" fillId="2" borderId="29" xfId="0" applyNumberFormat="1" applyFill="1" applyBorder="1"/>
    <xf numFmtId="2" fontId="0" fillId="0" borderId="29" xfId="0" quotePrefix="1" applyNumberFormat="1" applyFill="1" applyBorder="1"/>
    <xf numFmtId="2" fontId="0" fillId="0" borderId="29" xfId="0" quotePrefix="1" applyNumberFormat="1" applyFont="1" applyFill="1" applyBorder="1" applyAlignment="1">
      <alignment horizontal="center"/>
    </xf>
    <xf numFmtId="2" fontId="0" fillId="11" borderId="29" xfId="0" applyNumberFormat="1" applyFill="1" applyBorder="1" applyAlignment="1">
      <alignment horizontal="center"/>
    </xf>
    <xf numFmtId="2" fontId="24" fillId="11" borderId="29" xfId="0" applyNumberFormat="1" applyFont="1" applyFill="1" applyBorder="1" applyAlignment="1">
      <alignment horizontal="center"/>
    </xf>
    <xf numFmtId="2" fontId="0" fillId="0" borderId="54" xfId="0" applyNumberFormat="1" applyBorder="1"/>
    <xf numFmtId="2" fontId="0" fillId="11" borderId="2" xfId="0" applyNumberFormat="1" applyFill="1" applyBorder="1" applyAlignment="1">
      <alignment horizontal="center"/>
    </xf>
    <xf numFmtId="2" fontId="24" fillId="11" borderId="2" xfId="0" applyNumberFormat="1" applyFont="1" applyFill="1" applyBorder="1" applyAlignment="1">
      <alignment horizontal="center"/>
    </xf>
    <xf numFmtId="2" fontId="24" fillId="5" borderId="2" xfId="0" applyNumberFormat="1" applyFont="1" applyFill="1" applyBorder="1" applyAlignment="1">
      <alignment horizontal="center"/>
    </xf>
    <xf numFmtId="2" fontId="0" fillId="0" borderId="2" xfId="0" quotePrefix="1" applyNumberFormat="1" applyFill="1" applyBorder="1"/>
    <xf numFmtId="2" fontId="24" fillId="5" borderId="2" xfId="0" applyNumberFormat="1" applyFont="1" applyFill="1" applyBorder="1" applyAlignment="1">
      <alignment horizontal="left"/>
    </xf>
    <xf numFmtId="2" fontId="0" fillId="0" borderId="2" xfId="0" quotePrefix="1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0" fontId="3" fillId="0" borderId="0" xfId="1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0" fillId="0" borderId="4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164" fontId="0" fillId="0" borderId="0" xfId="0" applyNumberFormat="1" applyFont="1" applyBorder="1" applyAlignment="1">
      <alignment horizontal="center"/>
    </xf>
    <xf numFmtId="164" fontId="30" fillId="2" borderId="2" xfId="0" applyNumberFormat="1" applyFont="1" applyFill="1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6" borderId="0" xfId="0" applyFill="1" applyAlignment="1">
      <alignment horizontal="left" vertical="top" wrapText="1"/>
    </xf>
    <xf numFmtId="2" fontId="0" fillId="8" borderId="0" xfId="0" applyNumberFormat="1" applyFill="1" applyAlignment="1">
      <alignment horizontal="left" vertical="top" wrapText="1"/>
    </xf>
    <xf numFmtId="2" fontId="0" fillId="9" borderId="0" xfId="0" applyNumberFormat="1" applyFill="1" applyAlignment="1">
      <alignment horizontal="left" wrapText="1"/>
    </xf>
    <xf numFmtId="2" fontId="0" fillId="10" borderId="0" xfId="0" applyNumberFormat="1" applyFill="1" applyAlignment="1">
      <alignment horizontal="left" vertical="top" wrapText="1"/>
    </xf>
    <xf numFmtId="164" fontId="0" fillId="0" borderId="29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99"/>
      <color rgb="FF6600CC"/>
      <color rgb="FF6666FF"/>
      <color rgb="FFCC00FF"/>
      <color rgb="FFFF00FF"/>
      <color rgb="FF3399FF"/>
      <color rgb="FF00FFFF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2012 - 13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LTE'!$R$7:$R$248</c:f>
              <c:numCache>
                <c:formatCode>0.0</c:formatCode>
                <c:ptCount val="242"/>
                <c:pt idx="0">
                  <c:v>17.8</c:v>
                </c:pt>
                <c:pt idx="1">
                  <c:v>16.8</c:v>
                </c:pt>
                <c:pt idx="2">
                  <c:v>15.95</c:v>
                </c:pt>
                <c:pt idx="3">
                  <c:v>17.899999999999999</c:v>
                </c:pt>
                <c:pt idx="4">
                  <c:v>17.350000000000001</c:v>
                </c:pt>
                <c:pt idx="5">
                  <c:v>15.5</c:v>
                </c:pt>
                <c:pt idx="6">
                  <c:v>15.9</c:v>
                </c:pt>
                <c:pt idx="7">
                  <c:v>17.05</c:v>
                </c:pt>
                <c:pt idx="8">
                  <c:v>20.05</c:v>
                </c:pt>
                <c:pt idx="9">
                  <c:v>18.75</c:v>
                </c:pt>
                <c:pt idx="10">
                  <c:v>13.600000000000001</c:v>
                </c:pt>
                <c:pt idx="11">
                  <c:v>11.350000000000001</c:v>
                </c:pt>
                <c:pt idx="12">
                  <c:v>12.4</c:v>
                </c:pt>
                <c:pt idx="13">
                  <c:v>14.7</c:v>
                </c:pt>
                <c:pt idx="14">
                  <c:v>15.6</c:v>
                </c:pt>
                <c:pt idx="15">
                  <c:v>16.549999999999997</c:v>
                </c:pt>
                <c:pt idx="16">
                  <c:v>16.7</c:v>
                </c:pt>
                <c:pt idx="17">
                  <c:v>15.05</c:v>
                </c:pt>
                <c:pt idx="18">
                  <c:v>15.350000000000001</c:v>
                </c:pt>
                <c:pt idx="19">
                  <c:v>17</c:v>
                </c:pt>
                <c:pt idx="20">
                  <c:v>16.600000000000001</c:v>
                </c:pt>
                <c:pt idx="21">
                  <c:v>15.950000000000001</c:v>
                </c:pt>
                <c:pt idx="22">
                  <c:v>16.05</c:v>
                </c:pt>
                <c:pt idx="23">
                  <c:v>16</c:v>
                </c:pt>
                <c:pt idx="24">
                  <c:v>17.399999999999999</c:v>
                </c:pt>
                <c:pt idx="25">
                  <c:v>16.600000000000001</c:v>
                </c:pt>
                <c:pt idx="26">
                  <c:v>14</c:v>
                </c:pt>
                <c:pt idx="27">
                  <c:v>13.95</c:v>
                </c:pt>
                <c:pt idx="28">
                  <c:v>15.65</c:v>
                </c:pt>
                <c:pt idx="29">
                  <c:v>15.4</c:v>
                </c:pt>
                <c:pt idx="30">
                  <c:v>14.15</c:v>
                </c:pt>
                <c:pt idx="31">
                  <c:v>13.5</c:v>
                </c:pt>
                <c:pt idx="32">
                  <c:v>10.45</c:v>
                </c:pt>
                <c:pt idx="33">
                  <c:v>8.0500000000000007</c:v>
                </c:pt>
                <c:pt idx="34">
                  <c:v>7.6</c:v>
                </c:pt>
                <c:pt idx="35">
                  <c:v>8</c:v>
                </c:pt>
                <c:pt idx="36">
                  <c:v>8.4</c:v>
                </c:pt>
                <c:pt idx="37">
                  <c:v>9.0500000000000007</c:v>
                </c:pt>
                <c:pt idx="38">
                  <c:v>10.25</c:v>
                </c:pt>
                <c:pt idx="39">
                  <c:v>10.199999999999999</c:v>
                </c:pt>
                <c:pt idx="40">
                  <c:v>9.5</c:v>
                </c:pt>
                <c:pt idx="41">
                  <c:v>10.9</c:v>
                </c:pt>
                <c:pt idx="42">
                  <c:v>12.65</c:v>
                </c:pt>
                <c:pt idx="43">
                  <c:v>13.55</c:v>
                </c:pt>
                <c:pt idx="44">
                  <c:v>14.4</c:v>
                </c:pt>
                <c:pt idx="45">
                  <c:v>13.65</c:v>
                </c:pt>
                <c:pt idx="46">
                  <c:v>9.75</c:v>
                </c:pt>
                <c:pt idx="47">
                  <c:v>9.6999999999999993</c:v>
                </c:pt>
                <c:pt idx="48">
                  <c:v>12.649999999999999</c:v>
                </c:pt>
                <c:pt idx="49">
                  <c:v>10.050000000000001</c:v>
                </c:pt>
                <c:pt idx="50">
                  <c:v>5.0999999999999996</c:v>
                </c:pt>
                <c:pt idx="51">
                  <c:v>3.5</c:v>
                </c:pt>
                <c:pt idx="52">
                  <c:v>4.3</c:v>
                </c:pt>
                <c:pt idx="53">
                  <c:v>4.3</c:v>
                </c:pt>
                <c:pt idx="54">
                  <c:v>4.75</c:v>
                </c:pt>
                <c:pt idx="55">
                  <c:v>4.6500000000000004</c:v>
                </c:pt>
                <c:pt idx="56">
                  <c:v>4.75</c:v>
                </c:pt>
                <c:pt idx="57">
                  <c:v>7.4</c:v>
                </c:pt>
                <c:pt idx="58">
                  <c:v>9.6000000000000014</c:v>
                </c:pt>
                <c:pt idx="59">
                  <c:v>10.25</c:v>
                </c:pt>
                <c:pt idx="60">
                  <c:v>10.1</c:v>
                </c:pt>
                <c:pt idx="61">
                  <c:v>8.8000000000000007</c:v>
                </c:pt>
                <c:pt idx="62">
                  <c:v>7.75</c:v>
                </c:pt>
                <c:pt idx="63">
                  <c:v>9.65</c:v>
                </c:pt>
                <c:pt idx="64">
                  <c:v>11.7</c:v>
                </c:pt>
                <c:pt idx="65">
                  <c:v>11.35</c:v>
                </c:pt>
                <c:pt idx="66">
                  <c:v>8.8999999999999986</c:v>
                </c:pt>
                <c:pt idx="67">
                  <c:v>6.55</c:v>
                </c:pt>
                <c:pt idx="68">
                  <c:v>4.75</c:v>
                </c:pt>
                <c:pt idx="69">
                  <c:v>2.4500000000000002</c:v>
                </c:pt>
                <c:pt idx="70">
                  <c:v>0.6</c:v>
                </c:pt>
                <c:pt idx="71">
                  <c:v>-2.2000000000000002</c:v>
                </c:pt>
                <c:pt idx="72">
                  <c:v>-0.85000000000000009</c:v>
                </c:pt>
                <c:pt idx="73">
                  <c:v>3.3</c:v>
                </c:pt>
                <c:pt idx="74">
                  <c:v>5.25</c:v>
                </c:pt>
                <c:pt idx="75">
                  <c:v>5.3000000000000007</c:v>
                </c:pt>
                <c:pt idx="76">
                  <c:v>4.95</c:v>
                </c:pt>
                <c:pt idx="77">
                  <c:v>6</c:v>
                </c:pt>
                <c:pt idx="78">
                  <c:v>6.5</c:v>
                </c:pt>
                <c:pt idx="79">
                  <c:v>7.25</c:v>
                </c:pt>
                <c:pt idx="80">
                  <c:v>9.1000000000000014</c:v>
                </c:pt>
                <c:pt idx="81">
                  <c:v>7.95</c:v>
                </c:pt>
                <c:pt idx="82">
                  <c:v>3.75</c:v>
                </c:pt>
                <c:pt idx="83">
                  <c:v>3.55</c:v>
                </c:pt>
                <c:pt idx="84">
                  <c:v>4.1999999999999993</c:v>
                </c:pt>
                <c:pt idx="85">
                  <c:v>1.45</c:v>
                </c:pt>
                <c:pt idx="86">
                  <c:v>-0.89999999999999991</c:v>
                </c:pt>
                <c:pt idx="87">
                  <c:v>-1.85</c:v>
                </c:pt>
                <c:pt idx="88">
                  <c:v>-0.30000000000000004</c:v>
                </c:pt>
                <c:pt idx="89">
                  <c:v>3.1</c:v>
                </c:pt>
                <c:pt idx="90">
                  <c:v>5.5</c:v>
                </c:pt>
                <c:pt idx="91">
                  <c:v>7.6</c:v>
                </c:pt>
                <c:pt idx="92">
                  <c:v>7.6999999999999993</c:v>
                </c:pt>
                <c:pt idx="93">
                  <c:v>6.7</c:v>
                </c:pt>
                <c:pt idx="94">
                  <c:v>7.25</c:v>
                </c:pt>
                <c:pt idx="95">
                  <c:v>6.85</c:v>
                </c:pt>
                <c:pt idx="96">
                  <c:v>5.25</c:v>
                </c:pt>
                <c:pt idx="97">
                  <c:v>2.6999999999999997</c:v>
                </c:pt>
                <c:pt idx="98">
                  <c:v>-1.2999999999999998</c:v>
                </c:pt>
                <c:pt idx="99">
                  <c:v>-2.95</c:v>
                </c:pt>
                <c:pt idx="100">
                  <c:v>-1.75</c:v>
                </c:pt>
                <c:pt idx="101">
                  <c:v>-0.95</c:v>
                </c:pt>
                <c:pt idx="102">
                  <c:v>-0.1</c:v>
                </c:pt>
                <c:pt idx="103">
                  <c:v>-1.0499999999999998</c:v>
                </c:pt>
                <c:pt idx="104">
                  <c:v>-2.2000000000000002</c:v>
                </c:pt>
                <c:pt idx="105">
                  <c:v>-1.35</c:v>
                </c:pt>
                <c:pt idx="106">
                  <c:v>-9.9999999999999978E-2</c:v>
                </c:pt>
                <c:pt idx="107">
                  <c:v>0.8</c:v>
                </c:pt>
                <c:pt idx="108">
                  <c:v>-0.79999999999999993</c:v>
                </c:pt>
                <c:pt idx="109">
                  <c:v>-1.9</c:v>
                </c:pt>
                <c:pt idx="110">
                  <c:v>1.2</c:v>
                </c:pt>
                <c:pt idx="111">
                  <c:v>1.5</c:v>
                </c:pt>
                <c:pt idx="112">
                  <c:v>0</c:v>
                </c:pt>
                <c:pt idx="113">
                  <c:v>1.4</c:v>
                </c:pt>
                <c:pt idx="114">
                  <c:v>2.1</c:v>
                </c:pt>
                <c:pt idx="115">
                  <c:v>0.85</c:v>
                </c:pt>
                <c:pt idx="116">
                  <c:v>-0.05</c:v>
                </c:pt>
                <c:pt idx="117">
                  <c:v>0.7</c:v>
                </c:pt>
                <c:pt idx="118">
                  <c:v>0.89999999999999991</c:v>
                </c:pt>
                <c:pt idx="119">
                  <c:v>-0.3</c:v>
                </c:pt>
                <c:pt idx="120">
                  <c:v>-2.4</c:v>
                </c:pt>
                <c:pt idx="121">
                  <c:v>-4.5999999999999996</c:v>
                </c:pt>
                <c:pt idx="122">
                  <c:v>-5.5</c:v>
                </c:pt>
                <c:pt idx="123">
                  <c:v>-4.8</c:v>
                </c:pt>
                <c:pt idx="124">
                  <c:v>-3.3</c:v>
                </c:pt>
                <c:pt idx="125">
                  <c:v>-3.3499999999999996</c:v>
                </c:pt>
                <c:pt idx="126">
                  <c:v>-4</c:v>
                </c:pt>
                <c:pt idx="127">
                  <c:v>-2.1</c:v>
                </c:pt>
                <c:pt idx="128">
                  <c:v>-0.25</c:v>
                </c:pt>
                <c:pt idx="129">
                  <c:v>0.4</c:v>
                </c:pt>
                <c:pt idx="130">
                  <c:v>1.6</c:v>
                </c:pt>
                <c:pt idx="131">
                  <c:v>1.05</c:v>
                </c:pt>
                <c:pt idx="132">
                  <c:v>-2.5499999999999998</c:v>
                </c:pt>
                <c:pt idx="133">
                  <c:v>-6.25</c:v>
                </c:pt>
                <c:pt idx="134">
                  <c:v>-7.05</c:v>
                </c:pt>
                <c:pt idx="135">
                  <c:v>-5.35</c:v>
                </c:pt>
                <c:pt idx="136">
                  <c:v>-6</c:v>
                </c:pt>
                <c:pt idx="137">
                  <c:v>-6.2</c:v>
                </c:pt>
                <c:pt idx="138">
                  <c:v>-3.85</c:v>
                </c:pt>
                <c:pt idx="139">
                  <c:v>-2.5</c:v>
                </c:pt>
                <c:pt idx="140">
                  <c:v>-3.25</c:v>
                </c:pt>
                <c:pt idx="141">
                  <c:v>-4.3</c:v>
                </c:pt>
                <c:pt idx="142">
                  <c:v>-4.3</c:v>
                </c:pt>
                <c:pt idx="143">
                  <c:v>-5.95</c:v>
                </c:pt>
                <c:pt idx="144">
                  <c:v>-5.2</c:v>
                </c:pt>
                <c:pt idx="145">
                  <c:v>-1.8</c:v>
                </c:pt>
                <c:pt idx="146">
                  <c:v>0.25</c:v>
                </c:pt>
                <c:pt idx="147">
                  <c:v>0.95</c:v>
                </c:pt>
                <c:pt idx="148">
                  <c:v>0.75</c:v>
                </c:pt>
                <c:pt idx="149">
                  <c:v>-1.05</c:v>
                </c:pt>
                <c:pt idx="150">
                  <c:v>-0.9</c:v>
                </c:pt>
                <c:pt idx="151">
                  <c:v>0.5</c:v>
                </c:pt>
                <c:pt idx="152">
                  <c:v>0.55000000000000004</c:v>
                </c:pt>
                <c:pt idx="153">
                  <c:v>0.85000000000000009</c:v>
                </c:pt>
                <c:pt idx="154">
                  <c:v>-0.65</c:v>
                </c:pt>
                <c:pt idx="155">
                  <c:v>-0.95000000000000007</c:v>
                </c:pt>
                <c:pt idx="156">
                  <c:v>0.65</c:v>
                </c:pt>
                <c:pt idx="157">
                  <c:v>2.5</c:v>
                </c:pt>
                <c:pt idx="158">
                  <c:v>3.7</c:v>
                </c:pt>
                <c:pt idx="159">
                  <c:v>2.2999999999999998</c:v>
                </c:pt>
                <c:pt idx="160">
                  <c:v>0.5</c:v>
                </c:pt>
                <c:pt idx="161">
                  <c:v>0.5</c:v>
                </c:pt>
                <c:pt idx="162">
                  <c:v>0.60000000000000009</c:v>
                </c:pt>
                <c:pt idx="163">
                  <c:v>-0.54999999999999993</c:v>
                </c:pt>
                <c:pt idx="164">
                  <c:v>0.35</c:v>
                </c:pt>
                <c:pt idx="165">
                  <c:v>3</c:v>
                </c:pt>
                <c:pt idx="166">
                  <c:v>2.9499999999999997</c:v>
                </c:pt>
                <c:pt idx="167">
                  <c:v>1.9500000000000002</c:v>
                </c:pt>
                <c:pt idx="168">
                  <c:v>3.3499999999999996</c:v>
                </c:pt>
                <c:pt idx="169">
                  <c:v>3.25</c:v>
                </c:pt>
                <c:pt idx="170">
                  <c:v>-5.0000000000000044E-2</c:v>
                </c:pt>
                <c:pt idx="171">
                  <c:v>0.25</c:v>
                </c:pt>
                <c:pt idx="172">
                  <c:v>0.85</c:v>
                </c:pt>
                <c:pt idx="173">
                  <c:v>0.4</c:v>
                </c:pt>
                <c:pt idx="174">
                  <c:v>2.4000000000000004</c:v>
                </c:pt>
                <c:pt idx="175">
                  <c:v>3.65</c:v>
                </c:pt>
                <c:pt idx="176">
                  <c:v>2.4499999999999997</c:v>
                </c:pt>
                <c:pt idx="177">
                  <c:v>2.2999999999999998</c:v>
                </c:pt>
                <c:pt idx="178">
                  <c:v>3.75</c:v>
                </c:pt>
                <c:pt idx="179">
                  <c:v>4.6500000000000004</c:v>
                </c:pt>
                <c:pt idx="180">
                  <c:v>4.0999999999999996</c:v>
                </c:pt>
                <c:pt idx="182">
                  <c:v>5.7</c:v>
                </c:pt>
                <c:pt idx="183">
                  <c:v>8.8000000000000007</c:v>
                </c:pt>
                <c:pt idx="184">
                  <c:v>6.7</c:v>
                </c:pt>
                <c:pt idx="185">
                  <c:v>3.8</c:v>
                </c:pt>
                <c:pt idx="186">
                  <c:v>2.5499999999999998</c:v>
                </c:pt>
                <c:pt idx="187">
                  <c:v>2.2999999999999998</c:v>
                </c:pt>
                <c:pt idx="188">
                  <c:v>2.9</c:v>
                </c:pt>
                <c:pt idx="189">
                  <c:v>4</c:v>
                </c:pt>
                <c:pt idx="190">
                  <c:v>4.1500000000000004</c:v>
                </c:pt>
                <c:pt idx="191">
                  <c:v>4.55</c:v>
                </c:pt>
                <c:pt idx="192">
                  <c:v>4.8</c:v>
                </c:pt>
                <c:pt idx="193">
                  <c:v>5.9499999999999993</c:v>
                </c:pt>
                <c:pt idx="194">
                  <c:v>8.5</c:v>
                </c:pt>
                <c:pt idx="195">
                  <c:v>10.35</c:v>
                </c:pt>
                <c:pt idx="196">
                  <c:v>11.25</c:v>
                </c:pt>
                <c:pt idx="197">
                  <c:v>8.9499999999999993</c:v>
                </c:pt>
                <c:pt idx="198">
                  <c:v>6.45</c:v>
                </c:pt>
                <c:pt idx="199">
                  <c:v>3.65</c:v>
                </c:pt>
                <c:pt idx="200">
                  <c:v>1.3</c:v>
                </c:pt>
                <c:pt idx="201">
                  <c:v>4.45</c:v>
                </c:pt>
                <c:pt idx="202">
                  <c:v>5.25</c:v>
                </c:pt>
                <c:pt idx="203">
                  <c:v>1.9</c:v>
                </c:pt>
                <c:pt idx="204">
                  <c:v>0.85000000000000009</c:v>
                </c:pt>
                <c:pt idx="205">
                  <c:v>1.7000000000000002</c:v>
                </c:pt>
                <c:pt idx="206">
                  <c:v>2.7</c:v>
                </c:pt>
                <c:pt idx="207">
                  <c:v>3.0999999999999996</c:v>
                </c:pt>
                <c:pt idx="208">
                  <c:v>4.5</c:v>
                </c:pt>
                <c:pt idx="209">
                  <c:v>7.1</c:v>
                </c:pt>
                <c:pt idx="210">
                  <c:v>8.4499999999999993</c:v>
                </c:pt>
                <c:pt idx="211">
                  <c:v>7.95</c:v>
                </c:pt>
                <c:pt idx="212">
                  <c:v>8.1499999999999986</c:v>
                </c:pt>
                <c:pt idx="213">
                  <c:v>9.5</c:v>
                </c:pt>
                <c:pt idx="214">
                  <c:v>10.350000000000001</c:v>
                </c:pt>
                <c:pt idx="215">
                  <c:v>10.3</c:v>
                </c:pt>
                <c:pt idx="216">
                  <c:v>9.3999999999999986</c:v>
                </c:pt>
                <c:pt idx="217">
                  <c:v>10.5</c:v>
                </c:pt>
                <c:pt idx="218">
                  <c:v>10.7</c:v>
                </c:pt>
                <c:pt idx="219">
                  <c:v>7.05</c:v>
                </c:pt>
                <c:pt idx="220">
                  <c:v>6.35</c:v>
                </c:pt>
                <c:pt idx="221">
                  <c:v>6.6999999999999993</c:v>
                </c:pt>
                <c:pt idx="222">
                  <c:v>7.75</c:v>
                </c:pt>
                <c:pt idx="223">
                  <c:v>8.6</c:v>
                </c:pt>
                <c:pt idx="224">
                  <c:v>6.05</c:v>
                </c:pt>
                <c:pt idx="225">
                  <c:v>5.65</c:v>
                </c:pt>
                <c:pt idx="226">
                  <c:v>5.45</c:v>
                </c:pt>
                <c:pt idx="227">
                  <c:v>4.45</c:v>
                </c:pt>
                <c:pt idx="228">
                  <c:v>5.6</c:v>
                </c:pt>
                <c:pt idx="229">
                  <c:v>6.15</c:v>
                </c:pt>
                <c:pt idx="230">
                  <c:v>6.8</c:v>
                </c:pt>
                <c:pt idx="231">
                  <c:v>10.45</c:v>
                </c:pt>
                <c:pt idx="232">
                  <c:v>11.45</c:v>
                </c:pt>
                <c:pt idx="233">
                  <c:v>8.5500000000000007</c:v>
                </c:pt>
                <c:pt idx="234">
                  <c:v>6.4</c:v>
                </c:pt>
                <c:pt idx="235">
                  <c:v>6.8</c:v>
                </c:pt>
                <c:pt idx="236">
                  <c:v>8.5</c:v>
                </c:pt>
                <c:pt idx="237">
                  <c:v>10.5</c:v>
                </c:pt>
                <c:pt idx="238">
                  <c:v>13.5</c:v>
                </c:pt>
                <c:pt idx="239">
                  <c:v>13.95</c:v>
                </c:pt>
                <c:pt idx="240">
                  <c:v>11.35</c:v>
                </c:pt>
                <c:pt idx="2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3-47B1-85DD-2036E151AA7E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LTE'!$T$7:$T$249</c:f>
              <c:numCache>
                <c:formatCode>0.00</c:formatCode>
                <c:ptCount val="243"/>
                <c:pt idx="61">
                  <c:v>-17.443472222222219</c:v>
                </c:pt>
                <c:pt idx="74">
                  <c:v>-20.484721911421925</c:v>
                </c:pt>
                <c:pt idx="88">
                  <c:v>-22.29504444444445</c:v>
                </c:pt>
                <c:pt idx="102">
                  <c:v>-22.646022222222221</c:v>
                </c:pt>
                <c:pt idx="117">
                  <c:v>-23.223433333333325</c:v>
                </c:pt>
                <c:pt idx="130">
                  <c:v>-23.554366666666667</c:v>
                </c:pt>
                <c:pt idx="144">
                  <c:v>-24.72282222222222</c:v>
                </c:pt>
                <c:pt idx="159">
                  <c:v>-23.612388888888884</c:v>
                </c:pt>
                <c:pt idx="173">
                  <c:v>-22.636922222222218</c:v>
                </c:pt>
                <c:pt idx="188">
                  <c:v>-19.885311111111108</c:v>
                </c:pt>
                <c:pt idx="202">
                  <c:v>-16.097622222222221</c:v>
                </c:pt>
                <c:pt idx="215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3-47B1-85DD-2036E151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3136"/>
        <c:axId val="163804672"/>
      </c:lineChart>
      <c:dateAx>
        <c:axId val="163803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804672"/>
        <c:crossesAt val="-30"/>
        <c:auto val="1"/>
        <c:lblOffset val="100"/>
        <c:baseTimeUnit val="days"/>
      </c:dateAx>
      <c:valAx>
        <c:axId val="163804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2013-2014 Chardonnay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LTE'!$DU$51:$DU$222</c:f>
              <c:numCache>
                <c:formatCode>0.00</c:formatCode>
                <c:ptCount val="172"/>
                <c:pt idx="9">
                  <c:v>-13.895244444444447</c:v>
                </c:pt>
                <c:pt idx="23">
                  <c:v>-19.422566666666665</c:v>
                </c:pt>
                <c:pt idx="37">
                  <c:v>-22.870133333333335</c:v>
                </c:pt>
                <c:pt idx="51">
                  <c:v>-24.059822222222223</c:v>
                </c:pt>
                <c:pt idx="65">
                  <c:v>-24.091111111111104</c:v>
                </c:pt>
                <c:pt idx="79">
                  <c:v>-23.058955555555553</c:v>
                </c:pt>
                <c:pt idx="93">
                  <c:v>-23.002433333333336</c:v>
                </c:pt>
                <c:pt idx="107">
                  <c:v>-23.457222222222221</c:v>
                </c:pt>
                <c:pt idx="121">
                  <c:v>-22.598244444444443</c:v>
                </c:pt>
                <c:pt idx="135">
                  <c:v>-22.759166666666669</c:v>
                </c:pt>
                <c:pt idx="150">
                  <c:v>-17.623600000000003</c:v>
                </c:pt>
                <c:pt idx="163">
                  <c:v>-14.893933333333333</c:v>
                </c:pt>
              </c:numCache>
            </c:numRef>
          </c:xVal>
          <c:yVal>
            <c:numRef>
              <c:f>'Chardonnay Predicted LTE'!$DT$51:$DT$222</c:f>
              <c:numCache>
                <c:formatCode>0.00</c:formatCode>
                <c:ptCount val="172"/>
                <c:pt idx="0">
                  <c:v>-10.557214</c:v>
                </c:pt>
                <c:pt idx="1">
                  <c:v>-11.057214</c:v>
                </c:pt>
                <c:pt idx="2">
                  <c:v>-11.557214</c:v>
                </c:pt>
                <c:pt idx="3">
                  <c:v>-12.107214000000001</c:v>
                </c:pt>
                <c:pt idx="4">
                  <c:v>-12.607214000000001</c:v>
                </c:pt>
                <c:pt idx="5">
                  <c:v>-13.104037343400002</c:v>
                </c:pt>
                <c:pt idx="6">
                  <c:v>-13.585423100800002</c:v>
                </c:pt>
                <c:pt idx="7">
                  <c:v>-14.0517051098</c:v>
                </c:pt>
                <c:pt idx="8">
                  <c:v>-14.50321325184</c:v>
                </c:pt>
                <c:pt idx="9">
                  <c:v>-14.940273452200001</c:v>
                </c:pt>
                <c:pt idx="10">
                  <c:v>-15.354748995444</c:v>
                </c:pt>
                <c:pt idx="11">
                  <c:v>-15.75569273828</c:v>
                </c:pt>
                <c:pt idx="12">
                  <c:v>-16.143412456372001</c:v>
                </c:pt>
                <c:pt idx="13">
                  <c:v>-16.525861019612002</c:v>
                </c:pt>
                <c:pt idx="14">
                  <c:v>-17.006303196840005</c:v>
                </c:pt>
                <c:pt idx="15">
                  <c:v>-17.363298633040003</c:v>
                </c:pt>
                <c:pt idx="16">
                  <c:v>-17.708016832040002</c:v>
                </c:pt>
                <c:pt idx="17">
                  <c:v>-18.040752069840003</c:v>
                </c:pt>
                <c:pt idx="18">
                  <c:v>-18.361794666280002</c:v>
                </c:pt>
                <c:pt idx="19">
                  <c:v>-18.671430985040004</c:v>
                </c:pt>
                <c:pt idx="20">
                  <c:v>-19.149050902799999</c:v>
                </c:pt>
                <c:pt idx="21">
                  <c:v>-19.60931815048</c:v>
                </c:pt>
                <c:pt idx="22">
                  <c:v>-19.886414256680002</c:v>
                </c:pt>
                <c:pt idx="23">
                  <c:v>-20.15320997832</c:v>
                </c:pt>
                <c:pt idx="24">
                  <c:v>-20.409971898280002</c:v>
                </c:pt>
                <c:pt idx="25">
                  <c:v>-20.65696264328</c:v>
                </c:pt>
                <c:pt idx="26">
                  <c:v>-20.894440883879998</c:v>
                </c:pt>
                <c:pt idx="27">
                  <c:v>-21.118096925467999</c:v>
                </c:pt>
                <c:pt idx="28">
                  <c:v>-21.304428331481997</c:v>
                </c:pt>
                <c:pt idx="29">
                  <c:v>-21.493836201725998</c:v>
                </c:pt>
                <c:pt idx="30">
                  <c:v>-21.695772007125996</c:v>
                </c:pt>
                <c:pt idx="31">
                  <c:v>-21.889429318525998</c:v>
                </c:pt>
                <c:pt idx="32">
                  <c:v>-22.075043069525996</c:v>
                </c:pt>
                <c:pt idx="33">
                  <c:v>-22.249288214205194</c:v>
                </c:pt>
                <c:pt idx="34">
                  <c:v>-22.410993040247195</c:v>
                </c:pt>
                <c:pt idx="35">
                  <c:v>-22.622702082987196</c:v>
                </c:pt>
                <c:pt idx="36">
                  <c:v>-22.747269860747195</c:v>
                </c:pt>
                <c:pt idx="37">
                  <c:v>-22.866295050667198</c:v>
                </c:pt>
                <c:pt idx="38">
                  <c:v>-22.968581454119999</c:v>
                </c:pt>
                <c:pt idx="39">
                  <c:v>-23.060758617180802</c:v>
                </c:pt>
                <c:pt idx="40">
                  <c:v>-23.127967649044802</c:v>
                </c:pt>
                <c:pt idx="41">
                  <c:v>-23.192000944604803</c:v>
                </c:pt>
                <c:pt idx="42">
                  <c:v>-23.198096859874404</c:v>
                </c:pt>
                <c:pt idx="43">
                  <c:v>-23.202557209572003</c:v>
                </c:pt>
                <c:pt idx="44">
                  <c:v>-23.206557209572004</c:v>
                </c:pt>
                <c:pt idx="45">
                  <c:v>-23.216557209572006</c:v>
                </c:pt>
                <c:pt idx="46">
                  <c:v>-23.226057209572005</c:v>
                </c:pt>
                <c:pt idx="47">
                  <c:v>-23.236057209572007</c:v>
                </c:pt>
                <c:pt idx="48">
                  <c:v>-23.241257209572009</c:v>
                </c:pt>
                <c:pt idx="49">
                  <c:v>-23.24845720957201</c:v>
                </c:pt>
                <c:pt idx="50">
                  <c:v>-23.256457209572009</c:v>
                </c:pt>
                <c:pt idx="51">
                  <c:v>-23.264457209572008</c:v>
                </c:pt>
                <c:pt idx="52">
                  <c:v>-23.272457209572007</c:v>
                </c:pt>
                <c:pt idx="53">
                  <c:v>-23.292457209572007</c:v>
                </c:pt>
                <c:pt idx="54">
                  <c:v>-23.432457209572007</c:v>
                </c:pt>
                <c:pt idx="55">
                  <c:v>-23.572457209572008</c:v>
                </c:pt>
                <c:pt idx="56">
                  <c:v>-23.600457209572006</c:v>
                </c:pt>
                <c:pt idx="57">
                  <c:v>-23.624457209572007</c:v>
                </c:pt>
                <c:pt idx="58">
                  <c:v>-23.644457209572007</c:v>
                </c:pt>
                <c:pt idx="59">
                  <c:v>-23.664457209572006</c:v>
                </c:pt>
                <c:pt idx="60">
                  <c:v>-23.664457209572006</c:v>
                </c:pt>
                <c:pt idx="61">
                  <c:v>-23.554457209572007</c:v>
                </c:pt>
                <c:pt idx="62">
                  <c:v>-23.554457209572007</c:v>
                </c:pt>
                <c:pt idx="63">
                  <c:v>-23.604457209572008</c:v>
                </c:pt>
                <c:pt idx="64">
                  <c:v>-23.627457209572007</c:v>
                </c:pt>
                <c:pt idx="65">
                  <c:v>-23.653457209572007</c:v>
                </c:pt>
                <c:pt idx="66">
                  <c:v>-23.681457209572006</c:v>
                </c:pt>
                <c:pt idx="67">
                  <c:v>-23.706457209572005</c:v>
                </c:pt>
                <c:pt idx="68">
                  <c:v>-23.728457209572003</c:v>
                </c:pt>
                <c:pt idx="69">
                  <c:v>-23.750457209572001</c:v>
                </c:pt>
                <c:pt idx="70">
                  <c:v>-23.774457209572002</c:v>
                </c:pt>
                <c:pt idx="71">
                  <c:v>-23.797457209572002</c:v>
                </c:pt>
                <c:pt idx="72">
                  <c:v>-23.819457209572001</c:v>
                </c:pt>
                <c:pt idx="73">
                  <c:v>-23.841457209571999</c:v>
                </c:pt>
                <c:pt idx="74">
                  <c:v>-23.864457209571999</c:v>
                </c:pt>
                <c:pt idx="75">
                  <c:v>-23.886457209571997</c:v>
                </c:pt>
                <c:pt idx="76">
                  <c:v>-23.906457209571997</c:v>
                </c:pt>
                <c:pt idx="77">
                  <c:v>-23.926457209571996</c:v>
                </c:pt>
                <c:pt idx="78">
                  <c:v>-23.946457209571996</c:v>
                </c:pt>
                <c:pt idx="79">
                  <c:v>-23.956457209571997</c:v>
                </c:pt>
                <c:pt idx="80">
                  <c:v>-23.978457209571996</c:v>
                </c:pt>
                <c:pt idx="81">
                  <c:v>-24.003457209571994</c:v>
                </c:pt>
                <c:pt idx="82">
                  <c:v>-24.031457209571993</c:v>
                </c:pt>
                <c:pt idx="83">
                  <c:v>-23.846721249792321</c:v>
                </c:pt>
                <c:pt idx="84">
                  <c:v>-23.846721249792321</c:v>
                </c:pt>
                <c:pt idx="85">
                  <c:v>-23.846721249792321</c:v>
                </c:pt>
                <c:pt idx="86">
                  <c:v>-23.79672124979232</c:v>
                </c:pt>
                <c:pt idx="87">
                  <c:v>-23.686721249792321</c:v>
                </c:pt>
                <c:pt idx="88">
                  <c:v>-23.556721249792322</c:v>
                </c:pt>
                <c:pt idx="89">
                  <c:v>-23.426721249792323</c:v>
                </c:pt>
                <c:pt idx="90">
                  <c:v>-23.296721249792324</c:v>
                </c:pt>
                <c:pt idx="91">
                  <c:v>-23.196721249792322</c:v>
                </c:pt>
                <c:pt idx="92">
                  <c:v>-23.186721249792321</c:v>
                </c:pt>
                <c:pt idx="93">
                  <c:v>-23.286721249792322</c:v>
                </c:pt>
                <c:pt idx="94">
                  <c:v>-23.336721249792323</c:v>
                </c:pt>
                <c:pt idx="95">
                  <c:v>-23.326721249792321</c:v>
                </c:pt>
                <c:pt idx="96">
                  <c:v>-23.31672124979232</c:v>
                </c:pt>
                <c:pt idx="97">
                  <c:v>-23.36672124979232</c:v>
                </c:pt>
                <c:pt idx="98">
                  <c:v>-23.406721249792319</c:v>
                </c:pt>
                <c:pt idx="99">
                  <c:v>-23.45672124979232</c:v>
                </c:pt>
                <c:pt idx="100">
                  <c:v>-23.446721249792319</c:v>
                </c:pt>
                <c:pt idx="101">
                  <c:v>-23.496721249792319</c:v>
                </c:pt>
                <c:pt idx="102">
                  <c:v>-23.54672124979232</c:v>
                </c:pt>
                <c:pt idx="103">
                  <c:v>-23.536721249792318</c:v>
                </c:pt>
                <c:pt idx="104">
                  <c:v>-23.486721249792318</c:v>
                </c:pt>
                <c:pt idx="105">
                  <c:v>-23.536721249792318</c:v>
                </c:pt>
                <c:pt idx="106">
                  <c:v>-23.586721249792319</c:v>
                </c:pt>
                <c:pt idx="107">
                  <c:v>-23.650721249792319</c:v>
                </c:pt>
                <c:pt idx="108">
                  <c:v>-23.63672124979232</c:v>
                </c:pt>
                <c:pt idx="109">
                  <c:v>-23.61672124979232</c:v>
                </c:pt>
                <c:pt idx="110">
                  <c:v>-23.596721249792321</c:v>
                </c:pt>
                <c:pt idx="111">
                  <c:v>-23.576721249792321</c:v>
                </c:pt>
                <c:pt idx="112">
                  <c:v>-23.556721249792322</c:v>
                </c:pt>
                <c:pt idx="113">
                  <c:v>-23.536721249792322</c:v>
                </c:pt>
                <c:pt idx="114">
                  <c:v>-23.560721249792323</c:v>
                </c:pt>
                <c:pt idx="115">
                  <c:v>-23.584721249792324</c:v>
                </c:pt>
                <c:pt idx="116">
                  <c:v>-23.608721249792325</c:v>
                </c:pt>
                <c:pt idx="117">
                  <c:v>-23.626721249792325</c:v>
                </c:pt>
                <c:pt idx="118">
                  <c:v>-23.638721249792326</c:v>
                </c:pt>
                <c:pt idx="119">
                  <c:v>-23.434721249792325</c:v>
                </c:pt>
                <c:pt idx="120">
                  <c:v>-23.128721249792324</c:v>
                </c:pt>
                <c:pt idx="121">
                  <c:v>-22.856721249792322</c:v>
                </c:pt>
                <c:pt idx="122">
                  <c:v>-22.652721249792322</c:v>
                </c:pt>
                <c:pt idx="123">
                  <c:v>-22.448721249792321</c:v>
                </c:pt>
                <c:pt idx="124">
                  <c:v>-22.210721249792321</c:v>
                </c:pt>
                <c:pt idx="125">
                  <c:v>-22.006721249792321</c:v>
                </c:pt>
                <c:pt idx="126">
                  <c:v>-21.80272124979232</c:v>
                </c:pt>
                <c:pt idx="127">
                  <c:v>-21.564721249792321</c:v>
                </c:pt>
                <c:pt idx="128">
                  <c:v>-21.377721249792323</c:v>
                </c:pt>
                <c:pt idx="129">
                  <c:v>-21.42696722321233</c:v>
                </c:pt>
                <c:pt idx="130">
                  <c:v>-21.560481573792341</c:v>
                </c:pt>
                <c:pt idx="131">
                  <c:v>-21.721088782692338</c:v>
                </c:pt>
                <c:pt idx="132">
                  <c:v>-21.921969288492328</c:v>
                </c:pt>
                <c:pt idx="133">
                  <c:v>-22.154556744412325</c:v>
                </c:pt>
                <c:pt idx="134">
                  <c:v>-22.372637129764346</c:v>
                </c:pt>
                <c:pt idx="135">
                  <c:v>-22.402922816692342</c:v>
                </c:pt>
                <c:pt idx="136">
                  <c:v>-22.402922816692342</c:v>
                </c:pt>
                <c:pt idx="137">
                  <c:v>-22.359149048820338</c:v>
                </c:pt>
                <c:pt idx="138">
                  <c:v>-22.421791411794747</c:v>
                </c:pt>
                <c:pt idx="139">
                  <c:v>-22.441345015900829</c:v>
                </c:pt>
                <c:pt idx="140">
                  <c:v>-22.379708994380845</c:v>
                </c:pt>
                <c:pt idx="141">
                  <c:v>-22.080054526410777</c:v>
                </c:pt>
                <c:pt idx="142">
                  <c:v>-21.740198171922788</c:v>
                </c:pt>
                <c:pt idx="143">
                  <c:v>-21.269220179839643</c:v>
                </c:pt>
                <c:pt idx="144">
                  <c:v>-20.718667271045174</c:v>
                </c:pt>
                <c:pt idx="145">
                  <c:v>-19.924355270095202</c:v>
                </c:pt>
                <c:pt idx="146">
                  <c:v>-19.574992009735265</c:v>
                </c:pt>
                <c:pt idx="147">
                  <c:v>-19.333186629175238</c:v>
                </c:pt>
                <c:pt idx="148">
                  <c:v>-19.092673043561241</c:v>
                </c:pt>
                <c:pt idx="149">
                  <c:v>-18.832263503513225</c:v>
                </c:pt>
                <c:pt idx="150">
                  <c:v>-18.517115740513198</c:v>
                </c:pt>
                <c:pt idx="151">
                  <c:v>-18.190301155353218</c:v>
                </c:pt>
                <c:pt idx="152">
                  <c:v>-17.851484020193222</c:v>
                </c:pt>
                <c:pt idx="153">
                  <c:v>-17.450157218337132</c:v>
                </c:pt>
                <c:pt idx="154">
                  <c:v>-17.164273839413159</c:v>
                </c:pt>
                <c:pt idx="155">
                  <c:v>-16.868142416353205</c:v>
                </c:pt>
                <c:pt idx="156">
                  <c:v>-16.561481755893187</c:v>
                </c:pt>
                <c:pt idx="157">
                  <c:v>-16.330590524693203</c:v>
                </c:pt>
                <c:pt idx="158">
                  <c:v>-16.659170646849276</c:v>
                </c:pt>
                <c:pt idx="159">
                  <c:v>-16.597356274121289</c:v>
                </c:pt>
                <c:pt idx="160">
                  <c:v>-16.277650293921276</c:v>
                </c:pt>
                <c:pt idx="161">
                  <c:v>-16.013157887681274</c:v>
                </c:pt>
                <c:pt idx="162">
                  <c:v>-15.637173044821239</c:v>
                </c:pt>
                <c:pt idx="163">
                  <c:v>-15.230904930947222</c:v>
                </c:pt>
                <c:pt idx="164">
                  <c:v>-14.847617006585324</c:v>
                </c:pt>
                <c:pt idx="165">
                  <c:v>-14.451675812195276</c:v>
                </c:pt>
                <c:pt idx="166">
                  <c:v>-14.003828118645231</c:v>
                </c:pt>
                <c:pt idx="167">
                  <c:v>-13.583828118645229</c:v>
                </c:pt>
                <c:pt idx="168">
                  <c:v>-13.183828118645231</c:v>
                </c:pt>
                <c:pt idx="169">
                  <c:v>-12.763828118645231</c:v>
                </c:pt>
                <c:pt idx="170">
                  <c:v>-12.343828118645231</c:v>
                </c:pt>
                <c:pt idx="171">
                  <c:v>-11.88382811864523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C-4E85-8469-8D5C2F04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4816"/>
        <c:axId val="147236736"/>
      </c:scatterChart>
      <c:valAx>
        <c:axId val="1472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36736"/>
        <c:crossesAt val="-30"/>
        <c:crossBetween val="midCat"/>
      </c:valAx>
      <c:valAx>
        <c:axId val="1472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3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2017-2018 Chardonnay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LTE'!$HI$51:$HI$228</c:f>
              <c:numCache>
                <c:formatCode>General</c:formatCode>
                <c:ptCount val="178"/>
                <c:pt idx="22">
                  <c:v>-21.95</c:v>
                </c:pt>
                <c:pt idx="36" formatCode="0.0">
                  <c:v>-22.176916666666667</c:v>
                </c:pt>
                <c:pt idx="50" formatCode="0.0">
                  <c:v>-23.796055555555554</c:v>
                </c:pt>
                <c:pt idx="64" formatCode="0.0">
                  <c:v>-23.592688888888887</c:v>
                </c:pt>
                <c:pt idx="78" formatCode="0.0">
                  <c:v>-25.419699999999999</c:v>
                </c:pt>
                <c:pt idx="92" formatCode="0.0">
                  <c:v>-23.63025</c:v>
                </c:pt>
                <c:pt idx="106" formatCode="0.0">
                  <c:v>-22.853287037037035</c:v>
                </c:pt>
                <c:pt idx="120">
                  <c:v>-23.6</c:v>
                </c:pt>
                <c:pt idx="134" formatCode="0.0">
                  <c:v>-23.484314814814812</c:v>
                </c:pt>
                <c:pt idx="149" formatCode="0.0">
                  <c:v>-20.800194444444443</c:v>
                </c:pt>
                <c:pt idx="164" formatCode="0.0">
                  <c:v>-15.851083333333335</c:v>
                </c:pt>
                <c:pt idx="177" formatCode="0.0">
                  <c:v>-11.010977777777782</c:v>
                </c:pt>
              </c:numCache>
            </c:numRef>
          </c:xVal>
          <c:yVal>
            <c:numRef>
              <c:f>'Chardonnay Predicted LTE'!$HH$51:$HH$228</c:f>
              <c:numCache>
                <c:formatCode>0.00</c:formatCode>
                <c:ptCount val="178"/>
                <c:pt idx="0">
                  <c:v>-10.764232</c:v>
                </c:pt>
                <c:pt idx="1">
                  <c:v>-11.214231999999999</c:v>
                </c:pt>
                <c:pt idx="2">
                  <c:v>-11.714231999999999</c:v>
                </c:pt>
                <c:pt idx="3">
                  <c:v>-12.214231999999999</c:v>
                </c:pt>
                <c:pt idx="4">
                  <c:v>-12.664231999999998</c:v>
                </c:pt>
                <c:pt idx="5">
                  <c:v>-13.151118876531999</c:v>
                </c:pt>
                <c:pt idx="6">
                  <c:v>-13.622876918784</c:v>
                </c:pt>
                <c:pt idx="7">
                  <c:v>-14.079833287603998</c:v>
                </c:pt>
                <c:pt idx="8">
                  <c:v>-14.531341429643998</c:v>
                </c:pt>
                <c:pt idx="9">
                  <c:v>-14.9596604259968</c:v>
                </c:pt>
                <c:pt idx="10">
                  <c:v>-15.382594653796799</c:v>
                </c:pt>
                <c:pt idx="11">
                  <c:v>-15.7917209219968</c:v>
                </c:pt>
                <c:pt idx="12">
                  <c:v>-16.1873532873968</c:v>
                </c:pt>
                <c:pt idx="13">
                  <c:v>-16.5698018506368</c:v>
                </c:pt>
                <c:pt idx="14">
                  <c:v>-16.9393727561968</c:v>
                </c:pt>
                <c:pt idx="15">
                  <c:v>-17.403466823256796</c:v>
                </c:pt>
                <c:pt idx="16">
                  <c:v>-17.748185022256795</c:v>
                </c:pt>
                <c:pt idx="17">
                  <c:v>-18.080920260056796</c:v>
                </c:pt>
                <c:pt idx="18">
                  <c:v>-18.658796933648794</c:v>
                </c:pt>
                <c:pt idx="19">
                  <c:v>-19.2780695711688</c:v>
                </c:pt>
                <c:pt idx="20">
                  <c:v>-19.875094468368793</c:v>
                </c:pt>
                <c:pt idx="21">
                  <c:v>-20.450428527968796</c:v>
                </c:pt>
                <c:pt idx="22">
                  <c:v>-20.949201519128799</c:v>
                </c:pt>
                <c:pt idx="23">
                  <c:v>-21.349395101588797</c:v>
                </c:pt>
                <c:pt idx="24">
                  <c:v>-21.708861789532801</c:v>
                </c:pt>
                <c:pt idx="25">
                  <c:v>-21.881755311032798</c:v>
                </c:pt>
                <c:pt idx="26">
                  <c:v>-22.119233551632796</c:v>
                </c:pt>
                <c:pt idx="27">
                  <c:v>-22.320067548160797</c:v>
                </c:pt>
                <c:pt idx="28">
                  <c:v>-22.473516941348798</c:v>
                </c:pt>
                <c:pt idx="29">
                  <c:v>-22.610311514302801</c:v>
                </c:pt>
                <c:pt idx="30">
                  <c:v>-22.7415697878128</c:v>
                </c:pt>
                <c:pt idx="31">
                  <c:v>-22.906178502502804</c:v>
                </c:pt>
                <c:pt idx="32">
                  <c:v>-23.069518603382804</c:v>
                </c:pt>
                <c:pt idx="33">
                  <c:v>-23.220649596216802</c:v>
                </c:pt>
                <c:pt idx="34">
                  <c:v>-23.339800520668806</c:v>
                </c:pt>
                <c:pt idx="35">
                  <c:v>-23.478225663998806</c:v>
                </c:pt>
                <c:pt idx="36">
                  <c:v>-23.610578927868804</c:v>
                </c:pt>
                <c:pt idx="37">
                  <c:v>-23.707286894678806</c:v>
                </c:pt>
                <c:pt idx="38">
                  <c:v>-23.778319119298807</c:v>
                </c:pt>
                <c:pt idx="39">
                  <c:v>-23.866429642812808</c:v>
                </c:pt>
                <c:pt idx="40">
                  <c:v>-23.950440932642806</c:v>
                </c:pt>
                <c:pt idx="41">
                  <c:v>-24.012011409142804</c:v>
                </c:pt>
                <c:pt idx="42">
                  <c:v>-24.021975886025803</c:v>
                </c:pt>
                <c:pt idx="43">
                  <c:v>-24.031454129133202</c:v>
                </c:pt>
                <c:pt idx="44">
                  <c:v>-24.040454129133202</c:v>
                </c:pt>
                <c:pt idx="45">
                  <c:v>-24.049954129133202</c:v>
                </c:pt>
                <c:pt idx="46">
                  <c:v>-24.058954129133202</c:v>
                </c:pt>
                <c:pt idx="47">
                  <c:v>-24.068454129133201</c:v>
                </c:pt>
                <c:pt idx="48">
                  <c:v>-24.078454129133203</c:v>
                </c:pt>
                <c:pt idx="49">
                  <c:v>-24.082454129133204</c:v>
                </c:pt>
                <c:pt idx="50">
                  <c:v>-24.086454129133205</c:v>
                </c:pt>
                <c:pt idx="51">
                  <c:v>-24.096454129133207</c:v>
                </c:pt>
                <c:pt idx="52">
                  <c:v>-24.106454129133208</c:v>
                </c:pt>
                <c:pt idx="53">
                  <c:v>-24.11645412913321</c:v>
                </c:pt>
                <c:pt idx="54">
                  <c:v>-24.138454129133208</c:v>
                </c:pt>
                <c:pt idx="55">
                  <c:v>-24.160454129133207</c:v>
                </c:pt>
                <c:pt idx="56">
                  <c:v>-24.182454129133205</c:v>
                </c:pt>
                <c:pt idx="57">
                  <c:v>-24.204454129133204</c:v>
                </c:pt>
                <c:pt idx="58">
                  <c:v>-24.224454129133203</c:v>
                </c:pt>
                <c:pt idx="59">
                  <c:v>-24.234454129133205</c:v>
                </c:pt>
                <c:pt idx="60">
                  <c:v>-24.244454129133207</c:v>
                </c:pt>
                <c:pt idx="61">
                  <c:v>-24.266454129133205</c:v>
                </c:pt>
                <c:pt idx="62">
                  <c:v>-24.288454129133203</c:v>
                </c:pt>
                <c:pt idx="63">
                  <c:v>-24.298454129133205</c:v>
                </c:pt>
                <c:pt idx="64">
                  <c:v>-24.308454129133207</c:v>
                </c:pt>
                <c:pt idx="65">
                  <c:v>-24.332454129133207</c:v>
                </c:pt>
                <c:pt idx="66">
                  <c:v>-24.360454129133206</c:v>
                </c:pt>
                <c:pt idx="67">
                  <c:v>-24.388454129133205</c:v>
                </c:pt>
                <c:pt idx="68">
                  <c:v>-24.416454129133204</c:v>
                </c:pt>
                <c:pt idx="69">
                  <c:v>-24.444454129133202</c:v>
                </c:pt>
                <c:pt idx="70">
                  <c:v>-24.472454129133201</c:v>
                </c:pt>
                <c:pt idx="71">
                  <c:v>-24.5004541291332</c:v>
                </c:pt>
                <c:pt idx="72">
                  <c:v>-24.528454129133198</c:v>
                </c:pt>
                <c:pt idx="73">
                  <c:v>-24.556454129133197</c:v>
                </c:pt>
                <c:pt idx="74">
                  <c:v>-24.584454129133196</c:v>
                </c:pt>
                <c:pt idx="75">
                  <c:v>-24.612454129133194</c:v>
                </c:pt>
                <c:pt idx="76">
                  <c:v>-24.640454129133193</c:v>
                </c:pt>
                <c:pt idx="77">
                  <c:v>-24.668454129133192</c:v>
                </c:pt>
                <c:pt idx="78">
                  <c:v>-24.69645412913319</c:v>
                </c:pt>
                <c:pt idx="79">
                  <c:v>-24.674454129133188</c:v>
                </c:pt>
                <c:pt idx="80">
                  <c:v>-24.652454129133186</c:v>
                </c:pt>
                <c:pt idx="81">
                  <c:v>-24.587454129133185</c:v>
                </c:pt>
                <c:pt idx="82">
                  <c:v>-24.597454129133183</c:v>
                </c:pt>
                <c:pt idx="83">
                  <c:v>-24.447454129133181</c:v>
                </c:pt>
                <c:pt idx="84">
                  <c:v>-24.34745412913318</c:v>
                </c:pt>
                <c:pt idx="85">
                  <c:v>-24.247454129133178</c:v>
                </c:pt>
                <c:pt idx="86">
                  <c:v>-24.147454129133177</c:v>
                </c:pt>
                <c:pt idx="87">
                  <c:v>-24.137454129133175</c:v>
                </c:pt>
                <c:pt idx="88">
                  <c:v>-24.029054129133186</c:v>
                </c:pt>
                <c:pt idx="89">
                  <c:v>-24.029054129133186</c:v>
                </c:pt>
                <c:pt idx="90">
                  <c:v>-24.019054129133185</c:v>
                </c:pt>
                <c:pt idx="91">
                  <c:v>-23.969054129133184</c:v>
                </c:pt>
                <c:pt idx="92">
                  <c:v>-23.919054129133183</c:v>
                </c:pt>
                <c:pt idx="93">
                  <c:v>-23.819054129133182</c:v>
                </c:pt>
                <c:pt idx="94">
                  <c:v>-23.709054129133182</c:v>
                </c:pt>
                <c:pt idx="95">
                  <c:v>-23.609054129133181</c:v>
                </c:pt>
                <c:pt idx="96">
                  <c:v>-23.50905412913318</c:v>
                </c:pt>
                <c:pt idx="97">
                  <c:v>-23.39905412913318</c:v>
                </c:pt>
                <c:pt idx="98">
                  <c:v>-23.299054129133179</c:v>
                </c:pt>
                <c:pt idx="99">
                  <c:v>-23.249054129133178</c:v>
                </c:pt>
                <c:pt idx="100">
                  <c:v>-23.239054129133176</c:v>
                </c:pt>
                <c:pt idx="101">
                  <c:v>-23.189054129133176</c:v>
                </c:pt>
                <c:pt idx="102">
                  <c:v>-23.139054129133175</c:v>
                </c:pt>
                <c:pt idx="103">
                  <c:v>-23.129054129133173</c:v>
                </c:pt>
                <c:pt idx="104">
                  <c:v>-23.119054129133172</c:v>
                </c:pt>
                <c:pt idx="105">
                  <c:v>-23.009054129133172</c:v>
                </c:pt>
                <c:pt idx="106">
                  <c:v>-22.899054129133173</c:v>
                </c:pt>
                <c:pt idx="107">
                  <c:v>-22.849054129133172</c:v>
                </c:pt>
                <c:pt idx="108">
                  <c:v>-22.839054129133171</c:v>
                </c:pt>
                <c:pt idx="109">
                  <c:v>-22.78905412913317</c:v>
                </c:pt>
                <c:pt idx="110">
                  <c:v>-22.689054129133169</c:v>
                </c:pt>
                <c:pt idx="111">
                  <c:v>-22.589054129133167</c:v>
                </c:pt>
                <c:pt idx="112">
                  <c:v>-22.539054129133167</c:v>
                </c:pt>
                <c:pt idx="113">
                  <c:v>-22.589054129133167</c:v>
                </c:pt>
                <c:pt idx="114">
                  <c:v>-22.469054129133166</c:v>
                </c:pt>
                <c:pt idx="115">
                  <c:v>-22.289054129133167</c:v>
                </c:pt>
                <c:pt idx="116">
                  <c:v>-22.129054129133166</c:v>
                </c:pt>
                <c:pt idx="117">
                  <c:v>-22.229054129133168</c:v>
                </c:pt>
                <c:pt idx="118">
                  <c:v>-22.379054129133166</c:v>
                </c:pt>
                <c:pt idx="119">
                  <c:v>-22.529054129133165</c:v>
                </c:pt>
                <c:pt idx="120">
                  <c:v>-22.659054129133164</c:v>
                </c:pt>
                <c:pt idx="121">
                  <c:v>-22.609054129133163</c:v>
                </c:pt>
                <c:pt idx="122">
                  <c:v>-22.499054129133164</c:v>
                </c:pt>
                <c:pt idx="123">
                  <c:v>-22.394054129133163</c:v>
                </c:pt>
                <c:pt idx="124">
                  <c:v>-22.344054129133163</c:v>
                </c:pt>
                <c:pt idx="125">
                  <c:v>-22.474054129133162</c:v>
                </c:pt>
                <c:pt idx="126">
                  <c:v>-22.654054129133161</c:v>
                </c:pt>
                <c:pt idx="127">
                  <c:v>-22.854054129133161</c:v>
                </c:pt>
                <c:pt idx="128">
                  <c:v>-23.05405412913316</c:v>
                </c:pt>
                <c:pt idx="129">
                  <c:v>-23.251038022813187</c:v>
                </c:pt>
                <c:pt idx="130">
                  <c:v>-23.456444716013205</c:v>
                </c:pt>
                <c:pt idx="131">
                  <c:v>-23.649173366693201</c:v>
                </c:pt>
                <c:pt idx="132">
                  <c:v>-23.704973507193198</c:v>
                </c:pt>
                <c:pt idx="133">
                  <c:v>-23.821267235153197</c:v>
                </c:pt>
                <c:pt idx="134">
                  <c:v>-23.942423004793209</c:v>
                </c:pt>
                <c:pt idx="135">
                  <c:v>-23.835161196923217</c:v>
                </c:pt>
                <c:pt idx="136">
                  <c:v>-23.835161196923217</c:v>
                </c:pt>
                <c:pt idx="137">
                  <c:v>-23.5909856480122</c:v>
                </c:pt>
                <c:pt idx="138">
                  <c:v>-23.32475560537096</c:v>
                </c:pt>
                <c:pt idx="139">
                  <c:v>-23.060337549845535</c:v>
                </c:pt>
                <c:pt idx="140">
                  <c:v>-22.937065506805567</c:v>
                </c:pt>
                <c:pt idx="141">
                  <c:v>-22.90501690060556</c:v>
                </c:pt>
                <c:pt idx="142">
                  <c:v>-22.771739898845563</c:v>
                </c:pt>
                <c:pt idx="143">
                  <c:v>-22.598586225285583</c:v>
                </c:pt>
                <c:pt idx="144">
                  <c:v>-22.418666974045561</c:v>
                </c:pt>
                <c:pt idx="145">
                  <c:v>-22.213080338505566</c:v>
                </c:pt>
                <c:pt idx="146">
                  <c:v>-22.018989638305602</c:v>
                </c:pt>
                <c:pt idx="147">
                  <c:v>-21.857786051265585</c:v>
                </c:pt>
                <c:pt idx="148">
                  <c:v>-21.648643802905589</c:v>
                </c:pt>
                <c:pt idx="149">
                  <c:v>-21.420785455363575</c:v>
                </c:pt>
                <c:pt idx="150">
                  <c:v>-21.084252665588547</c:v>
                </c:pt>
                <c:pt idx="151">
                  <c:v>-20.73526137643557</c:v>
                </c:pt>
                <c:pt idx="152">
                  <c:v>-20.469047913095572</c:v>
                </c:pt>
                <c:pt idx="153">
                  <c:v>-20.19313573681951</c:v>
                </c:pt>
                <c:pt idx="154">
                  <c:v>-19.920247056937534</c:v>
                </c:pt>
                <c:pt idx="155">
                  <c:v>-19.517777531960597</c:v>
                </c:pt>
                <c:pt idx="156">
                  <c:v>-19.100997816153573</c:v>
                </c:pt>
                <c:pt idx="157">
                  <c:v>-18.669519827848603</c:v>
                </c:pt>
                <c:pt idx="158">
                  <c:v>-18.326004245594529</c:v>
                </c:pt>
                <c:pt idx="159">
                  <c:v>-18.001478788772605</c:v>
                </c:pt>
                <c:pt idx="160">
                  <c:v>-17.745714004612594</c:v>
                </c:pt>
                <c:pt idx="161">
                  <c:v>-17.41509849681259</c:v>
                </c:pt>
                <c:pt idx="162">
                  <c:v>-17.056203874082556</c:v>
                </c:pt>
                <c:pt idx="163">
                  <c:v>-16.505092345696934</c:v>
                </c:pt>
                <c:pt idx="164">
                  <c:v>-15.994041779881069</c:v>
                </c:pt>
                <c:pt idx="165">
                  <c:v>-15.598100585491022</c:v>
                </c:pt>
                <c:pt idx="166">
                  <c:v>-15.150252891940976</c:v>
                </c:pt>
                <c:pt idx="167">
                  <c:v>-14.690252891940975</c:v>
                </c:pt>
                <c:pt idx="168">
                  <c:v>-14.370252891940975</c:v>
                </c:pt>
                <c:pt idx="169">
                  <c:v>-13.970252891940975</c:v>
                </c:pt>
                <c:pt idx="170">
                  <c:v>-13.570252891940974</c:v>
                </c:pt>
                <c:pt idx="171">
                  <c:v>-13.250252891940974</c:v>
                </c:pt>
                <c:pt idx="172">
                  <c:v>-12.930252891940974</c:v>
                </c:pt>
                <c:pt idx="173">
                  <c:v>-12.530252891940973</c:v>
                </c:pt>
                <c:pt idx="174">
                  <c:v>-12.130252891940973</c:v>
                </c:pt>
                <c:pt idx="175">
                  <c:v>-11.690252891940974</c:v>
                </c:pt>
                <c:pt idx="176">
                  <c:v>-11.092252891940975</c:v>
                </c:pt>
                <c:pt idx="177">
                  <c:v>-10.494252891940974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D-4B60-82B0-40A30612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2017</a:t>
            </a:r>
            <a:r>
              <a:rPr lang="en-US" sz="1400" baseline="0"/>
              <a:t> - 18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LTE'!$AG$7:$AG$248</c:f>
              <c:numCache>
                <c:formatCode>0.0</c:formatCode>
                <c:ptCount val="242"/>
                <c:pt idx="0">
                  <c:v>20.85</c:v>
                </c:pt>
                <c:pt idx="1">
                  <c:v>21.7</c:v>
                </c:pt>
                <c:pt idx="2">
                  <c:v>22.65</c:v>
                </c:pt>
                <c:pt idx="3">
                  <c:v>23.35</c:v>
                </c:pt>
                <c:pt idx="4">
                  <c:v>21.6</c:v>
                </c:pt>
                <c:pt idx="5">
                  <c:v>19.899999999999999</c:v>
                </c:pt>
                <c:pt idx="6">
                  <c:v>19.95</c:v>
                </c:pt>
                <c:pt idx="7">
                  <c:v>20.6</c:v>
                </c:pt>
                <c:pt idx="8">
                  <c:v>21.1</c:v>
                </c:pt>
                <c:pt idx="9">
                  <c:v>18.7</c:v>
                </c:pt>
                <c:pt idx="10">
                  <c:v>17.25</c:v>
                </c:pt>
                <c:pt idx="11">
                  <c:v>16.899999999999999</c:v>
                </c:pt>
                <c:pt idx="12">
                  <c:v>16.649999999999999</c:v>
                </c:pt>
                <c:pt idx="13">
                  <c:v>15.55</c:v>
                </c:pt>
                <c:pt idx="14">
                  <c:v>14.350000000000001</c:v>
                </c:pt>
                <c:pt idx="15">
                  <c:v>14.4</c:v>
                </c:pt>
                <c:pt idx="16">
                  <c:v>13.95</c:v>
                </c:pt>
                <c:pt idx="17">
                  <c:v>12.95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11.6</c:v>
                </c:pt>
                <c:pt idx="22">
                  <c:v>12.899999999999999</c:v>
                </c:pt>
                <c:pt idx="23">
                  <c:v>12.45</c:v>
                </c:pt>
                <c:pt idx="24">
                  <c:v>11.45</c:v>
                </c:pt>
                <c:pt idx="25">
                  <c:v>12.7</c:v>
                </c:pt>
                <c:pt idx="26">
                  <c:v>13.600000000000001</c:v>
                </c:pt>
                <c:pt idx="27">
                  <c:v>14.3</c:v>
                </c:pt>
                <c:pt idx="28">
                  <c:v>15.2</c:v>
                </c:pt>
                <c:pt idx="29">
                  <c:v>13.5</c:v>
                </c:pt>
                <c:pt idx="30">
                  <c:v>12</c:v>
                </c:pt>
                <c:pt idx="31">
                  <c:v>11.899999999999999</c:v>
                </c:pt>
                <c:pt idx="32">
                  <c:v>10.399999999999999</c:v>
                </c:pt>
                <c:pt idx="33">
                  <c:v>8.85</c:v>
                </c:pt>
                <c:pt idx="34">
                  <c:v>8.85</c:v>
                </c:pt>
                <c:pt idx="35">
                  <c:v>8.8999999999999986</c:v>
                </c:pt>
                <c:pt idx="36">
                  <c:v>9.6499999999999986</c:v>
                </c:pt>
                <c:pt idx="37">
                  <c:v>9.5500000000000007</c:v>
                </c:pt>
                <c:pt idx="38">
                  <c:v>7.7</c:v>
                </c:pt>
                <c:pt idx="39">
                  <c:v>8.5500000000000007</c:v>
                </c:pt>
                <c:pt idx="40">
                  <c:v>7.55</c:v>
                </c:pt>
                <c:pt idx="41">
                  <c:v>5.6</c:v>
                </c:pt>
                <c:pt idx="42">
                  <c:v>6.5500000000000007</c:v>
                </c:pt>
                <c:pt idx="43">
                  <c:v>4.8000000000000007</c:v>
                </c:pt>
                <c:pt idx="44">
                  <c:v>6.8000000000000007</c:v>
                </c:pt>
                <c:pt idx="45">
                  <c:v>12.350000000000001</c:v>
                </c:pt>
                <c:pt idx="46">
                  <c:v>11.75</c:v>
                </c:pt>
                <c:pt idx="47">
                  <c:v>8.35</c:v>
                </c:pt>
                <c:pt idx="48">
                  <c:v>8.8000000000000007</c:v>
                </c:pt>
                <c:pt idx="49">
                  <c:v>11.45</c:v>
                </c:pt>
                <c:pt idx="50">
                  <c:v>9.1999999999999993</c:v>
                </c:pt>
                <c:pt idx="51">
                  <c:v>8.9499999999999993</c:v>
                </c:pt>
                <c:pt idx="52">
                  <c:v>9.0500000000000007</c:v>
                </c:pt>
                <c:pt idx="53">
                  <c:v>7.8000000000000007</c:v>
                </c:pt>
                <c:pt idx="54">
                  <c:v>8.1999999999999993</c:v>
                </c:pt>
                <c:pt idx="55">
                  <c:v>6.25</c:v>
                </c:pt>
                <c:pt idx="56">
                  <c:v>5.85</c:v>
                </c:pt>
                <c:pt idx="57">
                  <c:v>6.35</c:v>
                </c:pt>
                <c:pt idx="58">
                  <c:v>6.25</c:v>
                </c:pt>
                <c:pt idx="59">
                  <c:v>4.3499999999999996</c:v>
                </c:pt>
                <c:pt idx="60">
                  <c:v>2.9000000000000004</c:v>
                </c:pt>
                <c:pt idx="61">
                  <c:v>4.8499999999999996</c:v>
                </c:pt>
                <c:pt idx="62">
                  <c:v>4.3499999999999996</c:v>
                </c:pt>
                <c:pt idx="63">
                  <c:v>-0.19999999999999996</c:v>
                </c:pt>
                <c:pt idx="64">
                  <c:v>-3.3499999999999996</c:v>
                </c:pt>
                <c:pt idx="65">
                  <c:v>-3.4499999999999997</c:v>
                </c:pt>
                <c:pt idx="66">
                  <c:v>-4</c:v>
                </c:pt>
                <c:pt idx="67">
                  <c:v>-2.4</c:v>
                </c:pt>
                <c:pt idx="68">
                  <c:v>-0.2</c:v>
                </c:pt>
                <c:pt idx="69">
                  <c:v>0.29999999999999993</c:v>
                </c:pt>
                <c:pt idx="70">
                  <c:v>2.65</c:v>
                </c:pt>
                <c:pt idx="71">
                  <c:v>3.9</c:v>
                </c:pt>
                <c:pt idx="72">
                  <c:v>5.15</c:v>
                </c:pt>
                <c:pt idx="73">
                  <c:v>7.1</c:v>
                </c:pt>
                <c:pt idx="74">
                  <c:v>7.75</c:v>
                </c:pt>
                <c:pt idx="75">
                  <c:v>7.2</c:v>
                </c:pt>
                <c:pt idx="76">
                  <c:v>5.9</c:v>
                </c:pt>
                <c:pt idx="77">
                  <c:v>4.4000000000000004</c:v>
                </c:pt>
                <c:pt idx="78">
                  <c:v>4.75</c:v>
                </c:pt>
                <c:pt idx="79">
                  <c:v>5.9499999999999993</c:v>
                </c:pt>
                <c:pt idx="80">
                  <c:v>4.9499999999999993</c:v>
                </c:pt>
                <c:pt idx="81">
                  <c:v>4.1999999999999993</c:v>
                </c:pt>
                <c:pt idx="82">
                  <c:v>6.45</c:v>
                </c:pt>
                <c:pt idx="83">
                  <c:v>7.5500000000000007</c:v>
                </c:pt>
                <c:pt idx="84">
                  <c:v>6.25</c:v>
                </c:pt>
                <c:pt idx="85">
                  <c:v>6.25</c:v>
                </c:pt>
                <c:pt idx="86">
                  <c:v>6.6999999999999993</c:v>
                </c:pt>
                <c:pt idx="87">
                  <c:v>5.9</c:v>
                </c:pt>
                <c:pt idx="88">
                  <c:v>5.0500000000000007</c:v>
                </c:pt>
                <c:pt idx="89">
                  <c:v>3.95</c:v>
                </c:pt>
                <c:pt idx="90">
                  <c:v>3.5</c:v>
                </c:pt>
                <c:pt idx="91">
                  <c:v>3.75</c:v>
                </c:pt>
                <c:pt idx="92">
                  <c:v>2.6</c:v>
                </c:pt>
                <c:pt idx="93">
                  <c:v>0.9</c:v>
                </c:pt>
                <c:pt idx="94">
                  <c:v>-1</c:v>
                </c:pt>
                <c:pt idx="95">
                  <c:v>-1.3</c:v>
                </c:pt>
                <c:pt idx="96">
                  <c:v>0.2</c:v>
                </c:pt>
                <c:pt idx="97">
                  <c:v>0.55000000000000004</c:v>
                </c:pt>
                <c:pt idx="98">
                  <c:v>0.2</c:v>
                </c:pt>
                <c:pt idx="99">
                  <c:v>-4.9999999999999989E-2</c:v>
                </c:pt>
                <c:pt idx="100">
                  <c:v>0</c:v>
                </c:pt>
                <c:pt idx="101">
                  <c:v>9.9999999999999992E-2</c:v>
                </c:pt>
                <c:pt idx="102">
                  <c:v>-0.15000000000000002</c:v>
                </c:pt>
                <c:pt idx="103">
                  <c:v>0</c:v>
                </c:pt>
                <c:pt idx="104">
                  <c:v>0.85</c:v>
                </c:pt>
                <c:pt idx="105">
                  <c:v>1.35</c:v>
                </c:pt>
                <c:pt idx="106">
                  <c:v>-0.65</c:v>
                </c:pt>
                <c:pt idx="107">
                  <c:v>-0.9</c:v>
                </c:pt>
                <c:pt idx="108">
                  <c:v>1.1499999999999999</c:v>
                </c:pt>
                <c:pt idx="109">
                  <c:v>1</c:v>
                </c:pt>
                <c:pt idx="110">
                  <c:v>-2.4</c:v>
                </c:pt>
                <c:pt idx="111">
                  <c:v>-6.3000000000000007</c:v>
                </c:pt>
                <c:pt idx="112">
                  <c:v>-5.35</c:v>
                </c:pt>
                <c:pt idx="113">
                  <c:v>-6.1999999999999993</c:v>
                </c:pt>
                <c:pt idx="114">
                  <c:v>-10.45</c:v>
                </c:pt>
                <c:pt idx="115">
                  <c:v>-10</c:v>
                </c:pt>
                <c:pt idx="116">
                  <c:v>-8.8999999999999986</c:v>
                </c:pt>
                <c:pt idx="117">
                  <c:v>-8.6</c:v>
                </c:pt>
                <c:pt idx="118">
                  <c:v>-6.4499999999999993</c:v>
                </c:pt>
                <c:pt idx="119">
                  <c:v>-5.4</c:v>
                </c:pt>
                <c:pt idx="120">
                  <c:v>-6.4</c:v>
                </c:pt>
                <c:pt idx="121">
                  <c:v>-7.75</c:v>
                </c:pt>
                <c:pt idx="122">
                  <c:v>-7.85</c:v>
                </c:pt>
                <c:pt idx="123">
                  <c:v>-7.65</c:v>
                </c:pt>
                <c:pt idx="124">
                  <c:v>-8.3000000000000007</c:v>
                </c:pt>
                <c:pt idx="125">
                  <c:v>-7.0500000000000007</c:v>
                </c:pt>
                <c:pt idx="126">
                  <c:v>-3.3499999999999996</c:v>
                </c:pt>
                <c:pt idx="127">
                  <c:v>0.5</c:v>
                </c:pt>
                <c:pt idx="128">
                  <c:v>2.25</c:v>
                </c:pt>
                <c:pt idx="129">
                  <c:v>2.2999999999999998</c:v>
                </c:pt>
                <c:pt idx="130">
                  <c:v>2.6</c:v>
                </c:pt>
                <c:pt idx="131">
                  <c:v>2.4000000000000004</c:v>
                </c:pt>
                <c:pt idx="132">
                  <c:v>0.60000000000000009</c:v>
                </c:pt>
                <c:pt idx="133">
                  <c:v>-2</c:v>
                </c:pt>
                <c:pt idx="134">
                  <c:v>-1.8</c:v>
                </c:pt>
                <c:pt idx="135">
                  <c:v>0.15000000000000002</c:v>
                </c:pt>
                <c:pt idx="136">
                  <c:v>1.25</c:v>
                </c:pt>
                <c:pt idx="137">
                  <c:v>1.85</c:v>
                </c:pt>
                <c:pt idx="138">
                  <c:v>3.1</c:v>
                </c:pt>
                <c:pt idx="139">
                  <c:v>4.0999999999999996</c:v>
                </c:pt>
                <c:pt idx="140">
                  <c:v>3.25</c:v>
                </c:pt>
                <c:pt idx="141">
                  <c:v>3.3</c:v>
                </c:pt>
                <c:pt idx="142">
                  <c:v>3.9499999999999997</c:v>
                </c:pt>
                <c:pt idx="143">
                  <c:v>3.45</c:v>
                </c:pt>
                <c:pt idx="144">
                  <c:v>1.9500000000000002</c:v>
                </c:pt>
                <c:pt idx="145">
                  <c:v>1.6</c:v>
                </c:pt>
                <c:pt idx="146">
                  <c:v>2.5499999999999998</c:v>
                </c:pt>
                <c:pt idx="147">
                  <c:v>2.1</c:v>
                </c:pt>
                <c:pt idx="148">
                  <c:v>1.5</c:v>
                </c:pt>
                <c:pt idx="149">
                  <c:v>1.8</c:v>
                </c:pt>
                <c:pt idx="150">
                  <c:v>4.05</c:v>
                </c:pt>
                <c:pt idx="151">
                  <c:v>4.55</c:v>
                </c:pt>
                <c:pt idx="152">
                  <c:v>2.35</c:v>
                </c:pt>
                <c:pt idx="153">
                  <c:v>1.75</c:v>
                </c:pt>
                <c:pt idx="154">
                  <c:v>2.25</c:v>
                </c:pt>
                <c:pt idx="155">
                  <c:v>3.7</c:v>
                </c:pt>
                <c:pt idx="156">
                  <c:v>4.05</c:v>
                </c:pt>
                <c:pt idx="157">
                  <c:v>2.4500000000000002</c:v>
                </c:pt>
                <c:pt idx="158">
                  <c:v>1.4</c:v>
                </c:pt>
                <c:pt idx="159">
                  <c:v>2.35</c:v>
                </c:pt>
                <c:pt idx="160">
                  <c:v>5.95</c:v>
                </c:pt>
                <c:pt idx="161">
                  <c:v>3.85</c:v>
                </c:pt>
                <c:pt idx="162">
                  <c:v>-2.8000000000000003</c:v>
                </c:pt>
                <c:pt idx="163">
                  <c:v>-4.6500000000000004</c:v>
                </c:pt>
                <c:pt idx="164">
                  <c:v>-4.6500000000000004</c:v>
                </c:pt>
                <c:pt idx="165">
                  <c:v>-3.85</c:v>
                </c:pt>
                <c:pt idx="166">
                  <c:v>-4.9999999999999822E-2</c:v>
                </c:pt>
                <c:pt idx="167">
                  <c:v>1.4000000000000001</c:v>
                </c:pt>
                <c:pt idx="168">
                  <c:v>1</c:v>
                </c:pt>
                <c:pt idx="169">
                  <c:v>-0.30000000000000004</c:v>
                </c:pt>
                <c:pt idx="170">
                  <c:v>-3.3</c:v>
                </c:pt>
                <c:pt idx="171">
                  <c:v>-6.1499999999999995</c:v>
                </c:pt>
                <c:pt idx="172">
                  <c:v>-10.25</c:v>
                </c:pt>
                <c:pt idx="173">
                  <c:v>-12.15</c:v>
                </c:pt>
                <c:pt idx="174">
                  <c:v>-9.35</c:v>
                </c:pt>
                <c:pt idx="175">
                  <c:v>-8.1999999999999993</c:v>
                </c:pt>
                <c:pt idx="176">
                  <c:v>-5.75</c:v>
                </c:pt>
                <c:pt idx="177">
                  <c:v>-0.30000000000000004</c:v>
                </c:pt>
                <c:pt idx="178">
                  <c:v>-0.70000000000000007</c:v>
                </c:pt>
                <c:pt idx="179">
                  <c:v>-0.45000000000000007</c:v>
                </c:pt>
                <c:pt idx="180">
                  <c:v>1.6</c:v>
                </c:pt>
                <c:pt idx="182">
                  <c:v>1.7</c:v>
                </c:pt>
                <c:pt idx="183">
                  <c:v>2.0999999999999996</c:v>
                </c:pt>
                <c:pt idx="184">
                  <c:v>1.3499999999999999</c:v>
                </c:pt>
                <c:pt idx="185">
                  <c:v>0</c:v>
                </c:pt>
                <c:pt idx="186">
                  <c:v>-1.2</c:v>
                </c:pt>
                <c:pt idx="187">
                  <c:v>-0.15000000000000002</c:v>
                </c:pt>
                <c:pt idx="188">
                  <c:v>0.64999999999999991</c:v>
                </c:pt>
                <c:pt idx="189">
                  <c:v>1.1500000000000001</c:v>
                </c:pt>
                <c:pt idx="190">
                  <c:v>3.05</c:v>
                </c:pt>
                <c:pt idx="191">
                  <c:v>1.9</c:v>
                </c:pt>
                <c:pt idx="192">
                  <c:v>0.7</c:v>
                </c:pt>
                <c:pt idx="193">
                  <c:v>1.4</c:v>
                </c:pt>
                <c:pt idx="194">
                  <c:v>2.85</c:v>
                </c:pt>
                <c:pt idx="195">
                  <c:v>4.95</c:v>
                </c:pt>
                <c:pt idx="196">
                  <c:v>5.3</c:v>
                </c:pt>
                <c:pt idx="197">
                  <c:v>4.1500000000000004</c:v>
                </c:pt>
                <c:pt idx="198">
                  <c:v>4.2</c:v>
                </c:pt>
                <c:pt idx="199">
                  <c:v>4</c:v>
                </c:pt>
                <c:pt idx="200">
                  <c:v>5.3</c:v>
                </c:pt>
                <c:pt idx="201">
                  <c:v>5.9499999999999993</c:v>
                </c:pt>
                <c:pt idx="202">
                  <c:v>5.6999999999999993</c:v>
                </c:pt>
                <c:pt idx="203">
                  <c:v>6.1</c:v>
                </c:pt>
                <c:pt idx="204">
                  <c:v>3.9000000000000004</c:v>
                </c:pt>
                <c:pt idx="205">
                  <c:v>2.9</c:v>
                </c:pt>
                <c:pt idx="206">
                  <c:v>3.4</c:v>
                </c:pt>
                <c:pt idx="207">
                  <c:v>4.5</c:v>
                </c:pt>
                <c:pt idx="208">
                  <c:v>8.35</c:v>
                </c:pt>
                <c:pt idx="209">
                  <c:v>9</c:v>
                </c:pt>
                <c:pt idx="210">
                  <c:v>5.7</c:v>
                </c:pt>
                <c:pt idx="211">
                  <c:v>7.55</c:v>
                </c:pt>
                <c:pt idx="212">
                  <c:v>7.25</c:v>
                </c:pt>
                <c:pt idx="213">
                  <c:v>4.05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3.8</c:v>
                </c:pt>
                <c:pt idx="217">
                  <c:v>4.45</c:v>
                </c:pt>
                <c:pt idx="218">
                  <c:v>5.25</c:v>
                </c:pt>
                <c:pt idx="219">
                  <c:v>5.9</c:v>
                </c:pt>
                <c:pt idx="220">
                  <c:v>8</c:v>
                </c:pt>
                <c:pt idx="221">
                  <c:v>8.85</c:v>
                </c:pt>
                <c:pt idx="222">
                  <c:v>9.15</c:v>
                </c:pt>
                <c:pt idx="223">
                  <c:v>9.25</c:v>
                </c:pt>
                <c:pt idx="224">
                  <c:v>8.35</c:v>
                </c:pt>
                <c:pt idx="225">
                  <c:v>6.9</c:v>
                </c:pt>
                <c:pt idx="226">
                  <c:v>8.6</c:v>
                </c:pt>
                <c:pt idx="227">
                  <c:v>9.9</c:v>
                </c:pt>
                <c:pt idx="228">
                  <c:v>8.9</c:v>
                </c:pt>
                <c:pt idx="229">
                  <c:v>8.6999999999999993</c:v>
                </c:pt>
                <c:pt idx="230">
                  <c:v>7.1</c:v>
                </c:pt>
                <c:pt idx="231">
                  <c:v>7.15</c:v>
                </c:pt>
                <c:pt idx="232">
                  <c:v>9.5</c:v>
                </c:pt>
                <c:pt idx="233">
                  <c:v>10.95</c:v>
                </c:pt>
                <c:pt idx="234">
                  <c:v>9.6</c:v>
                </c:pt>
                <c:pt idx="235">
                  <c:v>8.0500000000000007</c:v>
                </c:pt>
                <c:pt idx="236">
                  <c:v>9.5500000000000007</c:v>
                </c:pt>
                <c:pt idx="237">
                  <c:v>12.2</c:v>
                </c:pt>
                <c:pt idx="238">
                  <c:v>12.85</c:v>
                </c:pt>
                <c:pt idx="239">
                  <c:v>13.15</c:v>
                </c:pt>
                <c:pt idx="240">
                  <c:v>12.2</c:v>
                </c:pt>
                <c:pt idx="2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A-411B-9265-B4F6A246DCA3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LTE'!$AI$7:$AI$249</c:f>
              <c:numCache>
                <c:formatCode>0.00</c:formatCode>
                <c:ptCount val="243"/>
                <c:pt idx="67">
                  <c:v>-21.945425925925928</c:v>
                </c:pt>
                <c:pt idx="81">
                  <c:v>-22.176916666666667</c:v>
                </c:pt>
                <c:pt idx="95">
                  <c:v>-23.796055555555554</c:v>
                </c:pt>
                <c:pt idx="109">
                  <c:v>-23.592688888888887</c:v>
                </c:pt>
                <c:pt idx="123">
                  <c:v>-25.419699999999999</c:v>
                </c:pt>
                <c:pt idx="137">
                  <c:v>-23.63025</c:v>
                </c:pt>
                <c:pt idx="151">
                  <c:v>-22.853287037037035</c:v>
                </c:pt>
                <c:pt idx="165">
                  <c:v>-23.585574074074071</c:v>
                </c:pt>
                <c:pt idx="179">
                  <c:v>-23.484314814814812</c:v>
                </c:pt>
                <c:pt idx="194">
                  <c:v>-20.800194444444443</c:v>
                </c:pt>
                <c:pt idx="209">
                  <c:v>-15.851083333333335</c:v>
                </c:pt>
                <c:pt idx="222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11B-9265-B4F6A246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2018</a:t>
            </a:r>
            <a:r>
              <a:rPr lang="en-US" sz="1400" baseline="0"/>
              <a:t> - 19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LTE'!$AJ$7:$AJ$248</c:f>
              <c:numCache>
                <c:formatCode>0.0</c:formatCode>
                <c:ptCount val="242"/>
                <c:pt idx="0">
                  <c:v>15.850000000000001</c:v>
                </c:pt>
                <c:pt idx="1">
                  <c:v>16.200000000000003</c:v>
                </c:pt>
                <c:pt idx="2">
                  <c:v>16.8</c:v>
                </c:pt>
                <c:pt idx="3">
                  <c:v>16</c:v>
                </c:pt>
                <c:pt idx="4">
                  <c:v>15.1</c:v>
                </c:pt>
                <c:pt idx="5">
                  <c:v>15.9</c:v>
                </c:pt>
                <c:pt idx="6">
                  <c:v>17.149999999999999</c:v>
                </c:pt>
                <c:pt idx="7">
                  <c:v>17.549999999999997</c:v>
                </c:pt>
                <c:pt idx="8">
                  <c:v>17.95</c:v>
                </c:pt>
                <c:pt idx="9">
                  <c:v>17.899999999999999</c:v>
                </c:pt>
                <c:pt idx="10">
                  <c:v>15.8</c:v>
                </c:pt>
                <c:pt idx="11">
                  <c:v>13.55</c:v>
                </c:pt>
                <c:pt idx="12">
                  <c:v>12.100000000000001</c:v>
                </c:pt>
                <c:pt idx="13">
                  <c:v>12.05</c:v>
                </c:pt>
                <c:pt idx="14">
                  <c:v>12.45</c:v>
                </c:pt>
                <c:pt idx="15">
                  <c:v>12.7</c:v>
                </c:pt>
                <c:pt idx="16">
                  <c:v>12</c:v>
                </c:pt>
                <c:pt idx="17">
                  <c:v>12.25</c:v>
                </c:pt>
                <c:pt idx="18">
                  <c:v>12.95</c:v>
                </c:pt>
                <c:pt idx="19">
                  <c:v>12.55</c:v>
                </c:pt>
                <c:pt idx="20">
                  <c:v>13.25</c:v>
                </c:pt>
                <c:pt idx="21">
                  <c:v>13.95</c:v>
                </c:pt>
                <c:pt idx="22">
                  <c:v>13.65</c:v>
                </c:pt>
                <c:pt idx="23">
                  <c:v>13.75</c:v>
                </c:pt>
                <c:pt idx="24">
                  <c:v>13.2</c:v>
                </c:pt>
                <c:pt idx="25">
                  <c:v>11.9</c:v>
                </c:pt>
                <c:pt idx="26">
                  <c:v>13.05</c:v>
                </c:pt>
                <c:pt idx="27">
                  <c:v>14.149999999999999</c:v>
                </c:pt>
                <c:pt idx="28">
                  <c:v>12.3</c:v>
                </c:pt>
                <c:pt idx="29">
                  <c:v>10.5</c:v>
                </c:pt>
                <c:pt idx="30">
                  <c:v>10.55</c:v>
                </c:pt>
                <c:pt idx="31">
                  <c:v>9.15</c:v>
                </c:pt>
                <c:pt idx="32">
                  <c:v>6.0500000000000007</c:v>
                </c:pt>
                <c:pt idx="33">
                  <c:v>6.4</c:v>
                </c:pt>
                <c:pt idx="34">
                  <c:v>6.5500000000000007</c:v>
                </c:pt>
                <c:pt idx="35">
                  <c:v>6.9</c:v>
                </c:pt>
                <c:pt idx="36">
                  <c:v>7.6999999999999993</c:v>
                </c:pt>
                <c:pt idx="37">
                  <c:v>7.6999999999999993</c:v>
                </c:pt>
                <c:pt idx="38">
                  <c:v>10.149999999999999</c:v>
                </c:pt>
                <c:pt idx="39">
                  <c:v>10.75</c:v>
                </c:pt>
                <c:pt idx="40">
                  <c:v>8.5</c:v>
                </c:pt>
                <c:pt idx="41">
                  <c:v>8.4</c:v>
                </c:pt>
                <c:pt idx="42">
                  <c:v>9.85</c:v>
                </c:pt>
                <c:pt idx="43">
                  <c:v>7.4499999999999993</c:v>
                </c:pt>
                <c:pt idx="44">
                  <c:v>5.55</c:v>
                </c:pt>
                <c:pt idx="45">
                  <c:v>6.1</c:v>
                </c:pt>
                <c:pt idx="46">
                  <c:v>6.1</c:v>
                </c:pt>
                <c:pt idx="47">
                  <c:v>6.4499999999999993</c:v>
                </c:pt>
                <c:pt idx="48">
                  <c:v>7.6499999999999995</c:v>
                </c:pt>
                <c:pt idx="49">
                  <c:v>7.85</c:v>
                </c:pt>
                <c:pt idx="50">
                  <c:v>7.55</c:v>
                </c:pt>
                <c:pt idx="51">
                  <c:v>7.1</c:v>
                </c:pt>
                <c:pt idx="52">
                  <c:v>6.05</c:v>
                </c:pt>
                <c:pt idx="53">
                  <c:v>7.7</c:v>
                </c:pt>
                <c:pt idx="54">
                  <c:v>11.2</c:v>
                </c:pt>
                <c:pt idx="55">
                  <c:v>10.8</c:v>
                </c:pt>
                <c:pt idx="56">
                  <c:v>7.35</c:v>
                </c:pt>
                <c:pt idx="57">
                  <c:v>6.95</c:v>
                </c:pt>
                <c:pt idx="58">
                  <c:v>8.3500000000000014</c:v>
                </c:pt>
                <c:pt idx="59">
                  <c:v>7.6</c:v>
                </c:pt>
                <c:pt idx="60">
                  <c:v>7.9499999999999993</c:v>
                </c:pt>
                <c:pt idx="61">
                  <c:v>8.9499999999999993</c:v>
                </c:pt>
                <c:pt idx="62">
                  <c:v>10.350000000000001</c:v>
                </c:pt>
                <c:pt idx="63">
                  <c:v>10.45</c:v>
                </c:pt>
                <c:pt idx="64">
                  <c:v>10</c:v>
                </c:pt>
                <c:pt idx="65">
                  <c:v>8.6</c:v>
                </c:pt>
                <c:pt idx="66">
                  <c:v>5.35</c:v>
                </c:pt>
                <c:pt idx="67">
                  <c:v>3.7</c:v>
                </c:pt>
                <c:pt idx="68">
                  <c:v>1.1499999999999999</c:v>
                </c:pt>
                <c:pt idx="69">
                  <c:v>-0.5</c:v>
                </c:pt>
                <c:pt idx="70">
                  <c:v>1.8499999999999999</c:v>
                </c:pt>
                <c:pt idx="71">
                  <c:v>2.5999999999999996</c:v>
                </c:pt>
                <c:pt idx="72">
                  <c:v>1.35</c:v>
                </c:pt>
                <c:pt idx="73">
                  <c:v>2.95</c:v>
                </c:pt>
                <c:pt idx="74">
                  <c:v>3.75</c:v>
                </c:pt>
                <c:pt idx="75">
                  <c:v>3.1500000000000004</c:v>
                </c:pt>
                <c:pt idx="76">
                  <c:v>4.45</c:v>
                </c:pt>
                <c:pt idx="77">
                  <c:v>3.8</c:v>
                </c:pt>
                <c:pt idx="78">
                  <c:v>0.5</c:v>
                </c:pt>
                <c:pt idx="79">
                  <c:v>-0.75</c:v>
                </c:pt>
                <c:pt idx="80">
                  <c:v>-1.1499999999999999</c:v>
                </c:pt>
                <c:pt idx="81">
                  <c:v>-0.5</c:v>
                </c:pt>
                <c:pt idx="82">
                  <c:v>3.05</c:v>
                </c:pt>
                <c:pt idx="83">
                  <c:v>4.0999999999999996</c:v>
                </c:pt>
                <c:pt idx="84">
                  <c:v>2.35</c:v>
                </c:pt>
                <c:pt idx="85">
                  <c:v>1.85</c:v>
                </c:pt>
                <c:pt idx="86">
                  <c:v>3.8000000000000003</c:v>
                </c:pt>
                <c:pt idx="87">
                  <c:v>6.35</c:v>
                </c:pt>
                <c:pt idx="88">
                  <c:v>6.75</c:v>
                </c:pt>
                <c:pt idx="89">
                  <c:v>5.85</c:v>
                </c:pt>
                <c:pt idx="90">
                  <c:v>4.95</c:v>
                </c:pt>
                <c:pt idx="91">
                  <c:v>4.3499999999999996</c:v>
                </c:pt>
                <c:pt idx="92">
                  <c:v>3.45</c:v>
                </c:pt>
                <c:pt idx="93">
                  <c:v>2.2000000000000002</c:v>
                </c:pt>
                <c:pt idx="94">
                  <c:v>-1.25</c:v>
                </c:pt>
                <c:pt idx="95">
                  <c:v>-3.45</c:v>
                </c:pt>
                <c:pt idx="96">
                  <c:v>-4.4000000000000004</c:v>
                </c:pt>
                <c:pt idx="97">
                  <c:v>-5</c:v>
                </c:pt>
                <c:pt idx="98">
                  <c:v>-1.9</c:v>
                </c:pt>
                <c:pt idx="99">
                  <c:v>1.55</c:v>
                </c:pt>
                <c:pt idx="100">
                  <c:v>2.6500000000000004</c:v>
                </c:pt>
                <c:pt idx="101">
                  <c:v>2.2000000000000002</c:v>
                </c:pt>
                <c:pt idx="102">
                  <c:v>2.5</c:v>
                </c:pt>
                <c:pt idx="103">
                  <c:v>4.9499999999999993</c:v>
                </c:pt>
                <c:pt idx="104">
                  <c:v>6.6999999999999993</c:v>
                </c:pt>
                <c:pt idx="105">
                  <c:v>6</c:v>
                </c:pt>
                <c:pt idx="106">
                  <c:v>5.0500000000000007</c:v>
                </c:pt>
                <c:pt idx="107">
                  <c:v>5.65</c:v>
                </c:pt>
                <c:pt idx="108">
                  <c:v>7</c:v>
                </c:pt>
                <c:pt idx="109">
                  <c:v>6.8</c:v>
                </c:pt>
                <c:pt idx="110">
                  <c:v>6.4</c:v>
                </c:pt>
                <c:pt idx="111">
                  <c:v>4.7</c:v>
                </c:pt>
                <c:pt idx="112">
                  <c:v>0</c:v>
                </c:pt>
                <c:pt idx="113">
                  <c:v>-5.0000000000000044E-2</c:v>
                </c:pt>
                <c:pt idx="114">
                  <c:v>2</c:v>
                </c:pt>
                <c:pt idx="115">
                  <c:v>1.8</c:v>
                </c:pt>
                <c:pt idx="116">
                  <c:v>1.1000000000000001</c:v>
                </c:pt>
                <c:pt idx="117">
                  <c:v>-0.54999999999999993</c:v>
                </c:pt>
                <c:pt idx="118">
                  <c:v>-1.7999999999999998</c:v>
                </c:pt>
                <c:pt idx="119">
                  <c:v>-1.0999999999999999</c:v>
                </c:pt>
                <c:pt idx="120">
                  <c:v>1.35</c:v>
                </c:pt>
                <c:pt idx="121">
                  <c:v>-0.10000000000000009</c:v>
                </c:pt>
                <c:pt idx="122">
                  <c:v>-1.85</c:v>
                </c:pt>
                <c:pt idx="123">
                  <c:v>-0.2</c:v>
                </c:pt>
                <c:pt idx="124">
                  <c:v>1.85</c:v>
                </c:pt>
                <c:pt idx="125">
                  <c:v>5</c:v>
                </c:pt>
                <c:pt idx="126">
                  <c:v>4.5500000000000007</c:v>
                </c:pt>
                <c:pt idx="127">
                  <c:v>2.6500000000000004</c:v>
                </c:pt>
                <c:pt idx="128">
                  <c:v>1.75</c:v>
                </c:pt>
                <c:pt idx="129">
                  <c:v>-2.15</c:v>
                </c:pt>
                <c:pt idx="130">
                  <c:v>-2.1</c:v>
                </c:pt>
                <c:pt idx="131">
                  <c:v>2.4</c:v>
                </c:pt>
                <c:pt idx="132">
                  <c:v>2.8499999999999996</c:v>
                </c:pt>
                <c:pt idx="133">
                  <c:v>9.9999999999999978E-2</c:v>
                </c:pt>
                <c:pt idx="134">
                  <c:v>-0.19999999999999996</c:v>
                </c:pt>
                <c:pt idx="135">
                  <c:v>0.15000000000000002</c:v>
                </c:pt>
                <c:pt idx="136">
                  <c:v>-0.95</c:v>
                </c:pt>
                <c:pt idx="137">
                  <c:v>-0.85</c:v>
                </c:pt>
                <c:pt idx="138">
                  <c:v>0</c:v>
                </c:pt>
                <c:pt idx="139">
                  <c:v>1.75</c:v>
                </c:pt>
                <c:pt idx="140">
                  <c:v>4.0500000000000007</c:v>
                </c:pt>
                <c:pt idx="141">
                  <c:v>2.5500000000000003</c:v>
                </c:pt>
                <c:pt idx="142">
                  <c:v>-0.75</c:v>
                </c:pt>
                <c:pt idx="143">
                  <c:v>-1.5</c:v>
                </c:pt>
                <c:pt idx="144">
                  <c:v>-1.6</c:v>
                </c:pt>
                <c:pt idx="145">
                  <c:v>-2.95</c:v>
                </c:pt>
                <c:pt idx="146">
                  <c:v>-2.9</c:v>
                </c:pt>
                <c:pt idx="147">
                  <c:v>-1.8</c:v>
                </c:pt>
                <c:pt idx="148">
                  <c:v>0.49999999999999989</c:v>
                </c:pt>
                <c:pt idx="149">
                  <c:v>0.19999999999999996</c:v>
                </c:pt>
                <c:pt idx="150">
                  <c:v>-3.75</c:v>
                </c:pt>
                <c:pt idx="151">
                  <c:v>-4.1500000000000004</c:v>
                </c:pt>
                <c:pt idx="152">
                  <c:v>-1.75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-3.25</c:v>
                </c:pt>
                <c:pt idx="156">
                  <c:v>-9.3000000000000007</c:v>
                </c:pt>
                <c:pt idx="157">
                  <c:v>-12.15</c:v>
                </c:pt>
                <c:pt idx="158">
                  <c:v>-11.100000000000001</c:v>
                </c:pt>
                <c:pt idx="159">
                  <c:v>-10.350000000000001</c:v>
                </c:pt>
                <c:pt idx="160">
                  <c:v>-7.75</c:v>
                </c:pt>
                <c:pt idx="161">
                  <c:v>-6.4499999999999993</c:v>
                </c:pt>
                <c:pt idx="162">
                  <c:v>-9.8000000000000007</c:v>
                </c:pt>
                <c:pt idx="163">
                  <c:v>-11.05</c:v>
                </c:pt>
                <c:pt idx="164">
                  <c:v>-9.6999999999999993</c:v>
                </c:pt>
                <c:pt idx="165">
                  <c:v>-8.3000000000000007</c:v>
                </c:pt>
                <c:pt idx="166">
                  <c:v>-8.5</c:v>
                </c:pt>
                <c:pt idx="167">
                  <c:v>-6.25</c:v>
                </c:pt>
                <c:pt idx="168">
                  <c:v>-1.65</c:v>
                </c:pt>
                <c:pt idx="169">
                  <c:v>-1.3499999999999999</c:v>
                </c:pt>
                <c:pt idx="170">
                  <c:v>-4.7</c:v>
                </c:pt>
                <c:pt idx="171">
                  <c:v>-7.55</c:v>
                </c:pt>
                <c:pt idx="172">
                  <c:v>-6.15</c:v>
                </c:pt>
                <c:pt idx="173">
                  <c:v>-3.25</c:v>
                </c:pt>
                <c:pt idx="174">
                  <c:v>-3.15</c:v>
                </c:pt>
                <c:pt idx="175">
                  <c:v>-4.8</c:v>
                </c:pt>
                <c:pt idx="176">
                  <c:v>-3.55</c:v>
                </c:pt>
                <c:pt idx="177">
                  <c:v>-2.25</c:v>
                </c:pt>
                <c:pt idx="178">
                  <c:v>-5.05</c:v>
                </c:pt>
                <c:pt idx="179">
                  <c:v>-7.6</c:v>
                </c:pt>
                <c:pt idx="180">
                  <c:v>-5.25</c:v>
                </c:pt>
                <c:pt idx="182">
                  <c:v>-2.4500000000000002</c:v>
                </c:pt>
                <c:pt idx="183">
                  <c:v>-3.35</c:v>
                </c:pt>
                <c:pt idx="184">
                  <c:v>-5.45</c:v>
                </c:pt>
                <c:pt idx="185">
                  <c:v>-7.75</c:v>
                </c:pt>
                <c:pt idx="186">
                  <c:v>-8.3500000000000014</c:v>
                </c:pt>
                <c:pt idx="187">
                  <c:v>-4.6000000000000005</c:v>
                </c:pt>
                <c:pt idx="188">
                  <c:v>-0.5</c:v>
                </c:pt>
                <c:pt idx="189">
                  <c:v>-0.9</c:v>
                </c:pt>
                <c:pt idx="190">
                  <c:v>-1.85</c:v>
                </c:pt>
                <c:pt idx="191">
                  <c:v>-2.7</c:v>
                </c:pt>
                <c:pt idx="192">
                  <c:v>-2.4500000000000002</c:v>
                </c:pt>
                <c:pt idx="193">
                  <c:v>-1.3</c:v>
                </c:pt>
                <c:pt idx="194">
                  <c:v>-2.0499999999999998</c:v>
                </c:pt>
                <c:pt idx="195">
                  <c:v>-1.2</c:v>
                </c:pt>
                <c:pt idx="196">
                  <c:v>2.7</c:v>
                </c:pt>
                <c:pt idx="197">
                  <c:v>4.3499999999999996</c:v>
                </c:pt>
                <c:pt idx="198">
                  <c:v>3.55</c:v>
                </c:pt>
                <c:pt idx="199">
                  <c:v>4</c:v>
                </c:pt>
                <c:pt idx="200">
                  <c:v>4.25</c:v>
                </c:pt>
                <c:pt idx="201">
                  <c:v>4.8</c:v>
                </c:pt>
                <c:pt idx="202">
                  <c:v>5.6</c:v>
                </c:pt>
                <c:pt idx="203">
                  <c:v>6.4</c:v>
                </c:pt>
                <c:pt idx="204">
                  <c:v>9.1</c:v>
                </c:pt>
                <c:pt idx="205">
                  <c:v>8.9499999999999993</c:v>
                </c:pt>
                <c:pt idx="206">
                  <c:v>8.1999999999999993</c:v>
                </c:pt>
                <c:pt idx="207">
                  <c:v>8.5</c:v>
                </c:pt>
                <c:pt idx="208">
                  <c:v>6.7</c:v>
                </c:pt>
                <c:pt idx="209">
                  <c:v>6.55</c:v>
                </c:pt>
                <c:pt idx="210">
                  <c:v>7.05</c:v>
                </c:pt>
                <c:pt idx="211">
                  <c:v>6.4</c:v>
                </c:pt>
                <c:pt idx="212">
                  <c:v>8.4499999999999993</c:v>
                </c:pt>
                <c:pt idx="213">
                  <c:v>9.25</c:v>
                </c:pt>
                <c:pt idx="214">
                  <c:v>7.3000000000000007</c:v>
                </c:pt>
                <c:pt idx="215">
                  <c:v>7.5500000000000007</c:v>
                </c:pt>
                <c:pt idx="216">
                  <c:v>7.85</c:v>
                </c:pt>
                <c:pt idx="217">
                  <c:v>8.35</c:v>
                </c:pt>
                <c:pt idx="218">
                  <c:v>7.5</c:v>
                </c:pt>
                <c:pt idx="219">
                  <c:v>7.85</c:v>
                </c:pt>
                <c:pt idx="220">
                  <c:v>8.4</c:v>
                </c:pt>
                <c:pt idx="221">
                  <c:v>8.85</c:v>
                </c:pt>
                <c:pt idx="222">
                  <c:v>9</c:v>
                </c:pt>
                <c:pt idx="223">
                  <c:v>6.6</c:v>
                </c:pt>
                <c:pt idx="224">
                  <c:v>7.4</c:v>
                </c:pt>
                <c:pt idx="225">
                  <c:v>7.5</c:v>
                </c:pt>
                <c:pt idx="226">
                  <c:v>7.5</c:v>
                </c:pt>
                <c:pt idx="227">
                  <c:v>7.6</c:v>
                </c:pt>
                <c:pt idx="228">
                  <c:v>6.85</c:v>
                </c:pt>
                <c:pt idx="229">
                  <c:v>10.6</c:v>
                </c:pt>
                <c:pt idx="230">
                  <c:v>13.2</c:v>
                </c:pt>
                <c:pt idx="231">
                  <c:v>13.15</c:v>
                </c:pt>
                <c:pt idx="232">
                  <c:v>12.25</c:v>
                </c:pt>
                <c:pt idx="233">
                  <c:v>10.85</c:v>
                </c:pt>
                <c:pt idx="234">
                  <c:v>10.149999999999999</c:v>
                </c:pt>
                <c:pt idx="235">
                  <c:v>11.7</c:v>
                </c:pt>
                <c:pt idx="236">
                  <c:v>11.100000000000001</c:v>
                </c:pt>
                <c:pt idx="237">
                  <c:v>8.15</c:v>
                </c:pt>
                <c:pt idx="238">
                  <c:v>10.25</c:v>
                </c:pt>
                <c:pt idx="239">
                  <c:v>10.85</c:v>
                </c:pt>
                <c:pt idx="240">
                  <c:v>9.3999999999999986</c:v>
                </c:pt>
                <c:pt idx="241">
                  <c:v>8.1499999999999986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370-B121-B57A4005BA10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LTE'!$AL$7:$AL$248</c:f>
              <c:numCache>
                <c:formatCode>0.00</c:formatCode>
                <c:ptCount val="242"/>
                <c:pt idx="66">
                  <c:v>-17.516398148148152</c:v>
                </c:pt>
                <c:pt idx="80">
                  <c:v>-23.298981481481476</c:v>
                </c:pt>
                <c:pt idx="94">
                  <c:v>-23.783333333333335</c:v>
                </c:pt>
                <c:pt idx="108">
                  <c:v>-23.846685185185184</c:v>
                </c:pt>
                <c:pt idx="122">
                  <c:v>-24.688324074074078</c:v>
                </c:pt>
                <c:pt idx="136">
                  <c:v>-24.016157407407405</c:v>
                </c:pt>
                <c:pt idx="150">
                  <c:v>-24.792027777777776</c:v>
                </c:pt>
                <c:pt idx="164">
                  <c:v>-25.182240740740742</c:v>
                </c:pt>
                <c:pt idx="178">
                  <c:v>-25.327388888888891</c:v>
                </c:pt>
                <c:pt idx="193">
                  <c:v>-24.653703703703702</c:v>
                </c:pt>
                <c:pt idx="207">
                  <c:v>-16.967166666666667</c:v>
                </c:pt>
                <c:pt idx="221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6-4370-B121-B57A4005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2018-2019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0813547696781804"/>
                  <c:y val="-8.217560133750404E-2"/>
                </c:manualLayout>
              </c:layout>
              <c:numFmt formatCode="General" sourceLinked="0"/>
            </c:trendlineLbl>
          </c:trendline>
          <c:xVal>
            <c:numRef>
              <c:f>'Chardonnay Predicted LTE'!$IF$51:$IF$229</c:f>
              <c:numCache>
                <c:formatCode>0.00</c:formatCode>
                <c:ptCount val="179"/>
                <c:pt idx="21">
                  <c:v>-17.516398148148152</c:v>
                </c:pt>
                <c:pt idx="35">
                  <c:v>-23.298981481481476</c:v>
                </c:pt>
                <c:pt idx="49">
                  <c:v>-23.783333333333335</c:v>
                </c:pt>
                <c:pt idx="63">
                  <c:v>-23.846685185185184</c:v>
                </c:pt>
                <c:pt idx="77">
                  <c:v>-24.688324074074078</c:v>
                </c:pt>
                <c:pt idx="91">
                  <c:v>-24.016157407407405</c:v>
                </c:pt>
                <c:pt idx="105">
                  <c:v>-24.792027777777776</c:v>
                </c:pt>
                <c:pt idx="119">
                  <c:v>-25.182240740740742</c:v>
                </c:pt>
                <c:pt idx="133">
                  <c:v>-25.327388888888891</c:v>
                </c:pt>
                <c:pt idx="148">
                  <c:v>-24.653703703703702</c:v>
                </c:pt>
                <c:pt idx="162">
                  <c:v>-16.967166666666667</c:v>
                </c:pt>
                <c:pt idx="176">
                  <c:v>-10.720564814814814</c:v>
                </c:pt>
              </c:numCache>
            </c:numRef>
          </c:xVal>
          <c:yVal>
            <c:numRef>
              <c:f>'Chardonnay Predicted LTE'!$IE$51:$IE$229</c:f>
              <c:numCache>
                <c:formatCode>0.00</c:formatCode>
                <c:ptCount val="179"/>
                <c:pt idx="0">
                  <c:v>-11.003756000000001</c:v>
                </c:pt>
                <c:pt idx="1">
                  <c:v>-11.553756000000002</c:v>
                </c:pt>
                <c:pt idx="2">
                  <c:v>-12.053756000000002</c:v>
                </c:pt>
                <c:pt idx="3">
                  <c:v>-12.553756000000002</c:v>
                </c:pt>
                <c:pt idx="4">
                  <c:v>-13.053756000000002</c:v>
                </c:pt>
                <c:pt idx="5">
                  <c:v>-13.550579343400003</c:v>
                </c:pt>
                <c:pt idx="6">
                  <c:v>-14.031965100800003</c:v>
                </c:pt>
                <c:pt idx="7">
                  <c:v>-14.498247109800001</c:v>
                </c:pt>
                <c:pt idx="8">
                  <c:v>-14.949755251840001</c:v>
                </c:pt>
                <c:pt idx="9">
                  <c:v>-15.321256422146002</c:v>
                </c:pt>
                <c:pt idx="10">
                  <c:v>-15.680750515776001</c:v>
                </c:pt>
                <c:pt idx="11">
                  <c:v>-16.089876783976003</c:v>
                </c:pt>
                <c:pt idx="12">
                  <c:v>-16.485509149376</c:v>
                </c:pt>
                <c:pt idx="13">
                  <c:v>-16.848835284454001</c:v>
                </c:pt>
                <c:pt idx="14">
                  <c:v>-17.211014771902803</c:v>
                </c:pt>
                <c:pt idx="15">
                  <c:v>-17.550160436292803</c:v>
                </c:pt>
                <c:pt idx="16">
                  <c:v>-17.860406815392803</c:v>
                </c:pt>
                <c:pt idx="17">
                  <c:v>-18.143231767522806</c:v>
                </c:pt>
                <c:pt idx="18">
                  <c:v>-18.400065844674806</c:v>
                </c:pt>
                <c:pt idx="19">
                  <c:v>-18.663256715620808</c:v>
                </c:pt>
                <c:pt idx="20">
                  <c:v>-18.931917919360806</c:v>
                </c:pt>
                <c:pt idx="21">
                  <c:v>-19.219584949160808</c:v>
                </c:pt>
                <c:pt idx="22">
                  <c:v>-19.49668105536081</c:v>
                </c:pt>
                <c:pt idx="23">
                  <c:v>-19.923554209984808</c:v>
                </c:pt>
                <c:pt idx="24">
                  <c:v>-20.36004947391681</c:v>
                </c:pt>
                <c:pt idx="25">
                  <c:v>-20.681137442416809</c:v>
                </c:pt>
                <c:pt idx="26">
                  <c:v>-20.918615683016807</c:v>
                </c:pt>
                <c:pt idx="27">
                  <c:v>-21.215302268796808</c:v>
                </c:pt>
                <c:pt idx="28">
                  <c:v>-21.434515687636807</c:v>
                </c:pt>
                <c:pt idx="29">
                  <c:v>-21.64496887679681</c:v>
                </c:pt>
                <c:pt idx="30">
                  <c:v>-21.846904682196808</c:v>
                </c:pt>
                <c:pt idx="31">
                  <c:v>-22.036688847368811</c:v>
                </c:pt>
                <c:pt idx="32">
                  <c:v>-22.22230259836881</c:v>
                </c:pt>
                <c:pt idx="33">
                  <c:v>-22.453444116820808</c:v>
                </c:pt>
                <c:pt idx="34">
                  <c:v>-22.725789086996812</c:v>
                </c:pt>
                <c:pt idx="35">
                  <c:v>-22.830015077268811</c:v>
                </c:pt>
                <c:pt idx="36">
                  <c:v>-22.910984132812811</c:v>
                </c:pt>
                <c:pt idx="37">
                  <c:v>-23.056789990464811</c:v>
                </c:pt>
                <c:pt idx="38">
                  <c:v>-23.19175121724281</c:v>
                </c:pt>
                <c:pt idx="39">
                  <c:v>-23.327305868802814</c:v>
                </c:pt>
                <c:pt idx="40">
                  <c:v>-23.456554007002811</c:v>
                </c:pt>
                <c:pt idx="41">
                  <c:v>-23.573537912352812</c:v>
                </c:pt>
                <c:pt idx="42">
                  <c:v>-23.667321224192811</c:v>
                </c:pt>
                <c:pt idx="43">
                  <c:v>-23.756528218144812</c:v>
                </c:pt>
                <c:pt idx="44">
                  <c:v>-23.764528218144811</c:v>
                </c:pt>
                <c:pt idx="45">
                  <c:v>-23.773028218144812</c:v>
                </c:pt>
                <c:pt idx="46">
                  <c:v>-23.782028218144813</c:v>
                </c:pt>
                <c:pt idx="47">
                  <c:v>-23.791028218144813</c:v>
                </c:pt>
                <c:pt idx="48">
                  <c:v>-23.800828218144812</c:v>
                </c:pt>
                <c:pt idx="49">
                  <c:v>-23.804828218144813</c:v>
                </c:pt>
                <c:pt idx="50">
                  <c:v>-23.811228218144812</c:v>
                </c:pt>
                <c:pt idx="51">
                  <c:v>-23.818028218144811</c:v>
                </c:pt>
                <c:pt idx="52">
                  <c:v>-23.824828218144809</c:v>
                </c:pt>
                <c:pt idx="53">
                  <c:v>-23.751828218144809</c:v>
                </c:pt>
                <c:pt idx="54">
                  <c:v>-23.791828218144808</c:v>
                </c:pt>
                <c:pt idx="55">
                  <c:v>-23.791828218144808</c:v>
                </c:pt>
                <c:pt idx="56">
                  <c:v>-23.791828218144808</c:v>
                </c:pt>
                <c:pt idx="57">
                  <c:v>-23.791828218144808</c:v>
                </c:pt>
                <c:pt idx="58">
                  <c:v>-23.671828218144807</c:v>
                </c:pt>
                <c:pt idx="59">
                  <c:v>-23.551828218144806</c:v>
                </c:pt>
                <c:pt idx="60">
                  <c:v>-23.431828218144805</c:v>
                </c:pt>
                <c:pt idx="61">
                  <c:v>-23.311828218144804</c:v>
                </c:pt>
                <c:pt idx="62">
                  <c:v>-23.191828218144803</c:v>
                </c:pt>
                <c:pt idx="63">
                  <c:v>-23.071828218144802</c:v>
                </c:pt>
                <c:pt idx="64">
                  <c:v>-22.951828218144801</c:v>
                </c:pt>
                <c:pt idx="65">
                  <c:v>-22.8318282181448</c:v>
                </c:pt>
                <c:pt idx="66">
                  <c:v>-22.711828218144799</c:v>
                </c:pt>
                <c:pt idx="67">
                  <c:v>-22.8118282181448</c:v>
                </c:pt>
                <c:pt idx="68">
                  <c:v>-22.911828218144802</c:v>
                </c:pt>
                <c:pt idx="69">
                  <c:v>-22.911828218144802</c:v>
                </c:pt>
                <c:pt idx="70">
                  <c:v>-22.911828218144802</c:v>
                </c:pt>
                <c:pt idx="71">
                  <c:v>-22.961828218144802</c:v>
                </c:pt>
                <c:pt idx="72">
                  <c:v>-23.071828218144802</c:v>
                </c:pt>
                <c:pt idx="73">
                  <c:v>-23.1868282181448</c:v>
                </c:pt>
                <c:pt idx="74">
                  <c:v>-23.2968282181448</c:v>
                </c:pt>
                <c:pt idx="75">
                  <c:v>-23.3468282181448</c:v>
                </c:pt>
                <c:pt idx="76">
                  <c:v>-23.446828218144802</c:v>
                </c:pt>
                <c:pt idx="77">
                  <c:v>-23.5618282181448</c:v>
                </c:pt>
                <c:pt idx="78">
                  <c:v>-23.661828218144802</c:v>
                </c:pt>
                <c:pt idx="79">
                  <c:v>-23.661828218144802</c:v>
                </c:pt>
                <c:pt idx="80">
                  <c:v>-23.541828218144801</c:v>
                </c:pt>
                <c:pt idx="81">
                  <c:v>-23.4218282181448</c:v>
                </c:pt>
                <c:pt idx="82">
                  <c:v>-23.4218282181448</c:v>
                </c:pt>
                <c:pt idx="83">
                  <c:v>-23.371828218144799</c:v>
                </c:pt>
                <c:pt idx="84">
                  <c:v>-23.4718282181448</c:v>
                </c:pt>
                <c:pt idx="85">
                  <c:v>-23.571828218144802</c:v>
                </c:pt>
                <c:pt idx="86">
                  <c:v>-23.4718282181448</c:v>
                </c:pt>
                <c:pt idx="87">
                  <c:v>-23.371828218144799</c:v>
                </c:pt>
                <c:pt idx="88">
                  <c:v>-23.361828218144797</c:v>
                </c:pt>
                <c:pt idx="89">
                  <c:v>-23.411828218144798</c:v>
                </c:pt>
                <c:pt idx="90">
                  <c:v>-23.401828218144797</c:v>
                </c:pt>
                <c:pt idx="91">
                  <c:v>-23.501828218144798</c:v>
                </c:pt>
                <c:pt idx="92">
                  <c:v>-23.601828218144799</c:v>
                </c:pt>
                <c:pt idx="93">
                  <c:v>-23.6518282181448</c:v>
                </c:pt>
                <c:pt idx="94">
                  <c:v>-23.601828218144799</c:v>
                </c:pt>
                <c:pt idx="95">
                  <c:v>-23.4918282181448</c:v>
                </c:pt>
                <c:pt idx="96">
                  <c:v>-23.391828218144799</c:v>
                </c:pt>
                <c:pt idx="97">
                  <c:v>-23.4918282181448</c:v>
                </c:pt>
                <c:pt idx="98">
                  <c:v>-23.6168282181448</c:v>
                </c:pt>
                <c:pt idx="99">
                  <c:v>-23.7418282181448</c:v>
                </c:pt>
                <c:pt idx="100">
                  <c:v>-23.801828218144799</c:v>
                </c:pt>
                <c:pt idx="101">
                  <c:v>-23.759579903397281</c:v>
                </c:pt>
                <c:pt idx="102">
                  <c:v>-23.759579903397281</c:v>
                </c:pt>
                <c:pt idx="103">
                  <c:v>-23.759579903397281</c:v>
                </c:pt>
                <c:pt idx="104">
                  <c:v>-23.759579903397281</c:v>
                </c:pt>
                <c:pt idx="105">
                  <c:v>-23.759579903397281</c:v>
                </c:pt>
                <c:pt idx="106">
                  <c:v>-23.759579903397281</c:v>
                </c:pt>
                <c:pt idx="107">
                  <c:v>-23.759579903397281</c:v>
                </c:pt>
                <c:pt idx="108">
                  <c:v>-23.759579903397281</c:v>
                </c:pt>
                <c:pt idx="109">
                  <c:v>-23.759579903397281</c:v>
                </c:pt>
                <c:pt idx="110">
                  <c:v>-23.731579903397282</c:v>
                </c:pt>
                <c:pt idx="111">
                  <c:v>-23.711579903397283</c:v>
                </c:pt>
                <c:pt idx="112">
                  <c:v>-23.661579903397282</c:v>
                </c:pt>
                <c:pt idx="113">
                  <c:v>-23.611579903397281</c:v>
                </c:pt>
                <c:pt idx="114">
                  <c:v>-23.67157990339728</c:v>
                </c:pt>
                <c:pt idx="115">
                  <c:v>-23.725579903397279</c:v>
                </c:pt>
                <c:pt idx="116">
                  <c:v>-23.779579903397277</c:v>
                </c:pt>
                <c:pt idx="117">
                  <c:v>-23.803579903397278</c:v>
                </c:pt>
                <c:pt idx="118">
                  <c:v>-23.827579903397279</c:v>
                </c:pt>
                <c:pt idx="119">
                  <c:v>-23.85157990339728</c:v>
                </c:pt>
                <c:pt idx="120">
                  <c:v>-23.875579903397281</c:v>
                </c:pt>
                <c:pt idx="121">
                  <c:v>-23.899579903397282</c:v>
                </c:pt>
                <c:pt idx="122">
                  <c:v>-23.921179903397281</c:v>
                </c:pt>
                <c:pt idx="123">
                  <c:v>-23.933179903397281</c:v>
                </c:pt>
                <c:pt idx="124">
                  <c:v>-23.939179903397282</c:v>
                </c:pt>
                <c:pt idx="125">
                  <c:v>-23.957179903397282</c:v>
                </c:pt>
                <c:pt idx="126">
                  <c:v>-23.981179903397283</c:v>
                </c:pt>
                <c:pt idx="127">
                  <c:v>-24.002779903397283</c:v>
                </c:pt>
                <c:pt idx="128">
                  <c:v>-24.016779903397282</c:v>
                </c:pt>
                <c:pt idx="129">
                  <c:v>-24.030568775954883</c:v>
                </c:pt>
                <c:pt idx="130">
                  <c:v>-24.044947244478884</c:v>
                </c:pt>
                <c:pt idx="131">
                  <c:v>-24.059937250642882</c:v>
                </c:pt>
                <c:pt idx="132">
                  <c:v>-24.059490849518884</c:v>
                </c:pt>
                <c:pt idx="133">
                  <c:v>-24.079958545639844</c:v>
                </c:pt>
                <c:pt idx="134">
                  <c:v>-24.104189699567847</c:v>
                </c:pt>
                <c:pt idx="135">
                  <c:v>-24.126399203315046</c:v>
                </c:pt>
                <c:pt idx="136">
                  <c:v>-24.126399203315046</c:v>
                </c:pt>
                <c:pt idx="137">
                  <c:v>-24.138984161578247</c:v>
                </c:pt>
                <c:pt idx="138">
                  <c:v>-24.152082110200169</c:v>
                </c:pt>
                <c:pt idx="139">
                  <c:v>-24.17282078122177</c:v>
                </c:pt>
                <c:pt idx="140">
                  <c:v>-24.203638791981763</c:v>
                </c:pt>
                <c:pt idx="141">
                  <c:v>-24.235687398181771</c:v>
                </c:pt>
                <c:pt idx="142">
                  <c:v>-24.259010873489771</c:v>
                </c:pt>
                <c:pt idx="143">
                  <c:v>-24.231306285720173</c:v>
                </c:pt>
                <c:pt idx="144">
                  <c:v>-24.202519205521767</c:v>
                </c:pt>
                <c:pt idx="145">
                  <c:v>-24.219713724130568</c:v>
                </c:pt>
                <c:pt idx="146">
                  <c:v>-24.237570068548965</c:v>
                </c:pt>
                <c:pt idx="147">
                  <c:v>-24.256108481058568</c:v>
                </c:pt>
                <c:pt idx="148">
                  <c:v>-24.275349567907689</c:v>
                </c:pt>
                <c:pt idx="149">
                  <c:v>-24.295314299311372</c:v>
                </c:pt>
                <c:pt idx="150">
                  <c:v>-24.316024009451375</c:v>
                </c:pt>
                <c:pt idx="151">
                  <c:v>-23.78028152877841</c:v>
                </c:pt>
                <c:pt idx="152">
                  <c:v>-23.327718641100414</c:v>
                </c:pt>
                <c:pt idx="153">
                  <c:v>-22.752065509688087</c:v>
                </c:pt>
                <c:pt idx="154">
                  <c:v>-22.155608823660341</c:v>
                </c:pt>
                <c:pt idx="155">
                  <c:v>-21.652185404458418</c:v>
                </c:pt>
                <c:pt idx="156">
                  <c:v>-21.130862281676386</c:v>
                </c:pt>
                <c:pt idx="157">
                  <c:v>-20.397349701557935</c:v>
                </c:pt>
                <c:pt idx="158">
                  <c:v>-19.63818026477643</c:v>
                </c:pt>
                <c:pt idx="159">
                  <c:v>-18.914952103858997</c:v>
                </c:pt>
                <c:pt idx="160">
                  <c:v>-18.291525442468973</c:v>
                </c:pt>
                <c:pt idx="161">
                  <c:v>-17.646825202258967</c:v>
                </c:pt>
                <c:pt idx="162">
                  <c:v>-16.980306617188901</c:v>
                </c:pt>
                <c:pt idx="163">
                  <c:v>-16.574038503314885</c:v>
                </c:pt>
                <c:pt idx="164">
                  <c:v>-16.154246967108996</c:v>
                </c:pt>
                <c:pt idx="165">
                  <c:v>-15.720597087538945</c:v>
                </c:pt>
                <c:pt idx="166">
                  <c:v>-15.292221032838903</c:v>
                </c:pt>
                <c:pt idx="167">
                  <c:v>-14.772221032838903</c:v>
                </c:pt>
                <c:pt idx="168">
                  <c:v>-14.172221032838905</c:v>
                </c:pt>
                <c:pt idx="169">
                  <c:v>-13.732221032838904</c:v>
                </c:pt>
                <c:pt idx="170">
                  <c:v>-13.272221032838903</c:v>
                </c:pt>
                <c:pt idx="171">
                  <c:v>-12.812221032838902</c:v>
                </c:pt>
                <c:pt idx="172">
                  <c:v>-12.352221032838901</c:v>
                </c:pt>
                <c:pt idx="173">
                  <c:v>-11.9122210328389</c:v>
                </c:pt>
                <c:pt idx="174">
                  <c:v>-11.472221032838899</c:v>
                </c:pt>
                <c:pt idx="175">
                  <c:v>-11.012221032838898</c:v>
                </c:pt>
                <c:pt idx="176">
                  <c:v>-10.552221032838897</c:v>
                </c:pt>
                <c:pt idx="177">
                  <c:v>-10.092221032838896</c:v>
                </c:pt>
                <c:pt idx="178">
                  <c:v>-9.5722210328388968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F81-BE2C-46D87CF1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2019-2020 Chardonnay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48233322397200351"/>
                  <c:y val="-0.17708852137427458"/>
                </c:manualLayout>
              </c:layout>
              <c:numFmt formatCode="General" sourceLinked="0"/>
            </c:trendlineLbl>
          </c:trendline>
          <c:xVal>
            <c:numRef>
              <c:f>'Chardonnay Predicted LTE'!$JC$51:$JC$229</c:f>
              <c:numCache>
                <c:formatCode>0.00</c:formatCode>
                <c:ptCount val="179"/>
                <c:pt idx="8">
                  <c:v>-17.399999999999999</c:v>
                </c:pt>
                <c:pt idx="22">
                  <c:v>-21.191833333333332</c:v>
                </c:pt>
                <c:pt idx="36">
                  <c:v>-22.204731481481474</c:v>
                </c:pt>
                <c:pt idx="50">
                  <c:v>-24.398129629629626</c:v>
                </c:pt>
                <c:pt idx="64">
                  <c:v>-24.122185185185192</c:v>
                </c:pt>
                <c:pt idx="83">
                  <c:v>-23.341333333333335</c:v>
                </c:pt>
                <c:pt idx="93">
                  <c:v>-24.307333333333332</c:v>
                </c:pt>
                <c:pt idx="106">
                  <c:v>-22.796435185185185</c:v>
                </c:pt>
                <c:pt idx="120">
                  <c:v>-22.453824074074074</c:v>
                </c:pt>
              </c:numCache>
            </c:numRef>
          </c:xVal>
          <c:yVal>
            <c:numRef>
              <c:f>'Chardonnay Predicted LTE'!$JB$51:$JB$229</c:f>
              <c:numCache>
                <c:formatCode>0.00</c:formatCode>
                <c:ptCount val="179"/>
                <c:pt idx="0">
                  <c:v>-12.50076</c:v>
                </c:pt>
                <c:pt idx="1">
                  <c:v>-12.925759999999999</c:v>
                </c:pt>
                <c:pt idx="2">
                  <c:v>-13.365759999999998</c:v>
                </c:pt>
                <c:pt idx="3">
                  <c:v>-13.865759999999998</c:v>
                </c:pt>
                <c:pt idx="4">
                  <c:v>-14.115759999999998</c:v>
                </c:pt>
                <c:pt idx="5">
                  <c:v>-14.612583343400001</c:v>
                </c:pt>
                <c:pt idx="6">
                  <c:v>-15.036202809912</c:v>
                </c:pt>
                <c:pt idx="7">
                  <c:v>-15.362600216211998</c:v>
                </c:pt>
                <c:pt idx="8">
                  <c:v>-15.759927381207198</c:v>
                </c:pt>
                <c:pt idx="9">
                  <c:v>-16.065869521459199</c:v>
                </c:pt>
                <c:pt idx="10">
                  <c:v>-16.438051641923199</c:v>
                </c:pt>
                <c:pt idx="11">
                  <c:v>-16.724440029663199</c:v>
                </c:pt>
                <c:pt idx="12">
                  <c:v>-17.120072395063197</c:v>
                </c:pt>
                <c:pt idx="13">
                  <c:v>-17.770234952571197</c:v>
                </c:pt>
                <c:pt idx="14">
                  <c:v>-18.398505492023197</c:v>
                </c:pt>
                <c:pt idx="15">
                  <c:v>-19.005397733563193</c:v>
                </c:pt>
                <c:pt idx="16">
                  <c:v>-19.522475032063191</c:v>
                </c:pt>
                <c:pt idx="17">
                  <c:v>-19.988304364983193</c:v>
                </c:pt>
                <c:pt idx="18">
                  <c:v>-20.213034182491192</c:v>
                </c:pt>
                <c:pt idx="19">
                  <c:v>-20.522670501251195</c:v>
                </c:pt>
                <c:pt idx="20">
                  <c:v>-20.821182949851192</c:v>
                </c:pt>
                <c:pt idx="21">
                  <c:v>-21.022549870711192</c:v>
                </c:pt>
                <c:pt idx="22">
                  <c:v>-21.216517145051192</c:v>
                </c:pt>
                <c:pt idx="23">
                  <c:v>-21.403274150199191</c:v>
                </c:pt>
                <c:pt idx="24">
                  <c:v>-21.62922463976399</c:v>
                </c:pt>
                <c:pt idx="25">
                  <c:v>-21.839166773013989</c:v>
                </c:pt>
                <c:pt idx="26">
                  <c:v>-22.076645013613987</c:v>
                </c:pt>
                <c:pt idx="27">
                  <c:v>-22.23639932903399</c:v>
                </c:pt>
                <c:pt idx="28">
                  <c:v>-22.389848722221988</c:v>
                </c:pt>
                <c:pt idx="29">
                  <c:v>-22.60030191138199</c:v>
                </c:pt>
                <c:pt idx="30">
                  <c:v>-22.741656975161991</c:v>
                </c:pt>
                <c:pt idx="31">
                  <c:v>-22.906265689851995</c:v>
                </c:pt>
                <c:pt idx="32">
                  <c:v>-23.036195315551996</c:v>
                </c:pt>
                <c:pt idx="33">
                  <c:v>-23.151766074777996</c:v>
                </c:pt>
                <c:pt idx="34">
                  <c:v>-23.262406218911998</c:v>
                </c:pt>
                <c:pt idx="35">
                  <c:v>-23.400831362241998</c:v>
                </c:pt>
                <c:pt idx="36">
                  <c:v>-23.444430084457998</c:v>
                </c:pt>
                <c:pt idx="37">
                  <c:v>-23.503942679418</c:v>
                </c:pt>
                <c:pt idx="38">
                  <c:v>-23.646007128657999</c:v>
                </c:pt>
                <c:pt idx="39">
                  <c:v>-23.740895384750001</c:v>
                </c:pt>
                <c:pt idx="40">
                  <c:v>-23.850756302219999</c:v>
                </c:pt>
                <c:pt idx="41">
                  <c:v>-23.84090502598</c:v>
                </c:pt>
                <c:pt idx="42">
                  <c:v>-23.887796681899999</c:v>
                </c:pt>
                <c:pt idx="43">
                  <c:v>-23.880214087414078</c:v>
                </c:pt>
                <c:pt idx="44">
                  <c:v>-23.879014087414077</c:v>
                </c:pt>
                <c:pt idx="45">
                  <c:v>-23.882214087414077</c:v>
                </c:pt>
                <c:pt idx="46">
                  <c:v>-23.885414087414077</c:v>
                </c:pt>
                <c:pt idx="47">
                  <c:v>-23.883814087414077</c:v>
                </c:pt>
                <c:pt idx="48">
                  <c:v>-23.893814087414079</c:v>
                </c:pt>
                <c:pt idx="49">
                  <c:v>-23.893614087414075</c:v>
                </c:pt>
                <c:pt idx="50">
                  <c:v>-23.893414087414072</c:v>
                </c:pt>
                <c:pt idx="51">
                  <c:v>-23.89291408741407</c:v>
                </c:pt>
                <c:pt idx="52">
                  <c:v>-23.881414087414072</c:v>
                </c:pt>
                <c:pt idx="53">
                  <c:v>-23.839914087414073</c:v>
                </c:pt>
                <c:pt idx="54">
                  <c:v>-23.861914087414071</c:v>
                </c:pt>
                <c:pt idx="55">
                  <c:v>-23.885914087414072</c:v>
                </c:pt>
                <c:pt idx="56">
                  <c:v>-23.907914087414071</c:v>
                </c:pt>
                <c:pt idx="57">
                  <c:v>-23.917914087414072</c:v>
                </c:pt>
                <c:pt idx="58">
                  <c:v>-23.927914087414074</c:v>
                </c:pt>
                <c:pt idx="59">
                  <c:v>-23.937914087414075</c:v>
                </c:pt>
                <c:pt idx="60">
                  <c:v>-23.957914087414075</c:v>
                </c:pt>
                <c:pt idx="61">
                  <c:v>-23.979914087414073</c:v>
                </c:pt>
                <c:pt idx="62">
                  <c:v>-24.001914087414072</c:v>
                </c:pt>
                <c:pt idx="63">
                  <c:v>-24.011914087414073</c:v>
                </c:pt>
                <c:pt idx="64">
                  <c:v>-24.021914087414075</c:v>
                </c:pt>
                <c:pt idx="65">
                  <c:v>-24.021914087414075</c:v>
                </c:pt>
                <c:pt idx="66">
                  <c:v>-23.911914087414075</c:v>
                </c:pt>
                <c:pt idx="67">
                  <c:v>-23.911914087414075</c:v>
                </c:pt>
                <c:pt idx="68">
                  <c:v>-23.911914087414075</c:v>
                </c:pt>
                <c:pt idx="69">
                  <c:v>-23.921914087414077</c:v>
                </c:pt>
                <c:pt idx="70">
                  <c:v>-23.931914087414079</c:v>
                </c:pt>
                <c:pt idx="71">
                  <c:v>-23.951914087414078</c:v>
                </c:pt>
                <c:pt idx="72">
                  <c:v>-23.973914087414077</c:v>
                </c:pt>
                <c:pt idx="73">
                  <c:v>-23.995914087414075</c:v>
                </c:pt>
                <c:pt idx="74">
                  <c:v>-24.018914087414075</c:v>
                </c:pt>
                <c:pt idx="75">
                  <c:v>-24.040914087414073</c:v>
                </c:pt>
                <c:pt idx="76">
                  <c:v>-24.050914087414075</c:v>
                </c:pt>
                <c:pt idx="77">
                  <c:v>-23.930914087414074</c:v>
                </c:pt>
                <c:pt idx="78">
                  <c:v>-23.810914087414073</c:v>
                </c:pt>
                <c:pt idx="79">
                  <c:v>-23.690914087414072</c:v>
                </c:pt>
                <c:pt idx="80">
                  <c:v>-23.570914087414071</c:v>
                </c:pt>
                <c:pt idx="81">
                  <c:v>-23.45091408741407</c:v>
                </c:pt>
                <c:pt idx="82">
                  <c:v>-23.34091408741407</c:v>
                </c:pt>
                <c:pt idx="83">
                  <c:v>-23.230914087414071</c:v>
                </c:pt>
                <c:pt idx="84">
                  <c:v>-23.13091408741407</c:v>
                </c:pt>
                <c:pt idx="85">
                  <c:v>-23.18091408741407</c:v>
                </c:pt>
                <c:pt idx="86">
                  <c:v>-23.30591408741407</c:v>
                </c:pt>
                <c:pt idx="87">
                  <c:v>-23.355914087414071</c:v>
                </c:pt>
                <c:pt idx="88">
                  <c:v>-23.455914087414072</c:v>
                </c:pt>
                <c:pt idx="89">
                  <c:v>-23.655914087414072</c:v>
                </c:pt>
                <c:pt idx="90">
                  <c:v>-23.905914087414072</c:v>
                </c:pt>
                <c:pt idx="91">
                  <c:v>-23.879514087414073</c:v>
                </c:pt>
                <c:pt idx="92">
                  <c:v>-23.879514087414073</c:v>
                </c:pt>
                <c:pt idx="93">
                  <c:v>-23.879514087414073</c:v>
                </c:pt>
                <c:pt idx="94">
                  <c:v>-23.879514087414073</c:v>
                </c:pt>
                <c:pt idx="95">
                  <c:v>-23.879514087414073</c:v>
                </c:pt>
                <c:pt idx="96">
                  <c:v>-23.779514087414071</c:v>
                </c:pt>
                <c:pt idx="97">
                  <c:v>-23.67951408741407</c:v>
                </c:pt>
                <c:pt idx="98">
                  <c:v>-23.629514087414069</c:v>
                </c:pt>
                <c:pt idx="99">
                  <c:v>-23.529514087414068</c:v>
                </c:pt>
                <c:pt idx="100">
                  <c:v>-23.419514087414068</c:v>
                </c:pt>
                <c:pt idx="101">
                  <c:v>-23.319514087414067</c:v>
                </c:pt>
                <c:pt idx="102">
                  <c:v>-23.219514087414066</c:v>
                </c:pt>
                <c:pt idx="103">
                  <c:v>-23.109514087414066</c:v>
                </c:pt>
                <c:pt idx="104">
                  <c:v>-22.999514087414067</c:v>
                </c:pt>
                <c:pt idx="105">
                  <c:v>-22.889514087414067</c:v>
                </c:pt>
                <c:pt idx="106">
                  <c:v>-22.789514087414066</c:v>
                </c:pt>
                <c:pt idx="107">
                  <c:v>-22.679514087414066</c:v>
                </c:pt>
                <c:pt idx="108">
                  <c:v>-22.549514087414067</c:v>
                </c:pt>
                <c:pt idx="109">
                  <c:v>-22.499514087414067</c:v>
                </c:pt>
                <c:pt idx="110">
                  <c:v>-22.624514087414067</c:v>
                </c:pt>
                <c:pt idx="111">
                  <c:v>-22.784514087414067</c:v>
                </c:pt>
                <c:pt idx="112">
                  <c:v>-22.944514087414067</c:v>
                </c:pt>
                <c:pt idx="113">
                  <c:v>-23.069514087414067</c:v>
                </c:pt>
                <c:pt idx="114">
                  <c:v>-22.882514087414069</c:v>
                </c:pt>
                <c:pt idx="115">
                  <c:v>-22.678514087414069</c:v>
                </c:pt>
                <c:pt idx="116">
                  <c:v>-22.500014087414069</c:v>
                </c:pt>
                <c:pt idx="117">
                  <c:v>-22.55001408741407</c:v>
                </c:pt>
                <c:pt idx="118">
                  <c:v>-22.44001408741407</c:v>
                </c:pt>
                <c:pt idx="119">
                  <c:v>-22.330014087414071</c:v>
                </c:pt>
                <c:pt idx="120">
                  <c:v>-22.22501408741407</c:v>
                </c:pt>
                <c:pt idx="121">
                  <c:v>-22.12001408741407</c:v>
                </c:pt>
                <c:pt idx="122">
                  <c:v>-22.01501408741407</c:v>
                </c:pt>
                <c:pt idx="123">
                  <c:v>-21.910014087414069</c:v>
                </c:pt>
                <c:pt idx="124">
                  <c:v>-21.805014087414069</c:v>
                </c:pt>
                <c:pt idx="125">
                  <c:v>-21.700014087414068</c:v>
                </c:pt>
                <c:pt idx="126">
                  <c:v>-21.595014087414068</c:v>
                </c:pt>
                <c:pt idx="127">
                  <c:v>-21.490014087414067</c:v>
                </c:pt>
                <c:pt idx="128">
                  <c:v>-21.385014087414067</c:v>
                </c:pt>
                <c:pt idx="129">
                  <c:v>-21.281597543232053</c:v>
                </c:pt>
                <c:pt idx="130">
                  <c:v>-21.173759029302044</c:v>
                </c:pt>
                <c:pt idx="131">
                  <c:v>-21.061333983072046</c:v>
                </c:pt>
                <c:pt idx="132">
                  <c:v>-20.944153688022052</c:v>
                </c:pt>
                <c:pt idx="133">
                  <c:v>-20.822045273664052</c:v>
                </c:pt>
                <c:pt idx="134">
                  <c:v>-20.69483171554204</c:v>
                </c:pt>
                <c:pt idx="135">
                  <c:v>-20.562331835232047</c:v>
                </c:pt>
                <c:pt idx="136">
                  <c:v>-20.562331835232047</c:v>
                </c:pt>
                <c:pt idx="137">
                  <c:v>-20.411859508172036</c:v>
                </c:pt>
                <c:pt idx="138">
                  <c:v>-20.255253600736012</c:v>
                </c:pt>
                <c:pt idx="139">
                  <c:v>-20.092306899851998</c:v>
                </c:pt>
                <c:pt idx="140">
                  <c:v>-19.922807840672039</c:v>
                </c:pt>
                <c:pt idx="141">
                  <c:v>-19.746540506572</c:v>
                </c:pt>
                <c:pt idx="142">
                  <c:v>-19.563284629152005</c:v>
                </c:pt>
                <c:pt idx="143">
                  <c:v>-19.372815588236026</c:v>
                </c:pt>
                <c:pt idx="144">
                  <c:v>-19.174904411872003</c:v>
                </c:pt>
                <c:pt idx="145">
                  <c:v>-18.969317776332009</c:v>
                </c:pt>
                <c:pt idx="146">
                  <c:v>-18.755818006112047</c:v>
                </c:pt>
                <c:pt idx="147">
                  <c:v>-18.534163073932024</c:v>
                </c:pt>
                <c:pt idx="148">
                  <c:v>-18.304106600736031</c:v>
                </c:pt>
                <c:pt idx="149">
                  <c:v>-18.065397855692016</c:v>
                </c:pt>
                <c:pt idx="150">
                  <c:v>-17.817781756191994</c:v>
                </c:pt>
                <c:pt idx="151">
                  <c:v>-17.56099886785201</c:v>
                </c:pt>
                <c:pt idx="152">
                  <c:v>-17.294785404512012</c:v>
                </c:pt>
                <c:pt idx="153">
                  <c:v>-17.01887322823595</c:v>
                </c:pt>
                <c:pt idx="154">
                  <c:v>-16.732989849311977</c:v>
                </c:pt>
                <c:pt idx="155">
                  <c:v>-16.436858426252023</c:v>
                </c:pt>
                <c:pt idx="156">
                  <c:v>-16.130197765792005</c:v>
                </c:pt>
                <c:pt idx="157">
                  <c:v>-15.812722322892025</c:v>
                </c:pt>
                <c:pt idx="158">
                  <c:v>-15.484142200735953</c:v>
                </c:pt>
                <c:pt idx="159">
                  <c:v>-15.14416315073203</c:v>
                </c:pt>
                <c:pt idx="160">
                  <c:v>-14.792486572512017</c:v>
                </c:pt>
                <c:pt idx="161">
                  <c:v>-14.428809513932011</c:v>
                </c:pt>
                <c:pt idx="162">
                  <c:v>-14.052824671071974</c:v>
                </c:pt>
                <c:pt idx="163">
                  <c:v>-13.664220388235959</c:v>
                </c:pt>
                <c:pt idx="164">
                  <c:v>-13.262680657952066</c:v>
                </c:pt>
                <c:pt idx="165">
                  <c:v>-12.847885120972018</c:v>
                </c:pt>
                <c:pt idx="166">
                  <c:v>-12.419509066271976</c:v>
                </c:pt>
                <c:pt idx="167">
                  <c:v>-11.979509066271977</c:v>
                </c:pt>
                <c:pt idx="168">
                  <c:v>-11.539509066271977</c:v>
                </c:pt>
                <c:pt idx="169">
                  <c:v>-11.099509066271978</c:v>
                </c:pt>
                <c:pt idx="170">
                  <c:v>-10.659509066271978</c:v>
                </c:pt>
                <c:pt idx="171">
                  <c:v>-10.219509066271979</c:v>
                </c:pt>
                <c:pt idx="172">
                  <c:v>-9.779509066271979</c:v>
                </c:pt>
                <c:pt idx="173">
                  <c:v>-9.3395090662719795</c:v>
                </c:pt>
                <c:pt idx="174">
                  <c:v>-8.89950906627198</c:v>
                </c:pt>
                <c:pt idx="175">
                  <c:v>-8.4595090662719805</c:v>
                </c:pt>
                <c:pt idx="176">
                  <c:v>-8.019509066271981</c:v>
                </c:pt>
                <c:pt idx="177">
                  <c:v>-7.5795090662719815</c:v>
                </c:pt>
                <c:pt idx="178">
                  <c:v>-7.1395090662719811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AF1-BB6A-310B050F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LTE vs Day/100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1400711897314206"/>
                  <c:y val="6.4472658910715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'Chardonnay Predicted LTE'!$BT$55:$BT$246</c:f>
              <c:numCache>
                <c:formatCode>General</c:formatCode>
                <c:ptCount val="19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</c:v>
                </c:pt>
                <c:pt idx="53">
                  <c:v>0.51</c:v>
                </c:pt>
                <c:pt idx="54">
                  <c:v>0.52</c:v>
                </c:pt>
                <c:pt idx="55">
                  <c:v>0.53</c:v>
                </c:pt>
                <c:pt idx="56">
                  <c:v>0.53</c:v>
                </c:pt>
                <c:pt idx="57">
                  <c:v>0.54</c:v>
                </c:pt>
                <c:pt idx="58">
                  <c:v>0.55000000000000004</c:v>
                </c:pt>
                <c:pt idx="59">
                  <c:v>0.56000000000000005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</c:v>
                </c:pt>
                <c:pt idx="64">
                  <c:v>0.61</c:v>
                </c:pt>
                <c:pt idx="65">
                  <c:v>0.62</c:v>
                </c:pt>
                <c:pt idx="66">
                  <c:v>0.63</c:v>
                </c:pt>
                <c:pt idx="67">
                  <c:v>0.64</c:v>
                </c:pt>
                <c:pt idx="68">
                  <c:v>0.65</c:v>
                </c:pt>
                <c:pt idx="69">
                  <c:v>0.66</c:v>
                </c:pt>
                <c:pt idx="70">
                  <c:v>0.66</c:v>
                </c:pt>
                <c:pt idx="71">
                  <c:v>0.67</c:v>
                </c:pt>
                <c:pt idx="72">
                  <c:v>0.68</c:v>
                </c:pt>
                <c:pt idx="73">
                  <c:v>0.69</c:v>
                </c:pt>
                <c:pt idx="74">
                  <c:v>0.69</c:v>
                </c:pt>
                <c:pt idx="75">
                  <c:v>0.7</c:v>
                </c:pt>
                <c:pt idx="76">
                  <c:v>0.71</c:v>
                </c:pt>
                <c:pt idx="77">
                  <c:v>0.72</c:v>
                </c:pt>
                <c:pt idx="78">
                  <c:v>0.73</c:v>
                </c:pt>
                <c:pt idx="79">
                  <c:v>0.74</c:v>
                </c:pt>
                <c:pt idx="80">
                  <c:v>0.75</c:v>
                </c:pt>
                <c:pt idx="81">
                  <c:v>0.76</c:v>
                </c:pt>
                <c:pt idx="82">
                  <c:v>0.77</c:v>
                </c:pt>
                <c:pt idx="83">
                  <c:v>0.78</c:v>
                </c:pt>
                <c:pt idx="84">
                  <c:v>0.79</c:v>
                </c:pt>
                <c:pt idx="85">
                  <c:v>0.8</c:v>
                </c:pt>
                <c:pt idx="86">
                  <c:v>0.81</c:v>
                </c:pt>
                <c:pt idx="87">
                  <c:v>0.82</c:v>
                </c:pt>
                <c:pt idx="88">
                  <c:v>0.82</c:v>
                </c:pt>
                <c:pt idx="89">
                  <c:v>0.83</c:v>
                </c:pt>
                <c:pt idx="90">
                  <c:v>0.84</c:v>
                </c:pt>
                <c:pt idx="91">
                  <c:v>0.85</c:v>
                </c:pt>
                <c:pt idx="92">
                  <c:v>0.85</c:v>
                </c:pt>
                <c:pt idx="93">
                  <c:v>0.86</c:v>
                </c:pt>
                <c:pt idx="94">
                  <c:v>0.87</c:v>
                </c:pt>
                <c:pt idx="95">
                  <c:v>0.88</c:v>
                </c:pt>
                <c:pt idx="96">
                  <c:v>0.89</c:v>
                </c:pt>
                <c:pt idx="97">
                  <c:v>0.9</c:v>
                </c:pt>
                <c:pt idx="98">
                  <c:v>0.91</c:v>
                </c:pt>
                <c:pt idx="99">
                  <c:v>0.92</c:v>
                </c:pt>
                <c:pt idx="100">
                  <c:v>0.93</c:v>
                </c:pt>
                <c:pt idx="101">
                  <c:v>0.94</c:v>
                </c:pt>
                <c:pt idx="102">
                  <c:v>0.95</c:v>
                </c:pt>
                <c:pt idx="103">
                  <c:v>0.96</c:v>
                </c:pt>
                <c:pt idx="104">
                  <c:v>0.97</c:v>
                </c:pt>
                <c:pt idx="105">
                  <c:v>0.98</c:v>
                </c:pt>
                <c:pt idx="106">
                  <c:v>0.98</c:v>
                </c:pt>
                <c:pt idx="107">
                  <c:v>0.99</c:v>
                </c:pt>
                <c:pt idx="108">
                  <c:v>1</c:v>
                </c:pt>
                <c:pt idx="109">
                  <c:v>1.01</c:v>
                </c:pt>
                <c:pt idx="110">
                  <c:v>1.01</c:v>
                </c:pt>
                <c:pt idx="111">
                  <c:v>1.02</c:v>
                </c:pt>
                <c:pt idx="112">
                  <c:v>1.03</c:v>
                </c:pt>
                <c:pt idx="113">
                  <c:v>1.04</c:v>
                </c:pt>
                <c:pt idx="114">
                  <c:v>1.05</c:v>
                </c:pt>
                <c:pt idx="115">
                  <c:v>1.06</c:v>
                </c:pt>
                <c:pt idx="116">
                  <c:v>1.07</c:v>
                </c:pt>
                <c:pt idx="117">
                  <c:v>1.08</c:v>
                </c:pt>
                <c:pt idx="118">
                  <c:v>1.0900000000000001</c:v>
                </c:pt>
                <c:pt idx="119">
                  <c:v>1.1000000000000001</c:v>
                </c:pt>
                <c:pt idx="120">
                  <c:v>1.1100000000000001</c:v>
                </c:pt>
                <c:pt idx="121">
                  <c:v>1.1200000000000001</c:v>
                </c:pt>
                <c:pt idx="122">
                  <c:v>1.1299999999999999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1.1499999999999999</c:v>
                </c:pt>
                <c:pt idx="126">
                  <c:v>1.1599999999999999</c:v>
                </c:pt>
                <c:pt idx="127">
                  <c:v>1.17</c:v>
                </c:pt>
                <c:pt idx="128">
                  <c:v>1.17</c:v>
                </c:pt>
                <c:pt idx="129">
                  <c:v>1.18</c:v>
                </c:pt>
                <c:pt idx="130">
                  <c:v>1.19</c:v>
                </c:pt>
                <c:pt idx="131">
                  <c:v>1.2</c:v>
                </c:pt>
                <c:pt idx="132">
                  <c:v>1.21</c:v>
                </c:pt>
                <c:pt idx="133">
                  <c:v>1.22</c:v>
                </c:pt>
                <c:pt idx="134">
                  <c:v>1.23</c:v>
                </c:pt>
                <c:pt idx="135">
                  <c:v>1.24</c:v>
                </c:pt>
                <c:pt idx="136">
                  <c:v>1.25</c:v>
                </c:pt>
                <c:pt idx="137">
                  <c:v>1.26</c:v>
                </c:pt>
                <c:pt idx="138">
                  <c:v>1.27</c:v>
                </c:pt>
                <c:pt idx="139">
                  <c:v>1.28</c:v>
                </c:pt>
                <c:pt idx="140">
                  <c:v>1.29</c:v>
                </c:pt>
                <c:pt idx="141">
                  <c:v>1.3</c:v>
                </c:pt>
                <c:pt idx="142">
                  <c:v>1.3</c:v>
                </c:pt>
                <c:pt idx="143">
                  <c:v>1.31</c:v>
                </c:pt>
                <c:pt idx="144">
                  <c:v>1.32</c:v>
                </c:pt>
                <c:pt idx="145">
                  <c:v>1.33</c:v>
                </c:pt>
                <c:pt idx="146">
                  <c:v>1.33</c:v>
                </c:pt>
                <c:pt idx="147">
                  <c:v>1.34</c:v>
                </c:pt>
                <c:pt idx="148">
                  <c:v>1.35</c:v>
                </c:pt>
                <c:pt idx="149">
                  <c:v>1.36</c:v>
                </c:pt>
                <c:pt idx="150">
                  <c:v>1.37</c:v>
                </c:pt>
                <c:pt idx="151">
                  <c:v>1.38</c:v>
                </c:pt>
                <c:pt idx="152">
                  <c:v>1.39</c:v>
                </c:pt>
                <c:pt idx="153">
                  <c:v>1.4</c:v>
                </c:pt>
                <c:pt idx="154">
                  <c:v>1.41</c:v>
                </c:pt>
                <c:pt idx="155">
                  <c:v>1.42</c:v>
                </c:pt>
                <c:pt idx="156">
                  <c:v>1.43</c:v>
                </c:pt>
                <c:pt idx="157">
                  <c:v>1.44</c:v>
                </c:pt>
                <c:pt idx="158">
                  <c:v>1.45</c:v>
                </c:pt>
                <c:pt idx="159">
                  <c:v>1.46</c:v>
                </c:pt>
                <c:pt idx="160">
                  <c:v>1.46</c:v>
                </c:pt>
                <c:pt idx="161">
                  <c:v>1.47</c:v>
                </c:pt>
                <c:pt idx="162">
                  <c:v>1.48</c:v>
                </c:pt>
                <c:pt idx="163">
                  <c:v>1.49</c:v>
                </c:pt>
                <c:pt idx="164">
                  <c:v>1.5</c:v>
                </c:pt>
                <c:pt idx="165">
                  <c:v>1.51</c:v>
                </c:pt>
                <c:pt idx="166">
                  <c:v>1.52</c:v>
                </c:pt>
                <c:pt idx="167">
                  <c:v>1.53</c:v>
                </c:pt>
                <c:pt idx="168">
                  <c:v>1.54</c:v>
                </c:pt>
                <c:pt idx="169">
                  <c:v>1.55</c:v>
                </c:pt>
                <c:pt idx="170">
                  <c:v>1.56</c:v>
                </c:pt>
                <c:pt idx="171">
                  <c:v>1.57</c:v>
                </c:pt>
                <c:pt idx="172">
                  <c:v>1.58</c:v>
                </c:pt>
                <c:pt idx="173">
                  <c:v>1.59</c:v>
                </c:pt>
                <c:pt idx="174">
                  <c:v>1.6</c:v>
                </c:pt>
                <c:pt idx="175">
                  <c:v>1.61</c:v>
                </c:pt>
                <c:pt idx="176">
                  <c:v>1.62</c:v>
                </c:pt>
                <c:pt idx="177">
                  <c:v>1.62</c:v>
                </c:pt>
                <c:pt idx="178">
                  <c:v>1.63</c:v>
                </c:pt>
                <c:pt idx="179">
                  <c:v>1.64</c:v>
                </c:pt>
                <c:pt idx="180">
                  <c:v>1.65</c:v>
                </c:pt>
                <c:pt idx="181">
                  <c:v>1.66</c:v>
                </c:pt>
                <c:pt idx="182">
                  <c:v>1.67</c:v>
                </c:pt>
                <c:pt idx="183">
                  <c:v>1.68</c:v>
                </c:pt>
                <c:pt idx="184">
                  <c:v>1.69</c:v>
                </c:pt>
                <c:pt idx="185">
                  <c:v>1.7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1.75</c:v>
                </c:pt>
                <c:pt idx="191">
                  <c:v>1.76</c:v>
                </c:pt>
              </c:numCache>
            </c:numRef>
          </c:xVal>
          <c:yVal>
            <c:numRef>
              <c:f>'Chardonnay Predicted LTE'!$BU$55:$BU$246</c:f>
              <c:numCache>
                <c:formatCode>General</c:formatCode>
                <c:ptCount val="192"/>
                <c:pt idx="5">
                  <c:v>-13.895244444444447</c:v>
                </c:pt>
                <c:pt idx="7">
                  <c:v>-15.762666666666668</c:v>
                </c:pt>
                <c:pt idx="8">
                  <c:v>-13.578611111111112</c:v>
                </c:pt>
                <c:pt idx="12">
                  <c:v>-17.443472222222219</c:v>
                </c:pt>
                <c:pt idx="17" formatCode="0.00">
                  <c:v>-17.516398148148152</c:v>
                </c:pt>
                <c:pt idx="18" formatCode="0.000">
                  <c:v>-21.945425925925928</c:v>
                </c:pt>
                <c:pt idx="19">
                  <c:v>-17.25415555555556</c:v>
                </c:pt>
                <c:pt idx="20">
                  <c:v>-19.422566666666665</c:v>
                </c:pt>
                <c:pt idx="22">
                  <c:v>-20.520922222222222</c:v>
                </c:pt>
                <c:pt idx="23">
                  <c:v>-18.257788888888893</c:v>
                </c:pt>
                <c:pt idx="26">
                  <c:v>-20.484721911421925</c:v>
                </c:pt>
                <c:pt idx="32" formatCode="0.00">
                  <c:v>-23.298981481481476</c:v>
                </c:pt>
                <c:pt idx="33" formatCode="0.000">
                  <c:v>-22.176916666666667</c:v>
                </c:pt>
                <c:pt idx="34">
                  <c:v>-20.983666666666668</c:v>
                </c:pt>
                <c:pt idx="35">
                  <c:v>-22.870133333333335</c:v>
                </c:pt>
                <c:pt idx="37">
                  <c:v>-22.506366666666668</c:v>
                </c:pt>
                <c:pt idx="41">
                  <c:v>-22.29504444444445</c:v>
                </c:pt>
                <c:pt idx="47" formatCode="0.00">
                  <c:v>-23.783333333333335</c:v>
                </c:pt>
                <c:pt idx="48" formatCode="0.000">
                  <c:v>-23.796055555555554</c:v>
                </c:pt>
                <c:pt idx="49">
                  <c:v>-23.488000000000003</c:v>
                </c:pt>
                <c:pt idx="50">
                  <c:v>-24.059822222222223</c:v>
                </c:pt>
                <c:pt idx="52">
                  <c:v>-22.772466666666666</c:v>
                </c:pt>
                <c:pt idx="53">
                  <c:v>-22.499100000000002</c:v>
                </c:pt>
                <c:pt idx="57">
                  <c:v>-22.646022222222221</c:v>
                </c:pt>
                <c:pt idx="63" formatCode="0.00">
                  <c:v>-23.846685185185184</c:v>
                </c:pt>
                <c:pt idx="64" formatCode="0.000">
                  <c:v>-23.592688888888887</c:v>
                </c:pt>
                <c:pt idx="65">
                  <c:v>-24.422888888888885</c:v>
                </c:pt>
                <c:pt idx="66">
                  <c:v>-24.091111111111104</c:v>
                </c:pt>
                <c:pt idx="68">
                  <c:v>-22.988411111111112</c:v>
                </c:pt>
                <c:pt idx="69">
                  <c:v>-22.67207777777778</c:v>
                </c:pt>
                <c:pt idx="74">
                  <c:v>-23.223433333333325</c:v>
                </c:pt>
                <c:pt idx="79" formatCode="0.00">
                  <c:v>-24.688324074074078</c:v>
                </c:pt>
                <c:pt idx="80" formatCode="0.000">
                  <c:v>-25.419699999999999</c:v>
                </c:pt>
                <c:pt idx="81">
                  <c:v>-24.693666666666662</c:v>
                </c:pt>
                <c:pt idx="82">
                  <c:v>-23.058955555555553</c:v>
                </c:pt>
                <c:pt idx="84">
                  <c:v>-24.20911111111111</c:v>
                </c:pt>
                <c:pt idx="85">
                  <c:v>-23.600777777777786</c:v>
                </c:pt>
                <c:pt idx="89">
                  <c:v>-23.554366666666667</c:v>
                </c:pt>
                <c:pt idx="95" formatCode="0.00">
                  <c:v>-24.016157407407405</c:v>
                </c:pt>
                <c:pt idx="96" formatCode="0.000">
                  <c:v>-23.63025</c:v>
                </c:pt>
                <c:pt idx="97">
                  <c:v>-26.049244444444447</c:v>
                </c:pt>
                <c:pt idx="98">
                  <c:v>-23.002433333333336</c:v>
                </c:pt>
                <c:pt idx="100">
                  <c:v>-23.376899999999999</c:v>
                </c:pt>
                <c:pt idx="101">
                  <c:v>-22.115533333333332</c:v>
                </c:pt>
                <c:pt idx="105">
                  <c:v>-24.72282222222222</c:v>
                </c:pt>
                <c:pt idx="111" formatCode="0.00">
                  <c:v>-24.792027777777776</c:v>
                </c:pt>
                <c:pt idx="112" formatCode="0.000">
                  <c:v>-22.853287037037035</c:v>
                </c:pt>
                <c:pt idx="113">
                  <c:v>-23.580666666666662</c:v>
                </c:pt>
                <c:pt idx="114">
                  <c:v>-23.457222222222221</c:v>
                </c:pt>
                <c:pt idx="116">
                  <c:v>-22.844055555555556</c:v>
                </c:pt>
                <c:pt idx="117">
                  <c:v>-22.166666666666668</c:v>
                </c:pt>
                <c:pt idx="122">
                  <c:v>-23.612388888888884</c:v>
                </c:pt>
                <c:pt idx="127" formatCode="0.00">
                  <c:v>-25.182240740740742</c:v>
                </c:pt>
                <c:pt idx="128" formatCode="0.000">
                  <c:v>-23.585574074074071</c:v>
                </c:pt>
                <c:pt idx="129">
                  <c:v>-24.077566666666669</c:v>
                </c:pt>
                <c:pt idx="130">
                  <c:v>-22.598244444444443</c:v>
                </c:pt>
                <c:pt idx="132">
                  <c:v>-21.922633333333334</c:v>
                </c:pt>
                <c:pt idx="133">
                  <c:v>-18.501088888888891</c:v>
                </c:pt>
                <c:pt idx="138">
                  <c:v>-22.636922222222218</c:v>
                </c:pt>
                <c:pt idx="143" formatCode="0.00">
                  <c:v>-25.327388888888891</c:v>
                </c:pt>
                <c:pt idx="144" formatCode="0.000">
                  <c:v>-23.484314814814812</c:v>
                </c:pt>
                <c:pt idx="145">
                  <c:v>-22.866244444444444</c:v>
                </c:pt>
                <c:pt idx="146">
                  <c:v>-22.759166666666669</c:v>
                </c:pt>
                <c:pt idx="147">
                  <c:v>-18.000044444444448</c:v>
                </c:pt>
                <c:pt idx="151">
                  <c:v>-18.819300000000002</c:v>
                </c:pt>
                <c:pt idx="154">
                  <c:v>-19.885311111111108</c:v>
                </c:pt>
                <c:pt idx="159" formatCode="0.00">
                  <c:v>-24.653703703703702</c:v>
                </c:pt>
                <c:pt idx="160" formatCode="0.000">
                  <c:v>-20.800194444444443</c:v>
                </c:pt>
                <c:pt idx="161">
                  <c:v>-20.5044</c:v>
                </c:pt>
                <c:pt idx="162">
                  <c:v>-17.623600000000003</c:v>
                </c:pt>
                <c:pt idx="163">
                  <c:v>-14.987911111111112</c:v>
                </c:pt>
                <c:pt idx="166">
                  <c:v>-11.552777777777772</c:v>
                </c:pt>
                <c:pt idx="169">
                  <c:v>-16.097622222222221</c:v>
                </c:pt>
                <c:pt idx="174" formatCode="0.00">
                  <c:v>-16.967166666666667</c:v>
                </c:pt>
                <c:pt idx="175">
                  <c:v>-14.893933333333333</c:v>
                </c:pt>
                <c:pt idx="177">
                  <c:v>-11.161847222222224</c:v>
                </c:pt>
                <c:pt idx="182">
                  <c:v>-9.9206111111111142</c:v>
                </c:pt>
                <c:pt idx="188" formatCode="0.00">
                  <c:v>-10.720564814814814</c:v>
                </c:pt>
                <c:pt idx="189" formatCode="0.000">
                  <c:v>-11.010977777777782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F-4E38-8717-98BDD22B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8104"/>
        <c:axId val="663725480"/>
      </c:scatterChart>
      <c:valAx>
        <c:axId val="66372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5480"/>
        <c:crossesAt val="-30"/>
        <c:crossBetween val="midCat"/>
      </c:valAx>
      <c:valAx>
        <c:axId val="6637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2012 - 13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Charts!$Q$7:$Q$248</c:f>
              <c:numCache>
                <c:formatCode>0.0</c:formatCode>
                <c:ptCount val="242"/>
                <c:pt idx="0">
                  <c:v>17.8</c:v>
                </c:pt>
                <c:pt idx="1">
                  <c:v>16.8</c:v>
                </c:pt>
                <c:pt idx="2">
                  <c:v>15.95</c:v>
                </c:pt>
                <c:pt idx="3">
                  <c:v>17.899999999999999</c:v>
                </c:pt>
                <c:pt idx="4">
                  <c:v>17.350000000000001</c:v>
                </c:pt>
                <c:pt idx="5">
                  <c:v>15.5</c:v>
                </c:pt>
                <c:pt idx="6">
                  <c:v>15.9</c:v>
                </c:pt>
                <c:pt idx="7">
                  <c:v>17.05</c:v>
                </c:pt>
                <c:pt idx="8">
                  <c:v>20.05</c:v>
                </c:pt>
                <c:pt idx="9">
                  <c:v>18.75</c:v>
                </c:pt>
                <c:pt idx="10">
                  <c:v>13.600000000000001</c:v>
                </c:pt>
                <c:pt idx="11">
                  <c:v>11.350000000000001</c:v>
                </c:pt>
                <c:pt idx="12">
                  <c:v>12.4</c:v>
                </c:pt>
                <c:pt idx="13">
                  <c:v>14.7</c:v>
                </c:pt>
                <c:pt idx="14">
                  <c:v>15.6</c:v>
                </c:pt>
                <c:pt idx="15">
                  <c:v>16.549999999999997</c:v>
                </c:pt>
                <c:pt idx="16">
                  <c:v>16.7</c:v>
                </c:pt>
                <c:pt idx="17">
                  <c:v>15.05</c:v>
                </c:pt>
                <c:pt idx="18">
                  <c:v>15.350000000000001</c:v>
                </c:pt>
                <c:pt idx="19">
                  <c:v>17</c:v>
                </c:pt>
                <c:pt idx="20">
                  <c:v>16.600000000000001</c:v>
                </c:pt>
                <c:pt idx="21">
                  <c:v>15.950000000000001</c:v>
                </c:pt>
                <c:pt idx="22">
                  <c:v>16.05</c:v>
                </c:pt>
                <c:pt idx="23">
                  <c:v>16</c:v>
                </c:pt>
                <c:pt idx="24">
                  <c:v>17.399999999999999</c:v>
                </c:pt>
                <c:pt idx="25">
                  <c:v>16.600000000000001</c:v>
                </c:pt>
                <c:pt idx="26">
                  <c:v>14</c:v>
                </c:pt>
                <c:pt idx="27">
                  <c:v>13.95</c:v>
                </c:pt>
                <c:pt idx="28">
                  <c:v>15.65</c:v>
                </c:pt>
                <c:pt idx="29">
                  <c:v>15.4</c:v>
                </c:pt>
                <c:pt idx="30">
                  <c:v>14.15</c:v>
                </c:pt>
                <c:pt idx="31">
                  <c:v>13.5</c:v>
                </c:pt>
                <c:pt idx="32">
                  <c:v>10.45</c:v>
                </c:pt>
                <c:pt idx="33">
                  <c:v>8.0500000000000007</c:v>
                </c:pt>
                <c:pt idx="34">
                  <c:v>7.6</c:v>
                </c:pt>
                <c:pt idx="35">
                  <c:v>8</c:v>
                </c:pt>
                <c:pt idx="36">
                  <c:v>8.4</c:v>
                </c:pt>
                <c:pt idx="37">
                  <c:v>9.0500000000000007</c:v>
                </c:pt>
                <c:pt idx="38">
                  <c:v>10.25</c:v>
                </c:pt>
                <c:pt idx="39">
                  <c:v>10.199999999999999</c:v>
                </c:pt>
                <c:pt idx="40">
                  <c:v>9.5</c:v>
                </c:pt>
                <c:pt idx="41">
                  <c:v>10.9</c:v>
                </c:pt>
                <c:pt idx="42">
                  <c:v>12.65</c:v>
                </c:pt>
                <c:pt idx="43">
                  <c:v>13.55</c:v>
                </c:pt>
                <c:pt idx="44">
                  <c:v>14.4</c:v>
                </c:pt>
                <c:pt idx="45">
                  <c:v>13.65</c:v>
                </c:pt>
                <c:pt idx="46">
                  <c:v>9.75</c:v>
                </c:pt>
                <c:pt idx="47">
                  <c:v>9.6999999999999993</c:v>
                </c:pt>
                <c:pt idx="48">
                  <c:v>12.649999999999999</c:v>
                </c:pt>
                <c:pt idx="49">
                  <c:v>10.050000000000001</c:v>
                </c:pt>
                <c:pt idx="50">
                  <c:v>5.0999999999999996</c:v>
                </c:pt>
                <c:pt idx="51">
                  <c:v>3.5</c:v>
                </c:pt>
                <c:pt idx="52">
                  <c:v>4.3</c:v>
                </c:pt>
                <c:pt idx="53">
                  <c:v>4.3</c:v>
                </c:pt>
                <c:pt idx="54">
                  <c:v>4.75</c:v>
                </c:pt>
                <c:pt idx="55">
                  <c:v>4.6500000000000004</c:v>
                </c:pt>
                <c:pt idx="56">
                  <c:v>4.75</c:v>
                </c:pt>
                <c:pt idx="57">
                  <c:v>7.4</c:v>
                </c:pt>
                <c:pt idx="58">
                  <c:v>9.6000000000000014</c:v>
                </c:pt>
                <c:pt idx="59">
                  <c:v>10.25</c:v>
                </c:pt>
                <c:pt idx="60">
                  <c:v>10.1</c:v>
                </c:pt>
                <c:pt idx="61">
                  <c:v>8.8000000000000007</c:v>
                </c:pt>
                <c:pt idx="62">
                  <c:v>7.75</c:v>
                </c:pt>
                <c:pt idx="63">
                  <c:v>9.65</c:v>
                </c:pt>
                <c:pt idx="64">
                  <c:v>11.7</c:v>
                </c:pt>
                <c:pt idx="65">
                  <c:v>11.35</c:v>
                </c:pt>
                <c:pt idx="66">
                  <c:v>8.8999999999999986</c:v>
                </c:pt>
                <c:pt idx="67">
                  <c:v>6.55</c:v>
                </c:pt>
                <c:pt idx="68">
                  <c:v>4.75</c:v>
                </c:pt>
                <c:pt idx="69">
                  <c:v>2.4500000000000002</c:v>
                </c:pt>
                <c:pt idx="70">
                  <c:v>0.6</c:v>
                </c:pt>
                <c:pt idx="71">
                  <c:v>-2.2000000000000002</c:v>
                </c:pt>
                <c:pt idx="72">
                  <c:v>-0.85000000000000009</c:v>
                </c:pt>
                <c:pt idx="73">
                  <c:v>3.3</c:v>
                </c:pt>
                <c:pt idx="74">
                  <c:v>5.25</c:v>
                </c:pt>
                <c:pt idx="75">
                  <c:v>5.3000000000000007</c:v>
                </c:pt>
                <c:pt idx="76">
                  <c:v>4.95</c:v>
                </c:pt>
                <c:pt idx="77">
                  <c:v>6</c:v>
                </c:pt>
                <c:pt idx="78">
                  <c:v>6.5</c:v>
                </c:pt>
                <c:pt idx="79">
                  <c:v>7.25</c:v>
                </c:pt>
                <c:pt idx="80">
                  <c:v>9.1000000000000014</c:v>
                </c:pt>
                <c:pt idx="81">
                  <c:v>7.95</c:v>
                </c:pt>
                <c:pt idx="82">
                  <c:v>3.75</c:v>
                </c:pt>
                <c:pt idx="83">
                  <c:v>3.55</c:v>
                </c:pt>
                <c:pt idx="84">
                  <c:v>4.1999999999999993</c:v>
                </c:pt>
                <c:pt idx="85">
                  <c:v>1.45</c:v>
                </c:pt>
                <c:pt idx="86">
                  <c:v>-0.89999999999999991</c:v>
                </c:pt>
                <c:pt idx="87">
                  <c:v>-1.85</c:v>
                </c:pt>
                <c:pt idx="88">
                  <c:v>-0.30000000000000004</c:v>
                </c:pt>
                <c:pt idx="89">
                  <c:v>3.1</c:v>
                </c:pt>
                <c:pt idx="90">
                  <c:v>5.5</c:v>
                </c:pt>
                <c:pt idx="91">
                  <c:v>7.6</c:v>
                </c:pt>
                <c:pt idx="92">
                  <c:v>7.6999999999999993</c:v>
                </c:pt>
                <c:pt idx="93">
                  <c:v>6.7</c:v>
                </c:pt>
                <c:pt idx="94">
                  <c:v>7.25</c:v>
                </c:pt>
                <c:pt idx="95">
                  <c:v>6.85</c:v>
                </c:pt>
                <c:pt idx="96">
                  <c:v>5.25</c:v>
                </c:pt>
                <c:pt idx="97">
                  <c:v>2.6999999999999997</c:v>
                </c:pt>
                <c:pt idx="98">
                  <c:v>-1.2999999999999998</c:v>
                </c:pt>
                <c:pt idx="99">
                  <c:v>-2.95</c:v>
                </c:pt>
                <c:pt idx="100">
                  <c:v>-1.75</c:v>
                </c:pt>
                <c:pt idx="101">
                  <c:v>-0.95</c:v>
                </c:pt>
                <c:pt idx="102">
                  <c:v>-0.1</c:v>
                </c:pt>
                <c:pt idx="103">
                  <c:v>-1.0499999999999998</c:v>
                </c:pt>
                <c:pt idx="104">
                  <c:v>-2.2000000000000002</c:v>
                </c:pt>
                <c:pt idx="105">
                  <c:v>-1.35</c:v>
                </c:pt>
                <c:pt idx="106">
                  <c:v>-9.9999999999999978E-2</c:v>
                </c:pt>
                <c:pt idx="107">
                  <c:v>0.8</c:v>
                </c:pt>
                <c:pt idx="108">
                  <c:v>-0.79999999999999993</c:v>
                </c:pt>
                <c:pt idx="109">
                  <c:v>-1.9</c:v>
                </c:pt>
                <c:pt idx="110">
                  <c:v>1.2</c:v>
                </c:pt>
                <c:pt idx="111">
                  <c:v>1.5</c:v>
                </c:pt>
                <c:pt idx="112">
                  <c:v>0</c:v>
                </c:pt>
                <c:pt idx="113">
                  <c:v>1.4</c:v>
                </c:pt>
                <c:pt idx="114">
                  <c:v>2.1</c:v>
                </c:pt>
                <c:pt idx="115">
                  <c:v>0.85</c:v>
                </c:pt>
                <c:pt idx="116">
                  <c:v>-0.05</c:v>
                </c:pt>
                <c:pt idx="117">
                  <c:v>0.7</c:v>
                </c:pt>
                <c:pt idx="118">
                  <c:v>0.89999999999999991</c:v>
                </c:pt>
                <c:pt idx="119">
                  <c:v>-0.3</c:v>
                </c:pt>
                <c:pt idx="120">
                  <c:v>-2.4</c:v>
                </c:pt>
                <c:pt idx="121">
                  <c:v>-4.5999999999999996</c:v>
                </c:pt>
                <c:pt idx="122">
                  <c:v>-5.5</c:v>
                </c:pt>
                <c:pt idx="123">
                  <c:v>-4.8</c:v>
                </c:pt>
                <c:pt idx="124">
                  <c:v>-3.3</c:v>
                </c:pt>
                <c:pt idx="125">
                  <c:v>-3.3499999999999996</c:v>
                </c:pt>
                <c:pt idx="126">
                  <c:v>-4</c:v>
                </c:pt>
                <c:pt idx="127">
                  <c:v>-2.1</c:v>
                </c:pt>
                <c:pt idx="128">
                  <c:v>-0.25</c:v>
                </c:pt>
                <c:pt idx="129">
                  <c:v>0.4</c:v>
                </c:pt>
                <c:pt idx="130">
                  <c:v>1.6</c:v>
                </c:pt>
                <c:pt idx="131">
                  <c:v>1.05</c:v>
                </c:pt>
                <c:pt idx="132">
                  <c:v>-2.5499999999999998</c:v>
                </c:pt>
                <c:pt idx="133">
                  <c:v>-6.25</c:v>
                </c:pt>
                <c:pt idx="134">
                  <c:v>-7.05</c:v>
                </c:pt>
                <c:pt idx="135">
                  <c:v>-5.35</c:v>
                </c:pt>
                <c:pt idx="136">
                  <c:v>-6</c:v>
                </c:pt>
                <c:pt idx="137">
                  <c:v>-6.2</c:v>
                </c:pt>
                <c:pt idx="138">
                  <c:v>-3.85</c:v>
                </c:pt>
                <c:pt idx="139">
                  <c:v>-2.5</c:v>
                </c:pt>
                <c:pt idx="140">
                  <c:v>-3.25</c:v>
                </c:pt>
                <c:pt idx="141">
                  <c:v>-4.3</c:v>
                </c:pt>
                <c:pt idx="142">
                  <c:v>-4.3</c:v>
                </c:pt>
                <c:pt idx="143">
                  <c:v>-5.95</c:v>
                </c:pt>
                <c:pt idx="144">
                  <c:v>-5.2</c:v>
                </c:pt>
                <c:pt idx="145">
                  <c:v>-1.8</c:v>
                </c:pt>
                <c:pt idx="146">
                  <c:v>0.25</c:v>
                </c:pt>
                <c:pt idx="147">
                  <c:v>0.95</c:v>
                </c:pt>
                <c:pt idx="148">
                  <c:v>0.75</c:v>
                </c:pt>
                <c:pt idx="149">
                  <c:v>-1.05</c:v>
                </c:pt>
                <c:pt idx="150">
                  <c:v>-0.9</c:v>
                </c:pt>
                <c:pt idx="151">
                  <c:v>0.5</c:v>
                </c:pt>
                <c:pt idx="152">
                  <c:v>0.55000000000000004</c:v>
                </c:pt>
                <c:pt idx="153">
                  <c:v>0.85000000000000009</c:v>
                </c:pt>
                <c:pt idx="154">
                  <c:v>-0.65</c:v>
                </c:pt>
                <c:pt idx="155">
                  <c:v>-0.95000000000000007</c:v>
                </c:pt>
                <c:pt idx="156">
                  <c:v>0.65</c:v>
                </c:pt>
                <c:pt idx="157">
                  <c:v>2.5</c:v>
                </c:pt>
                <c:pt idx="158">
                  <c:v>3.7</c:v>
                </c:pt>
                <c:pt idx="159">
                  <c:v>2.2999999999999998</c:v>
                </c:pt>
                <c:pt idx="160">
                  <c:v>0.5</c:v>
                </c:pt>
                <c:pt idx="161">
                  <c:v>0.5</c:v>
                </c:pt>
                <c:pt idx="162">
                  <c:v>0.60000000000000009</c:v>
                </c:pt>
                <c:pt idx="163">
                  <c:v>-0.54999999999999993</c:v>
                </c:pt>
                <c:pt idx="164">
                  <c:v>0.35</c:v>
                </c:pt>
                <c:pt idx="165">
                  <c:v>3</c:v>
                </c:pt>
                <c:pt idx="166">
                  <c:v>2.9499999999999997</c:v>
                </c:pt>
                <c:pt idx="167">
                  <c:v>1.9500000000000002</c:v>
                </c:pt>
                <c:pt idx="168">
                  <c:v>3.3499999999999996</c:v>
                </c:pt>
                <c:pt idx="169">
                  <c:v>3.25</c:v>
                </c:pt>
                <c:pt idx="170">
                  <c:v>-5.0000000000000044E-2</c:v>
                </c:pt>
                <c:pt idx="171">
                  <c:v>0.25</c:v>
                </c:pt>
                <c:pt idx="172">
                  <c:v>0.85</c:v>
                </c:pt>
                <c:pt idx="173">
                  <c:v>0.4</c:v>
                </c:pt>
                <c:pt idx="174">
                  <c:v>2.4000000000000004</c:v>
                </c:pt>
                <c:pt idx="175">
                  <c:v>3.65</c:v>
                </c:pt>
                <c:pt idx="176">
                  <c:v>2.4499999999999997</c:v>
                </c:pt>
                <c:pt idx="177">
                  <c:v>2.2999999999999998</c:v>
                </c:pt>
                <c:pt idx="178">
                  <c:v>3.75</c:v>
                </c:pt>
                <c:pt idx="179">
                  <c:v>4.6500000000000004</c:v>
                </c:pt>
                <c:pt idx="180">
                  <c:v>4.0999999999999996</c:v>
                </c:pt>
                <c:pt idx="182">
                  <c:v>5.7</c:v>
                </c:pt>
                <c:pt idx="183">
                  <c:v>8.8000000000000007</c:v>
                </c:pt>
                <c:pt idx="184">
                  <c:v>6.7</c:v>
                </c:pt>
                <c:pt idx="185">
                  <c:v>3.8</c:v>
                </c:pt>
                <c:pt idx="186">
                  <c:v>2.5499999999999998</c:v>
                </c:pt>
                <c:pt idx="187">
                  <c:v>2.2999999999999998</c:v>
                </c:pt>
                <c:pt idx="188">
                  <c:v>2.9</c:v>
                </c:pt>
                <c:pt idx="189">
                  <c:v>4</c:v>
                </c:pt>
                <c:pt idx="190">
                  <c:v>4.1500000000000004</c:v>
                </c:pt>
                <c:pt idx="191">
                  <c:v>4.55</c:v>
                </c:pt>
                <c:pt idx="192">
                  <c:v>4.8</c:v>
                </c:pt>
                <c:pt idx="193">
                  <c:v>5.9499999999999993</c:v>
                </c:pt>
                <c:pt idx="194">
                  <c:v>8.5</c:v>
                </c:pt>
                <c:pt idx="195">
                  <c:v>10.35</c:v>
                </c:pt>
                <c:pt idx="196">
                  <c:v>11.25</c:v>
                </c:pt>
                <c:pt idx="197">
                  <c:v>8.9499999999999993</c:v>
                </c:pt>
                <c:pt idx="198">
                  <c:v>6.45</c:v>
                </c:pt>
                <c:pt idx="199">
                  <c:v>3.65</c:v>
                </c:pt>
                <c:pt idx="200">
                  <c:v>1.3</c:v>
                </c:pt>
                <c:pt idx="201">
                  <c:v>4.45</c:v>
                </c:pt>
                <c:pt idx="202">
                  <c:v>5.25</c:v>
                </c:pt>
                <c:pt idx="203">
                  <c:v>1.9</c:v>
                </c:pt>
                <c:pt idx="204">
                  <c:v>0.85000000000000009</c:v>
                </c:pt>
                <c:pt idx="205">
                  <c:v>1.7000000000000002</c:v>
                </c:pt>
                <c:pt idx="206">
                  <c:v>2.7</c:v>
                </c:pt>
                <c:pt idx="207">
                  <c:v>3.0999999999999996</c:v>
                </c:pt>
                <c:pt idx="208">
                  <c:v>4.5</c:v>
                </c:pt>
                <c:pt idx="209">
                  <c:v>7.1</c:v>
                </c:pt>
                <c:pt idx="210">
                  <c:v>8.4499999999999993</c:v>
                </c:pt>
                <c:pt idx="211">
                  <c:v>7.95</c:v>
                </c:pt>
                <c:pt idx="212">
                  <c:v>8.1499999999999986</c:v>
                </c:pt>
                <c:pt idx="213">
                  <c:v>9.5</c:v>
                </c:pt>
                <c:pt idx="214">
                  <c:v>10.350000000000001</c:v>
                </c:pt>
                <c:pt idx="215">
                  <c:v>10.3</c:v>
                </c:pt>
                <c:pt idx="216">
                  <c:v>9.3999999999999986</c:v>
                </c:pt>
                <c:pt idx="217">
                  <c:v>10.5</c:v>
                </c:pt>
                <c:pt idx="218">
                  <c:v>10.7</c:v>
                </c:pt>
                <c:pt idx="219">
                  <c:v>7.05</c:v>
                </c:pt>
                <c:pt idx="220">
                  <c:v>6.35</c:v>
                </c:pt>
                <c:pt idx="221">
                  <c:v>6.6999999999999993</c:v>
                </c:pt>
                <c:pt idx="222">
                  <c:v>7.75</c:v>
                </c:pt>
                <c:pt idx="223">
                  <c:v>8.6</c:v>
                </c:pt>
                <c:pt idx="224">
                  <c:v>6.05</c:v>
                </c:pt>
                <c:pt idx="225">
                  <c:v>5.65</c:v>
                </c:pt>
                <c:pt idx="226">
                  <c:v>5.45</c:v>
                </c:pt>
                <c:pt idx="227">
                  <c:v>4.45</c:v>
                </c:pt>
                <c:pt idx="228">
                  <c:v>5.6</c:v>
                </c:pt>
                <c:pt idx="229">
                  <c:v>6.15</c:v>
                </c:pt>
                <c:pt idx="230">
                  <c:v>6.8</c:v>
                </c:pt>
                <c:pt idx="231">
                  <c:v>10.45</c:v>
                </c:pt>
                <c:pt idx="232">
                  <c:v>11.45</c:v>
                </c:pt>
                <c:pt idx="233">
                  <c:v>8.5500000000000007</c:v>
                </c:pt>
                <c:pt idx="234">
                  <c:v>6.4</c:v>
                </c:pt>
                <c:pt idx="235">
                  <c:v>6.8</c:v>
                </c:pt>
                <c:pt idx="236">
                  <c:v>8.5</c:v>
                </c:pt>
                <c:pt idx="237">
                  <c:v>10.5</c:v>
                </c:pt>
                <c:pt idx="238">
                  <c:v>13.5</c:v>
                </c:pt>
                <c:pt idx="239">
                  <c:v>13.95</c:v>
                </c:pt>
                <c:pt idx="240">
                  <c:v>11.35</c:v>
                </c:pt>
                <c:pt idx="2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6-4934-AB0E-2C5A2A257BCC}"/>
            </c:ext>
          </c:extLst>
        </c:ser>
        <c:ser>
          <c:idx val="1"/>
          <c:order val="1"/>
          <c:tx>
            <c:v>LTE50</c:v>
          </c:tx>
          <c:val>
            <c:numRef>
              <c:f>Charts!$S$7:$S$249</c:f>
              <c:numCache>
                <c:formatCode>0.00</c:formatCode>
                <c:ptCount val="243"/>
                <c:pt idx="61">
                  <c:v>-17.443472222222219</c:v>
                </c:pt>
                <c:pt idx="74">
                  <c:v>-20.484721911421925</c:v>
                </c:pt>
                <c:pt idx="88">
                  <c:v>-22.29504444444445</c:v>
                </c:pt>
                <c:pt idx="102">
                  <c:v>-22.646022222222221</c:v>
                </c:pt>
                <c:pt idx="117">
                  <c:v>-23.223433333333325</c:v>
                </c:pt>
                <c:pt idx="130">
                  <c:v>-23.554366666666667</c:v>
                </c:pt>
                <c:pt idx="144">
                  <c:v>-24.72282222222222</c:v>
                </c:pt>
                <c:pt idx="159">
                  <c:v>-23.612388888888884</c:v>
                </c:pt>
                <c:pt idx="173">
                  <c:v>-22.636922222222218</c:v>
                </c:pt>
                <c:pt idx="188">
                  <c:v>-19.885311111111108</c:v>
                </c:pt>
                <c:pt idx="202">
                  <c:v>-16.097622222222221</c:v>
                </c:pt>
                <c:pt idx="215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6-4934-AB0E-2C5A2A25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3136"/>
        <c:axId val="163804672"/>
      </c:lineChart>
      <c:dateAx>
        <c:axId val="163803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804672"/>
        <c:crossesAt val="-30"/>
        <c:auto val="1"/>
        <c:lblOffset val="100"/>
        <c:baseTimeUnit val="days"/>
      </c:dateAx>
      <c:valAx>
        <c:axId val="163804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2013</a:t>
            </a:r>
            <a:r>
              <a:rPr lang="en-US" sz="1400" baseline="0"/>
              <a:t> - 14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Charts!$T$7:$T$248</c:f>
              <c:numCache>
                <c:formatCode>0.0</c:formatCode>
                <c:ptCount val="242"/>
                <c:pt idx="0">
                  <c:v>18.399999999999999</c:v>
                </c:pt>
                <c:pt idx="1">
                  <c:v>20.149999999999999</c:v>
                </c:pt>
                <c:pt idx="2">
                  <c:v>21.9</c:v>
                </c:pt>
                <c:pt idx="3">
                  <c:v>20.5</c:v>
                </c:pt>
                <c:pt idx="4">
                  <c:v>19.100000000000001</c:v>
                </c:pt>
                <c:pt idx="5">
                  <c:v>18.399999999999999</c:v>
                </c:pt>
                <c:pt idx="6">
                  <c:v>16.850000000000001</c:v>
                </c:pt>
                <c:pt idx="7">
                  <c:v>17.649999999999999</c:v>
                </c:pt>
                <c:pt idx="8">
                  <c:v>18.75</c:v>
                </c:pt>
                <c:pt idx="9">
                  <c:v>19.3</c:v>
                </c:pt>
                <c:pt idx="10">
                  <c:v>19.55</c:v>
                </c:pt>
                <c:pt idx="11">
                  <c:v>19.75</c:v>
                </c:pt>
                <c:pt idx="12">
                  <c:v>20.6</c:v>
                </c:pt>
                <c:pt idx="13">
                  <c:v>20.65</c:v>
                </c:pt>
                <c:pt idx="14">
                  <c:v>20.149999999999999</c:v>
                </c:pt>
                <c:pt idx="15">
                  <c:v>19.399999999999999</c:v>
                </c:pt>
                <c:pt idx="16">
                  <c:v>17.8</c:v>
                </c:pt>
                <c:pt idx="17">
                  <c:v>16.450000000000003</c:v>
                </c:pt>
                <c:pt idx="18">
                  <c:v>14.55</c:v>
                </c:pt>
                <c:pt idx="19">
                  <c:v>13</c:v>
                </c:pt>
                <c:pt idx="20">
                  <c:v>14.2</c:v>
                </c:pt>
                <c:pt idx="21">
                  <c:v>13.5</c:v>
                </c:pt>
                <c:pt idx="22">
                  <c:v>12.399999999999999</c:v>
                </c:pt>
                <c:pt idx="23">
                  <c:v>12.1</c:v>
                </c:pt>
                <c:pt idx="24">
                  <c:v>11.05</c:v>
                </c:pt>
                <c:pt idx="25">
                  <c:v>11.25</c:v>
                </c:pt>
                <c:pt idx="26">
                  <c:v>9.4</c:v>
                </c:pt>
                <c:pt idx="27">
                  <c:v>10.75</c:v>
                </c:pt>
                <c:pt idx="28">
                  <c:v>12.8</c:v>
                </c:pt>
                <c:pt idx="29">
                  <c:v>11.35</c:v>
                </c:pt>
                <c:pt idx="30">
                  <c:v>10.45</c:v>
                </c:pt>
                <c:pt idx="31">
                  <c:v>8.25</c:v>
                </c:pt>
                <c:pt idx="32">
                  <c:v>8.15</c:v>
                </c:pt>
                <c:pt idx="33">
                  <c:v>8.4499999999999993</c:v>
                </c:pt>
                <c:pt idx="34">
                  <c:v>9.3000000000000007</c:v>
                </c:pt>
                <c:pt idx="35">
                  <c:v>11.95</c:v>
                </c:pt>
                <c:pt idx="36">
                  <c:v>13.55</c:v>
                </c:pt>
                <c:pt idx="37">
                  <c:v>12.4</c:v>
                </c:pt>
                <c:pt idx="38">
                  <c:v>8.85</c:v>
                </c:pt>
                <c:pt idx="39">
                  <c:v>7.75</c:v>
                </c:pt>
                <c:pt idx="40">
                  <c:v>6.3</c:v>
                </c:pt>
                <c:pt idx="41">
                  <c:v>7.3</c:v>
                </c:pt>
                <c:pt idx="42">
                  <c:v>9.3999999999999986</c:v>
                </c:pt>
                <c:pt idx="43">
                  <c:v>7.55</c:v>
                </c:pt>
                <c:pt idx="44">
                  <c:v>6.3</c:v>
                </c:pt>
                <c:pt idx="45">
                  <c:v>7.8999999999999995</c:v>
                </c:pt>
                <c:pt idx="46">
                  <c:v>8.6499999999999986</c:v>
                </c:pt>
                <c:pt idx="47">
                  <c:v>6.5</c:v>
                </c:pt>
                <c:pt idx="48">
                  <c:v>5.5500000000000007</c:v>
                </c:pt>
                <c:pt idx="49">
                  <c:v>6.65</c:v>
                </c:pt>
                <c:pt idx="50">
                  <c:v>7.8</c:v>
                </c:pt>
                <c:pt idx="51">
                  <c:v>7.05</c:v>
                </c:pt>
                <c:pt idx="52">
                  <c:v>7.25</c:v>
                </c:pt>
                <c:pt idx="53">
                  <c:v>8</c:v>
                </c:pt>
                <c:pt idx="54">
                  <c:v>7.6999999999999993</c:v>
                </c:pt>
                <c:pt idx="55">
                  <c:v>7.6999999999999993</c:v>
                </c:pt>
                <c:pt idx="56">
                  <c:v>7.95</c:v>
                </c:pt>
                <c:pt idx="57">
                  <c:v>7.5</c:v>
                </c:pt>
                <c:pt idx="58">
                  <c:v>5.05</c:v>
                </c:pt>
                <c:pt idx="59">
                  <c:v>3</c:v>
                </c:pt>
                <c:pt idx="60">
                  <c:v>5.3999999999999995</c:v>
                </c:pt>
                <c:pt idx="61">
                  <c:v>6.25</c:v>
                </c:pt>
                <c:pt idx="62">
                  <c:v>5.65</c:v>
                </c:pt>
                <c:pt idx="63">
                  <c:v>6.1</c:v>
                </c:pt>
                <c:pt idx="64">
                  <c:v>3.6500000000000004</c:v>
                </c:pt>
                <c:pt idx="65">
                  <c:v>1.7000000000000002</c:v>
                </c:pt>
                <c:pt idx="66">
                  <c:v>1.55</c:v>
                </c:pt>
                <c:pt idx="67">
                  <c:v>3.15</c:v>
                </c:pt>
                <c:pt idx="68">
                  <c:v>4.95</c:v>
                </c:pt>
                <c:pt idx="69">
                  <c:v>3.2</c:v>
                </c:pt>
                <c:pt idx="70">
                  <c:v>2.75</c:v>
                </c:pt>
                <c:pt idx="71">
                  <c:v>4.5999999999999996</c:v>
                </c:pt>
                <c:pt idx="72">
                  <c:v>5.45</c:v>
                </c:pt>
                <c:pt idx="73">
                  <c:v>7.5500000000000007</c:v>
                </c:pt>
                <c:pt idx="74">
                  <c:v>6.65</c:v>
                </c:pt>
                <c:pt idx="75">
                  <c:v>3</c:v>
                </c:pt>
                <c:pt idx="76">
                  <c:v>2.75</c:v>
                </c:pt>
                <c:pt idx="77">
                  <c:v>3.05</c:v>
                </c:pt>
                <c:pt idx="78">
                  <c:v>4.0999999999999996</c:v>
                </c:pt>
                <c:pt idx="79">
                  <c:v>5.15</c:v>
                </c:pt>
                <c:pt idx="80">
                  <c:v>-0.55000000000000027</c:v>
                </c:pt>
                <c:pt idx="81">
                  <c:v>-5.8000000000000007</c:v>
                </c:pt>
                <c:pt idx="82">
                  <c:v>-5.5</c:v>
                </c:pt>
                <c:pt idx="83">
                  <c:v>-4.6999999999999993</c:v>
                </c:pt>
                <c:pt idx="84">
                  <c:v>-2.8499999999999996</c:v>
                </c:pt>
                <c:pt idx="85">
                  <c:v>-0.75</c:v>
                </c:pt>
                <c:pt idx="86">
                  <c:v>-0.75</c:v>
                </c:pt>
                <c:pt idx="87">
                  <c:v>-1.7</c:v>
                </c:pt>
                <c:pt idx="88">
                  <c:v>-0.74999999999999989</c:v>
                </c:pt>
                <c:pt idx="89">
                  <c:v>0.60000000000000009</c:v>
                </c:pt>
                <c:pt idx="90">
                  <c:v>1.3499999999999999</c:v>
                </c:pt>
                <c:pt idx="91">
                  <c:v>2.5499999999999998</c:v>
                </c:pt>
                <c:pt idx="92">
                  <c:v>0.89999999999999991</c:v>
                </c:pt>
                <c:pt idx="93">
                  <c:v>-2.5</c:v>
                </c:pt>
                <c:pt idx="94">
                  <c:v>-5.8</c:v>
                </c:pt>
                <c:pt idx="95">
                  <c:v>-8.6499999999999986</c:v>
                </c:pt>
                <c:pt idx="96">
                  <c:v>-9.35</c:v>
                </c:pt>
                <c:pt idx="97">
                  <c:v>-10.15</c:v>
                </c:pt>
                <c:pt idx="98">
                  <c:v>-10.55</c:v>
                </c:pt>
                <c:pt idx="99">
                  <c:v>-8.3500000000000014</c:v>
                </c:pt>
                <c:pt idx="100">
                  <c:v>-7.25</c:v>
                </c:pt>
                <c:pt idx="101">
                  <c:v>-6.65</c:v>
                </c:pt>
                <c:pt idx="102">
                  <c:v>-2.75</c:v>
                </c:pt>
                <c:pt idx="103">
                  <c:v>0.05</c:v>
                </c:pt>
                <c:pt idx="104">
                  <c:v>0.6</c:v>
                </c:pt>
                <c:pt idx="105">
                  <c:v>2.4500000000000002</c:v>
                </c:pt>
                <c:pt idx="106">
                  <c:v>3.1</c:v>
                </c:pt>
                <c:pt idx="107">
                  <c:v>2.75</c:v>
                </c:pt>
                <c:pt idx="108">
                  <c:v>1.75</c:v>
                </c:pt>
                <c:pt idx="109">
                  <c:v>-1.65</c:v>
                </c:pt>
                <c:pt idx="110">
                  <c:v>-4.75</c:v>
                </c:pt>
                <c:pt idx="111">
                  <c:v>-5.3</c:v>
                </c:pt>
                <c:pt idx="112">
                  <c:v>-3.6</c:v>
                </c:pt>
                <c:pt idx="113">
                  <c:v>-0.70000000000000007</c:v>
                </c:pt>
                <c:pt idx="114">
                  <c:v>-0.54999999999999993</c:v>
                </c:pt>
                <c:pt idx="115">
                  <c:v>-2.4</c:v>
                </c:pt>
                <c:pt idx="116">
                  <c:v>-1.7999999999999998</c:v>
                </c:pt>
                <c:pt idx="117">
                  <c:v>-0.44999999999999996</c:v>
                </c:pt>
                <c:pt idx="118">
                  <c:v>-0.75</c:v>
                </c:pt>
                <c:pt idx="119">
                  <c:v>-1.4</c:v>
                </c:pt>
                <c:pt idx="120">
                  <c:v>-0.9</c:v>
                </c:pt>
                <c:pt idx="121">
                  <c:v>0.25</c:v>
                </c:pt>
                <c:pt idx="122">
                  <c:v>-0.19999999999999996</c:v>
                </c:pt>
                <c:pt idx="123">
                  <c:v>0</c:v>
                </c:pt>
                <c:pt idx="124">
                  <c:v>1.4</c:v>
                </c:pt>
                <c:pt idx="125">
                  <c:v>-0.8</c:v>
                </c:pt>
                <c:pt idx="126">
                  <c:v>-4.0999999999999996</c:v>
                </c:pt>
                <c:pt idx="127">
                  <c:v>-5.9</c:v>
                </c:pt>
                <c:pt idx="128">
                  <c:v>-5.4</c:v>
                </c:pt>
                <c:pt idx="129">
                  <c:v>-3</c:v>
                </c:pt>
                <c:pt idx="130">
                  <c:v>-0.7</c:v>
                </c:pt>
                <c:pt idx="131">
                  <c:v>1.4000000000000001</c:v>
                </c:pt>
                <c:pt idx="132">
                  <c:v>3.95</c:v>
                </c:pt>
                <c:pt idx="133">
                  <c:v>5.45</c:v>
                </c:pt>
                <c:pt idx="134">
                  <c:v>7.25</c:v>
                </c:pt>
                <c:pt idx="135">
                  <c:v>6.3500000000000005</c:v>
                </c:pt>
                <c:pt idx="136">
                  <c:v>3.0999999999999996</c:v>
                </c:pt>
                <c:pt idx="137">
                  <c:v>0.54999999999999993</c:v>
                </c:pt>
                <c:pt idx="138">
                  <c:v>-1.3</c:v>
                </c:pt>
                <c:pt idx="139">
                  <c:v>-0.2</c:v>
                </c:pt>
                <c:pt idx="140">
                  <c:v>0.9</c:v>
                </c:pt>
                <c:pt idx="141">
                  <c:v>1.25</c:v>
                </c:pt>
                <c:pt idx="142">
                  <c:v>0.3</c:v>
                </c:pt>
                <c:pt idx="143">
                  <c:v>-1.05</c:v>
                </c:pt>
                <c:pt idx="144">
                  <c:v>0.15000000000000002</c:v>
                </c:pt>
                <c:pt idx="145">
                  <c:v>0.65</c:v>
                </c:pt>
                <c:pt idx="146">
                  <c:v>-4.9999999999999989E-2</c:v>
                </c:pt>
                <c:pt idx="147">
                  <c:v>0.55000000000000004</c:v>
                </c:pt>
                <c:pt idx="148">
                  <c:v>1.5499999999999998</c:v>
                </c:pt>
                <c:pt idx="149">
                  <c:v>2.1</c:v>
                </c:pt>
                <c:pt idx="150">
                  <c:v>0.20000000000000007</c:v>
                </c:pt>
                <c:pt idx="151">
                  <c:v>-1.1000000000000001</c:v>
                </c:pt>
                <c:pt idx="152">
                  <c:v>-3.1999999999999997</c:v>
                </c:pt>
                <c:pt idx="153">
                  <c:v>-7.2</c:v>
                </c:pt>
                <c:pt idx="154">
                  <c:v>-7.1000000000000005</c:v>
                </c:pt>
                <c:pt idx="155">
                  <c:v>-5.6</c:v>
                </c:pt>
                <c:pt idx="156">
                  <c:v>-7</c:v>
                </c:pt>
                <c:pt idx="157">
                  <c:v>-10.35</c:v>
                </c:pt>
                <c:pt idx="158">
                  <c:v>-13.05</c:v>
                </c:pt>
                <c:pt idx="159">
                  <c:v>-11.3</c:v>
                </c:pt>
                <c:pt idx="160">
                  <c:v>-9.3000000000000007</c:v>
                </c:pt>
                <c:pt idx="161">
                  <c:v>-8.6</c:v>
                </c:pt>
                <c:pt idx="162">
                  <c:v>-5.9499999999999993</c:v>
                </c:pt>
                <c:pt idx="163">
                  <c:v>-2.9</c:v>
                </c:pt>
                <c:pt idx="164">
                  <c:v>2.2000000000000002</c:v>
                </c:pt>
                <c:pt idx="165">
                  <c:v>5.95</c:v>
                </c:pt>
                <c:pt idx="166">
                  <c:v>4.75</c:v>
                </c:pt>
                <c:pt idx="167">
                  <c:v>2.8</c:v>
                </c:pt>
                <c:pt idx="168">
                  <c:v>3</c:v>
                </c:pt>
                <c:pt idx="169">
                  <c:v>3.55</c:v>
                </c:pt>
                <c:pt idx="170">
                  <c:v>2.8</c:v>
                </c:pt>
                <c:pt idx="171">
                  <c:v>3.15</c:v>
                </c:pt>
                <c:pt idx="172">
                  <c:v>4.5</c:v>
                </c:pt>
                <c:pt idx="173">
                  <c:v>2.75</c:v>
                </c:pt>
                <c:pt idx="174">
                  <c:v>-0.8</c:v>
                </c:pt>
                <c:pt idx="175">
                  <c:v>-2.2000000000000002</c:v>
                </c:pt>
                <c:pt idx="176">
                  <c:v>-3.45</c:v>
                </c:pt>
                <c:pt idx="177">
                  <c:v>-6.25</c:v>
                </c:pt>
                <c:pt idx="178">
                  <c:v>-7.4</c:v>
                </c:pt>
                <c:pt idx="179">
                  <c:v>-4.8499999999999996</c:v>
                </c:pt>
                <c:pt idx="180">
                  <c:v>-1.1000000000000001</c:v>
                </c:pt>
                <c:pt idx="182">
                  <c:v>-1.1000000000000001</c:v>
                </c:pt>
                <c:pt idx="183">
                  <c:v>-3.25</c:v>
                </c:pt>
                <c:pt idx="184">
                  <c:v>-2.15</c:v>
                </c:pt>
                <c:pt idx="185">
                  <c:v>0.85</c:v>
                </c:pt>
                <c:pt idx="186">
                  <c:v>3.05</c:v>
                </c:pt>
                <c:pt idx="187">
                  <c:v>5.25</c:v>
                </c:pt>
                <c:pt idx="188">
                  <c:v>7.35</c:v>
                </c:pt>
                <c:pt idx="189">
                  <c:v>8.25</c:v>
                </c:pt>
                <c:pt idx="190">
                  <c:v>10.25</c:v>
                </c:pt>
                <c:pt idx="191">
                  <c:v>8.75</c:v>
                </c:pt>
                <c:pt idx="192">
                  <c:v>5.1999999999999993</c:v>
                </c:pt>
                <c:pt idx="193">
                  <c:v>4.9499999999999993</c:v>
                </c:pt>
                <c:pt idx="194">
                  <c:v>5.4</c:v>
                </c:pt>
                <c:pt idx="195">
                  <c:v>7.15</c:v>
                </c:pt>
                <c:pt idx="196">
                  <c:v>7.1999999999999993</c:v>
                </c:pt>
                <c:pt idx="197">
                  <c:v>7.6999999999999993</c:v>
                </c:pt>
                <c:pt idx="198">
                  <c:v>8.1999999999999993</c:v>
                </c:pt>
                <c:pt idx="199">
                  <c:v>4.8</c:v>
                </c:pt>
                <c:pt idx="200">
                  <c:v>4.5</c:v>
                </c:pt>
                <c:pt idx="201">
                  <c:v>4.75</c:v>
                </c:pt>
                <c:pt idx="202">
                  <c:v>2.4500000000000002</c:v>
                </c:pt>
                <c:pt idx="203">
                  <c:v>0.4</c:v>
                </c:pt>
                <c:pt idx="204">
                  <c:v>1.5</c:v>
                </c:pt>
                <c:pt idx="205">
                  <c:v>3.0999999999999996</c:v>
                </c:pt>
                <c:pt idx="206">
                  <c:v>2.8499999999999996</c:v>
                </c:pt>
                <c:pt idx="207">
                  <c:v>5.3</c:v>
                </c:pt>
                <c:pt idx="208">
                  <c:v>6.9</c:v>
                </c:pt>
                <c:pt idx="209">
                  <c:v>5.2</c:v>
                </c:pt>
                <c:pt idx="210">
                  <c:v>5.7</c:v>
                </c:pt>
                <c:pt idx="211">
                  <c:v>7.15</c:v>
                </c:pt>
                <c:pt idx="212">
                  <c:v>5.65</c:v>
                </c:pt>
                <c:pt idx="213">
                  <c:v>5.05</c:v>
                </c:pt>
                <c:pt idx="214">
                  <c:v>5.5</c:v>
                </c:pt>
                <c:pt idx="215">
                  <c:v>6.1</c:v>
                </c:pt>
                <c:pt idx="216">
                  <c:v>8.4</c:v>
                </c:pt>
                <c:pt idx="217">
                  <c:v>7.9</c:v>
                </c:pt>
                <c:pt idx="218">
                  <c:v>7.8000000000000007</c:v>
                </c:pt>
                <c:pt idx="219">
                  <c:v>10.350000000000001</c:v>
                </c:pt>
                <c:pt idx="220">
                  <c:v>11.3</c:v>
                </c:pt>
                <c:pt idx="221">
                  <c:v>10.7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10.35</c:v>
                </c:pt>
                <c:pt idx="225">
                  <c:v>8.4</c:v>
                </c:pt>
                <c:pt idx="226">
                  <c:v>6.95</c:v>
                </c:pt>
                <c:pt idx="227">
                  <c:v>8.6999999999999993</c:v>
                </c:pt>
                <c:pt idx="228">
                  <c:v>9.75</c:v>
                </c:pt>
                <c:pt idx="229">
                  <c:v>10.350000000000001</c:v>
                </c:pt>
                <c:pt idx="230">
                  <c:v>10.15</c:v>
                </c:pt>
                <c:pt idx="231">
                  <c:v>7.75</c:v>
                </c:pt>
                <c:pt idx="232">
                  <c:v>8.6</c:v>
                </c:pt>
                <c:pt idx="233">
                  <c:v>10.5</c:v>
                </c:pt>
                <c:pt idx="234">
                  <c:v>8.9499999999999993</c:v>
                </c:pt>
                <c:pt idx="235">
                  <c:v>7</c:v>
                </c:pt>
                <c:pt idx="236">
                  <c:v>7.35</c:v>
                </c:pt>
                <c:pt idx="237">
                  <c:v>8.3000000000000007</c:v>
                </c:pt>
                <c:pt idx="238">
                  <c:v>9.25</c:v>
                </c:pt>
                <c:pt idx="239">
                  <c:v>8.6</c:v>
                </c:pt>
                <c:pt idx="240">
                  <c:v>7.4499999999999993</c:v>
                </c:pt>
                <c:pt idx="241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060-93F8-63977C07A385}"/>
            </c:ext>
          </c:extLst>
        </c:ser>
        <c:ser>
          <c:idx val="1"/>
          <c:order val="1"/>
          <c:tx>
            <c:v>LTE50</c:v>
          </c:tx>
          <c:val>
            <c:numRef>
              <c:f>Charts!$V$7:$V$249</c:f>
              <c:numCache>
                <c:formatCode>0.00</c:formatCode>
                <c:ptCount val="243"/>
                <c:pt idx="54">
                  <c:v>-13.895244444444447</c:v>
                </c:pt>
                <c:pt idx="68">
                  <c:v>-19.422566666666665</c:v>
                </c:pt>
                <c:pt idx="82">
                  <c:v>-22.870133333333335</c:v>
                </c:pt>
                <c:pt idx="96">
                  <c:v>-24.059822222222223</c:v>
                </c:pt>
                <c:pt idx="110">
                  <c:v>-24.091111111111104</c:v>
                </c:pt>
                <c:pt idx="124">
                  <c:v>-23.058955555555553</c:v>
                </c:pt>
                <c:pt idx="138">
                  <c:v>-23.002433333333336</c:v>
                </c:pt>
                <c:pt idx="152">
                  <c:v>-23.457222222222221</c:v>
                </c:pt>
                <c:pt idx="166">
                  <c:v>-22.598244444444443</c:v>
                </c:pt>
                <c:pt idx="180">
                  <c:v>-22.759166666666669</c:v>
                </c:pt>
                <c:pt idx="195">
                  <c:v>-17.623600000000003</c:v>
                </c:pt>
                <c:pt idx="208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1-4060-93F8-63977C07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4112"/>
        <c:axId val="163926016"/>
      </c:lineChart>
      <c:dateAx>
        <c:axId val="163834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26016"/>
        <c:crossesAt val="-30"/>
        <c:auto val="1"/>
        <c:lblOffset val="100"/>
        <c:baseTimeUnit val="days"/>
      </c:dateAx>
      <c:valAx>
        <c:axId val="163926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2014</a:t>
            </a:r>
            <a:r>
              <a:rPr lang="en-US" sz="1400" baseline="0"/>
              <a:t> - 15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Charts!$W$7:$W$248</c:f>
              <c:numCache>
                <c:formatCode>0.0</c:formatCode>
                <c:ptCount val="242"/>
                <c:pt idx="0">
                  <c:v>16.5</c:v>
                </c:pt>
                <c:pt idx="1">
                  <c:v>16.2</c:v>
                </c:pt>
                <c:pt idx="2">
                  <c:v>15.899999999999999</c:v>
                </c:pt>
                <c:pt idx="3">
                  <c:v>15</c:v>
                </c:pt>
                <c:pt idx="4">
                  <c:v>15.350000000000001</c:v>
                </c:pt>
                <c:pt idx="5">
                  <c:v>16.850000000000001</c:v>
                </c:pt>
                <c:pt idx="6">
                  <c:v>18.399999999999999</c:v>
                </c:pt>
                <c:pt idx="7">
                  <c:v>20.75</c:v>
                </c:pt>
                <c:pt idx="8">
                  <c:v>19.05</c:v>
                </c:pt>
                <c:pt idx="9">
                  <c:v>15</c:v>
                </c:pt>
                <c:pt idx="10">
                  <c:v>12.7</c:v>
                </c:pt>
                <c:pt idx="11">
                  <c:v>10.8</c:v>
                </c:pt>
                <c:pt idx="12">
                  <c:v>12.65</c:v>
                </c:pt>
                <c:pt idx="13">
                  <c:v>15</c:v>
                </c:pt>
                <c:pt idx="14">
                  <c:v>15</c:v>
                </c:pt>
                <c:pt idx="15">
                  <c:v>15.2</c:v>
                </c:pt>
                <c:pt idx="16">
                  <c:v>15.75</c:v>
                </c:pt>
                <c:pt idx="17">
                  <c:v>17.149999999999999</c:v>
                </c:pt>
                <c:pt idx="18">
                  <c:v>19.149999999999999</c:v>
                </c:pt>
                <c:pt idx="19">
                  <c:v>18.45</c:v>
                </c:pt>
                <c:pt idx="20">
                  <c:v>16.75</c:v>
                </c:pt>
                <c:pt idx="21">
                  <c:v>15.75</c:v>
                </c:pt>
                <c:pt idx="22">
                  <c:v>15.45</c:v>
                </c:pt>
                <c:pt idx="23">
                  <c:v>17.05</c:v>
                </c:pt>
                <c:pt idx="24">
                  <c:v>17.149999999999999</c:v>
                </c:pt>
                <c:pt idx="25">
                  <c:v>14.7</c:v>
                </c:pt>
                <c:pt idx="26">
                  <c:v>13.8</c:v>
                </c:pt>
                <c:pt idx="27">
                  <c:v>14.2</c:v>
                </c:pt>
                <c:pt idx="28">
                  <c:v>13.7</c:v>
                </c:pt>
                <c:pt idx="29">
                  <c:v>12.8</c:v>
                </c:pt>
                <c:pt idx="30">
                  <c:v>11.6</c:v>
                </c:pt>
                <c:pt idx="31">
                  <c:v>11.6</c:v>
                </c:pt>
                <c:pt idx="32">
                  <c:v>11.1</c:v>
                </c:pt>
                <c:pt idx="33">
                  <c:v>11.65</c:v>
                </c:pt>
                <c:pt idx="34">
                  <c:v>12.55</c:v>
                </c:pt>
                <c:pt idx="35">
                  <c:v>12.95</c:v>
                </c:pt>
                <c:pt idx="36">
                  <c:v>14.35</c:v>
                </c:pt>
                <c:pt idx="37">
                  <c:v>14.649999999999999</c:v>
                </c:pt>
                <c:pt idx="38">
                  <c:v>13.7</c:v>
                </c:pt>
                <c:pt idx="39">
                  <c:v>12.649999999999999</c:v>
                </c:pt>
                <c:pt idx="40">
                  <c:v>13.5</c:v>
                </c:pt>
                <c:pt idx="41">
                  <c:v>12.95</c:v>
                </c:pt>
                <c:pt idx="42">
                  <c:v>12.45</c:v>
                </c:pt>
                <c:pt idx="43">
                  <c:v>13.8</c:v>
                </c:pt>
                <c:pt idx="44">
                  <c:v>12.6</c:v>
                </c:pt>
                <c:pt idx="45">
                  <c:v>10.5</c:v>
                </c:pt>
                <c:pt idx="46">
                  <c:v>9.9499999999999993</c:v>
                </c:pt>
                <c:pt idx="47">
                  <c:v>12.100000000000001</c:v>
                </c:pt>
                <c:pt idx="48">
                  <c:v>14.95</c:v>
                </c:pt>
                <c:pt idx="49">
                  <c:v>14.1</c:v>
                </c:pt>
                <c:pt idx="50">
                  <c:v>13.35</c:v>
                </c:pt>
                <c:pt idx="51">
                  <c:v>13.25</c:v>
                </c:pt>
                <c:pt idx="52">
                  <c:v>12</c:v>
                </c:pt>
                <c:pt idx="53">
                  <c:v>9.15</c:v>
                </c:pt>
                <c:pt idx="54">
                  <c:v>8.3000000000000007</c:v>
                </c:pt>
                <c:pt idx="55">
                  <c:v>10.100000000000001</c:v>
                </c:pt>
                <c:pt idx="56">
                  <c:v>9.25</c:v>
                </c:pt>
                <c:pt idx="57">
                  <c:v>8.75</c:v>
                </c:pt>
                <c:pt idx="58">
                  <c:v>10.5</c:v>
                </c:pt>
                <c:pt idx="59">
                  <c:v>11.25</c:v>
                </c:pt>
                <c:pt idx="60">
                  <c:v>10.600000000000001</c:v>
                </c:pt>
                <c:pt idx="61">
                  <c:v>8.85</c:v>
                </c:pt>
                <c:pt idx="62">
                  <c:v>6.1</c:v>
                </c:pt>
                <c:pt idx="63">
                  <c:v>6.45</c:v>
                </c:pt>
                <c:pt idx="64">
                  <c:v>9.65</c:v>
                </c:pt>
                <c:pt idx="65">
                  <c:v>9.9</c:v>
                </c:pt>
                <c:pt idx="66">
                  <c:v>10.6</c:v>
                </c:pt>
                <c:pt idx="67">
                  <c:v>10.8</c:v>
                </c:pt>
                <c:pt idx="68">
                  <c:v>8.6000000000000014</c:v>
                </c:pt>
                <c:pt idx="69">
                  <c:v>8.75</c:v>
                </c:pt>
                <c:pt idx="70">
                  <c:v>7.3999999999999995</c:v>
                </c:pt>
                <c:pt idx="71">
                  <c:v>1.7499999999999998</c:v>
                </c:pt>
                <c:pt idx="72">
                  <c:v>-3.9000000000000004</c:v>
                </c:pt>
                <c:pt idx="73">
                  <c:v>-5.4</c:v>
                </c:pt>
                <c:pt idx="74">
                  <c:v>-4.6500000000000004</c:v>
                </c:pt>
                <c:pt idx="75">
                  <c:v>-4.4000000000000004</c:v>
                </c:pt>
                <c:pt idx="76">
                  <c:v>-5.15</c:v>
                </c:pt>
                <c:pt idx="77">
                  <c:v>-6</c:v>
                </c:pt>
                <c:pt idx="78">
                  <c:v>-5.6</c:v>
                </c:pt>
                <c:pt idx="79">
                  <c:v>-2.5500000000000003</c:v>
                </c:pt>
                <c:pt idx="80">
                  <c:v>1.45</c:v>
                </c:pt>
                <c:pt idx="81">
                  <c:v>2.95</c:v>
                </c:pt>
                <c:pt idx="82">
                  <c:v>3.6</c:v>
                </c:pt>
                <c:pt idx="83">
                  <c:v>3.5</c:v>
                </c:pt>
                <c:pt idx="84">
                  <c:v>2.15</c:v>
                </c:pt>
                <c:pt idx="85">
                  <c:v>2.0499999999999998</c:v>
                </c:pt>
                <c:pt idx="86">
                  <c:v>2.2000000000000002</c:v>
                </c:pt>
                <c:pt idx="87">
                  <c:v>4.1500000000000004</c:v>
                </c:pt>
                <c:pt idx="88">
                  <c:v>4</c:v>
                </c:pt>
                <c:pt idx="89">
                  <c:v>-3.9499999999999997</c:v>
                </c:pt>
                <c:pt idx="90">
                  <c:v>-10.45</c:v>
                </c:pt>
                <c:pt idx="91">
                  <c:v>-10.4</c:v>
                </c:pt>
                <c:pt idx="92">
                  <c:v>-9.3000000000000007</c:v>
                </c:pt>
                <c:pt idx="93">
                  <c:v>-7.4</c:v>
                </c:pt>
                <c:pt idx="94">
                  <c:v>-4.7</c:v>
                </c:pt>
                <c:pt idx="95">
                  <c:v>-3.1</c:v>
                </c:pt>
                <c:pt idx="96">
                  <c:v>-0.65</c:v>
                </c:pt>
                <c:pt idx="97">
                  <c:v>2.0499999999999998</c:v>
                </c:pt>
                <c:pt idx="98">
                  <c:v>3.0999999999999996</c:v>
                </c:pt>
                <c:pt idx="99">
                  <c:v>5.1999999999999993</c:v>
                </c:pt>
                <c:pt idx="100">
                  <c:v>7.4</c:v>
                </c:pt>
                <c:pt idx="101">
                  <c:v>7.5</c:v>
                </c:pt>
                <c:pt idx="102">
                  <c:v>6.15</c:v>
                </c:pt>
                <c:pt idx="103">
                  <c:v>3.45</c:v>
                </c:pt>
                <c:pt idx="104">
                  <c:v>1.9</c:v>
                </c:pt>
                <c:pt idx="105">
                  <c:v>1.0999999999999999</c:v>
                </c:pt>
                <c:pt idx="106">
                  <c:v>0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4.0999999999999996</c:v>
                </c:pt>
                <c:pt idx="110">
                  <c:v>4.7</c:v>
                </c:pt>
                <c:pt idx="111">
                  <c:v>5.35</c:v>
                </c:pt>
                <c:pt idx="112">
                  <c:v>4.8</c:v>
                </c:pt>
                <c:pt idx="113">
                  <c:v>3.15</c:v>
                </c:pt>
                <c:pt idx="114">
                  <c:v>2.7</c:v>
                </c:pt>
                <c:pt idx="115">
                  <c:v>1.55</c:v>
                </c:pt>
                <c:pt idx="116">
                  <c:v>0.55000000000000004</c:v>
                </c:pt>
                <c:pt idx="117">
                  <c:v>0.65</c:v>
                </c:pt>
                <c:pt idx="118">
                  <c:v>1</c:v>
                </c:pt>
                <c:pt idx="119">
                  <c:v>-0.65</c:v>
                </c:pt>
                <c:pt idx="120">
                  <c:v>-5.0999999999999996</c:v>
                </c:pt>
                <c:pt idx="121">
                  <c:v>-7.7</c:v>
                </c:pt>
                <c:pt idx="122">
                  <c:v>-6.0500000000000007</c:v>
                </c:pt>
                <c:pt idx="123">
                  <c:v>-3.75</c:v>
                </c:pt>
                <c:pt idx="124">
                  <c:v>-3.8499999999999996</c:v>
                </c:pt>
                <c:pt idx="125">
                  <c:v>-3.9</c:v>
                </c:pt>
                <c:pt idx="126">
                  <c:v>-2.2999999999999998</c:v>
                </c:pt>
                <c:pt idx="127">
                  <c:v>-0.44999999999999996</c:v>
                </c:pt>
                <c:pt idx="128">
                  <c:v>1.1000000000000001</c:v>
                </c:pt>
                <c:pt idx="129">
                  <c:v>1.9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0.5</c:v>
                </c:pt>
                <c:pt idx="133">
                  <c:v>0.2</c:v>
                </c:pt>
                <c:pt idx="134">
                  <c:v>0.45</c:v>
                </c:pt>
                <c:pt idx="135">
                  <c:v>0.8</c:v>
                </c:pt>
                <c:pt idx="136">
                  <c:v>1</c:v>
                </c:pt>
                <c:pt idx="137">
                  <c:v>1.75</c:v>
                </c:pt>
                <c:pt idx="138">
                  <c:v>1.65</c:v>
                </c:pt>
                <c:pt idx="139">
                  <c:v>2.2000000000000002</c:v>
                </c:pt>
                <c:pt idx="140">
                  <c:v>3.5</c:v>
                </c:pt>
                <c:pt idx="141">
                  <c:v>1.25</c:v>
                </c:pt>
                <c:pt idx="142">
                  <c:v>-1.5</c:v>
                </c:pt>
                <c:pt idx="143">
                  <c:v>-0.25</c:v>
                </c:pt>
                <c:pt idx="144">
                  <c:v>2.25</c:v>
                </c:pt>
                <c:pt idx="145">
                  <c:v>2.95</c:v>
                </c:pt>
                <c:pt idx="146">
                  <c:v>3.9</c:v>
                </c:pt>
                <c:pt idx="147">
                  <c:v>4.3</c:v>
                </c:pt>
                <c:pt idx="148">
                  <c:v>3.6500000000000004</c:v>
                </c:pt>
                <c:pt idx="149">
                  <c:v>1.9000000000000001</c:v>
                </c:pt>
                <c:pt idx="150">
                  <c:v>1</c:v>
                </c:pt>
                <c:pt idx="151">
                  <c:v>2.2000000000000002</c:v>
                </c:pt>
                <c:pt idx="152">
                  <c:v>2.25</c:v>
                </c:pt>
                <c:pt idx="153">
                  <c:v>1.95</c:v>
                </c:pt>
                <c:pt idx="154">
                  <c:v>2.15</c:v>
                </c:pt>
                <c:pt idx="155">
                  <c:v>1.95</c:v>
                </c:pt>
                <c:pt idx="156">
                  <c:v>2</c:v>
                </c:pt>
                <c:pt idx="157">
                  <c:v>3.45</c:v>
                </c:pt>
                <c:pt idx="158">
                  <c:v>6.95</c:v>
                </c:pt>
                <c:pt idx="159">
                  <c:v>9.1999999999999993</c:v>
                </c:pt>
                <c:pt idx="160">
                  <c:v>9.1999999999999993</c:v>
                </c:pt>
                <c:pt idx="161">
                  <c:v>8.25</c:v>
                </c:pt>
                <c:pt idx="162">
                  <c:v>6.95</c:v>
                </c:pt>
                <c:pt idx="163">
                  <c:v>7.7</c:v>
                </c:pt>
                <c:pt idx="164">
                  <c:v>8.15</c:v>
                </c:pt>
                <c:pt idx="165">
                  <c:v>7.15</c:v>
                </c:pt>
                <c:pt idx="166">
                  <c:v>7.65</c:v>
                </c:pt>
                <c:pt idx="167">
                  <c:v>6.65</c:v>
                </c:pt>
                <c:pt idx="168">
                  <c:v>3.45</c:v>
                </c:pt>
                <c:pt idx="169">
                  <c:v>1.5</c:v>
                </c:pt>
                <c:pt idx="170">
                  <c:v>1.4000000000000001</c:v>
                </c:pt>
                <c:pt idx="171">
                  <c:v>2.1</c:v>
                </c:pt>
                <c:pt idx="172">
                  <c:v>3.7</c:v>
                </c:pt>
                <c:pt idx="173">
                  <c:v>5</c:v>
                </c:pt>
                <c:pt idx="174">
                  <c:v>2.65</c:v>
                </c:pt>
                <c:pt idx="175">
                  <c:v>1.0499999999999998</c:v>
                </c:pt>
                <c:pt idx="176">
                  <c:v>2.75</c:v>
                </c:pt>
                <c:pt idx="177">
                  <c:v>2.9499999999999997</c:v>
                </c:pt>
                <c:pt idx="178">
                  <c:v>2.85</c:v>
                </c:pt>
                <c:pt idx="179">
                  <c:v>4.8</c:v>
                </c:pt>
                <c:pt idx="180">
                  <c:v>3.9000000000000004</c:v>
                </c:pt>
                <c:pt idx="182">
                  <c:v>2.1500000000000004</c:v>
                </c:pt>
                <c:pt idx="183">
                  <c:v>2.8</c:v>
                </c:pt>
                <c:pt idx="184">
                  <c:v>1.8499999999999999</c:v>
                </c:pt>
                <c:pt idx="185">
                  <c:v>-0.44999999999999996</c:v>
                </c:pt>
                <c:pt idx="186">
                  <c:v>0.95000000000000007</c:v>
                </c:pt>
                <c:pt idx="187">
                  <c:v>4.3</c:v>
                </c:pt>
                <c:pt idx="188">
                  <c:v>5.25</c:v>
                </c:pt>
                <c:pt idx="189">
                  <c:v>5.55</c:v>
                </c:pt>
                <c:pt idx="190">
                  <c:v>6.9499999999999993</c:v>
                </c:pt>
                <c:pt idx="191">
                  <c:v>6.65</c:v>
                </c:pt>
                <c:pt idx="192">
                  <c:v>8.65</c:v>
                </c:pt>
                <c:pt idx="193">
                  <c:v>11.75</c:v>
                </c:pt>
                <c:pt idx="194">
                  <c:v>10.45</c:v>
                </c:pt>
                <c:pt idx="195">
                  <c:v>12.25</c:v>
                </c:pt>
                <c:pt idx="196">
                  <c:v>12.350000000000001</c:v>
                </c:pt>
                <c:pt idx="197">
                  <c:v>7.3000000000000007</c:v>
                </c:pt>
                <c:pt idx="198">
                  <c:v>5.8000000000000007</c:v>
                </c:pt>
                <c:pt idx="199">
                  <c:v>7.5</c:v>
                </c:pt>
                <c:pt idx="200">
                  <c:v>8.6999999999999993</c:v>
                </c:pt>
                <c:pt idx="201">
                  <c:v>9.65</c:v>
                </c:pt>
                <c:pt idx="202">
                  <c:v>10.6</c:v>
                </c:pt>
                <c:pt idx="203">
                  <c:v>8.3000000000000007</c:v>
                </c:pt>
                <c:pt idx="204">
                  <c:v>7</c:v>
                </c:pt>
                <c:pt idx="205">
                  <c:v>7.6999999999999993</c:v>
                </c:pt>
                <c:pt idx="206">
                  <c:v>6.9499999999999993</c:v>
                </c:pt>
                <c:pt idx="207">
                  <c:v>8.8999999999999986</c:v>
                </c:pt>
                <c:pt idx="208">
                  <c:v>11.649999999999999</c:v>
                </c:pt>
                <c:pt idx="209">
                  <c:v>12.75</c:v>
                </c:pt>
                <c:pt idx="210">
                  <c:v>12.350000000000001</c:v>
                </c:pt>
                <c:pt idx="211">
                  <c:v>11.8</c:v>
                </c:pt>
                <c:pt idx="212">
                  <c:v>11.05</c:v>
                </c:pt>
                <c:pt idx="213">
                  <c:v>7.8000000000000007</c:v>
                </c:pt>
                <c:pt idx="214">
                  <c:v>6.3</c:v>
                </c:pt>
                <c:pt idx="215">
                  <c:v>7.15</c:v>
                </c:pt>
                <c:pt idx="216">
                  <c:v>6.35</c:v>
                </c:pt>
                <c:pt idx="217">
                  <c:v>5.2</c:v>
                </c:pt>
                <c:pt idx="218">
                  <c:v>7.15</c:v>
                </c:pt>
                <c:pt idx="219">
                  <c:v>8.85</c:v>
                </c:pt>
                <c:pt idx="220">
                  <c:v>8.4499999999999993</c:v>
                </c:pt>
                <c:pt idx="221">
                  <c:v>8.5500000000000007</c:v>
                </c:pt>
                <c:pt idx="222">
                  <c:v>10.100000000000001</c:v>
                </c:pt>
                <c:pt idx="223">
                  <c:v>10.7</c:v>
                </c:pt>
                <c:pt idx="224">
                  <c:v>9.15</c:v>
                </c:pt>
                <c:pt idx="225">
                  <c:v>9.1999999999999993</c:v>
                </c:pt>
                <c:pt idx="226">
                  <c:v>8.4</c:v>
                </c:pt>
                <c:pt idx="227">
                  <c:v>6.4</c:v>
                </c:pt>
                <c:pt idx="228">
                  <c:v>7.7</c:v>
                </c:pt>
                <c:pt idx="229">
                  <c:v>10.75</c:v>
                </c:pt>
                <c:pt idx="230">
                  <c:v>12</c:v>
                </c:pt>
                <c:pt idx="231">
                  <c:v>11.350000000000001</c:v>
                </c:pt>
                <c:pt idx="232">
                  <c:v>11.7</c:v>
                </c:pt>
                <c:pt idx="233">
                  <c:v>13.5</c:v>
                </c:pt>
                <c:pt idx="234">
                  <c:v>12.4</c:v>
                </c:pt>
                <c:pt idx="235">
                  <c:v>9.15</c:v>
                </c:pt>
                <c:pt idx="236">
                  <c:v>7.5</c:v>
                </c:pt>
                <c:pt idx="237">
                  <c:v>7.05</c:v>
                </c:pt>
                <c:pt idx="238">
                  <c:v>8.5</c:v>
                </c:pt>
                <c:pt idx="239">
                  <c:v>12.75</c:v>
                </c:pt>
                <c:pt idx="240">
                  <c:v>14.8</c:v>
                </c:pt>
                <c:pt idx="241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B-44F0-B610-D967FE58413C}"/>
            </c:ext>
          </c:extLst>
        </c:ser>
        <c:ser>
          <c:idx val="1"/>
          <c:order val="1"/>
          <c:tx>
            <c:v>LTE50</c:v>
          </c:tx>
          <c:val>
            <c:numRef>
              <c:f>Charts!$Y$7:$Y$249</c:f>
              <c:numCache>
                <c:formatCode>0.00</c:formatCode>
                <c:ptCount val="243"/>
                <c:pt idx="57">
                  <c:v>-13.578611111111112</c:v>
                </c:pt>
                <c:pt idx="71">
                  <c:v>-18.257788888888893</c:v>
                </c:pt>
                <c:pt idx="84">
                  <c:v>-21.299455555555557</c:v>
                </c:pt>
                <c:pt idx="98">
                  <c:v>-22.499100000000002</c:v>
                </c:pt>
                <c:pt idx="112">
                  <c:v>-22.67207777777778</c:v>
                </c:pt>
                <c:pt idx="126">
                  <c:v>-23.600777777777786</c:v>
                </c:pt>
                <c:pt idx="140">
                  <c:v>-22.115533333333332</c:v>
                </c:pt>
                <c:pt idx="154">
                  <c:v>-22.166666666666668</c:v>
                </c:pt>
                <c:pt idx="168">
                  <c:v>-18.501088888888891</c:v>
                </c:pt>
                <c:pt idx="185">
                  <c:v>-18.819300000000002</c:v>
                </c:pt>
                <c:pt idx="199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B-44F0-B610-D967FE58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52"/>
        <c:axId val="163961088"/>
      </c:lineChart>
      <c:dateAx>
        <c:axId val="163959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61088"/>
        <c:crossesAt val="-30"/>
        <c:auto val="1"/>
        <c:lblOffset val="100"/>
        <c:baseTimeUnit val="days"/>
      </c:dateAx>
      <c:valAx>
        <c:axId val="163961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2013</a:t>
            </a:r>
            <a:r>
              <a:rPr lang="en-US" sz="1400" baseline="0"/>
              <a:t> - 14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LTE'!$U$7:$U$248</c:f>
              <c:numCache>
                <c:formatCode>0.0</c:formatCode>
                <c:ptCount val="242"/>
                <c:pt idx="0">
                  <c:v>18.399999999999999</c:v>
                </c:pt>
                <c:pt idx="1">
                  <c:v>20.149999999999999</c:v>
                </c:pt>
                <c:pt idx="2">
                  <c:v>21.9</c:v>
                </c:pt>
                <c:pt idx="3">
                  <c:v>20.5</c:v>
                </c:pt>
                <c:pt idx="4">
                  <c:v>19.100000000000001</c:v>
                </c:pt>
                <c:pt idx="5">
                  <c:v>18.399999999999999</c:v>
                </c:pt>
                <c:pt idx="6">
                  <c:v>16.850000000000001</c:v>
                </c:pt>
                <c:pt idx="7">
                  <c:v>17.649999999999999</c:v>
                </c:pt>
                <c:pt idx="8">
                  <c:v>18.75</c:v>
                </c:pt>
                <c:pt idx="9">
                  <c:v>19.3</c:v>
                </c:pt>
                <c:pt idx="10">
                  <c:v>19.55</c:v>
                </c:pt>
                <c:pt idx="11">
                  <c:v>19.75</c:v>
                </c:pt>
                <c:pt idx="12">
                  <c:v>20.6</c:v>
                </c:pt>
                <c:pt idx="13">
                  <c:v>20.65</c:v>
                </c:pt>
                <c:pt idx="14">
                  <c:v>20.149999999999999</c:v>
                </c:pt>
                <c:pt idx="15">
                  <c:v>19.399999999999999</c:v>
                </c:pt>
                <c:pt idx="16">
                  <c:v>17.8</c:v>
                </c:pt>
                <c:pt idx="17">
                  <c:v>16.450000000000003</c:v>
                </c:pt>
                <c:pt idx="18">
                  <c:v>14.55</c:v>
                </c:pt>
                <c:pt idx="19">
                  <c:v>13</c:v>
                </c:pt>
                <c:pt idx="20">
                  <c:v>14.2</c:v>
                </c:pt>
                <c:pt idx="21">
                  <c:v>13.5</c:v>
                </c:pt>
                <c:pt idx="22">
                  <c:v>12.399999999999999</c:v>
                </c:pt>
                <c:pt idx="23">
                  <c:v>12.1</c:v>
                </c:pt>
                <c:pt idx="24">
                  <c:v>11.05</c:v>
                </c:pt>
                <c:pt idx="25">
                  <c:v>11.25</c:v>
                </c:pt>
                <c:pt idx="26">
                  <c:v>9.4</c:v>
                </c:pt>
                <c:pt idx="27">
                  <c:v>10.75</c:v>
                </c:pt>
                <c:pt idx="28">
                  <c:v>12.8</c:v>
                </c:pt>
                <c:pt idx="29">
                  <c:v>11.35</c:v>
                </c:pt>
                <c:pt idx="30">
                  <c:v>10.45</c:v>
                </c:pt>
                <c:pt idx="31">
                  <c:v>8.25</c:v>
                </c:pt>
                <c:pt idx="32">
                  <c:v>8.15</c:v>
                </c:pt>
                <c:pt idx="33">
                  <c:v>8.4499999999999993</c:v>
                </c:pt>
                <c:pt idx="34">
                  <c:v>9.3000000000000007</c:v>
                </c:pt>
                <c:pt idx="35">
                  <c:v>11.95</c:v>
                </c:pt>
                <c:pt idx="36">
                  <c:v>13.55</c:v>
                </c:pt>
                <c:pt idx="37">
                  <c:v>12.4</c:v>
                </c:pt>
                <c:pt idx="38">
                  <c:v>8.85</c:v>
                </c:pt>
                <c:pt idx="39">
                  <c:v>7.75</c:v>
                </c:pt>
                <c:pt idx="40">
                  <c:v>6.3</c:v>
                </c:pt>
                <c:pt idx="41">
                  <c:v>7.3</c:v>
                </c:pt>
                <c:pt idx="42">
                  <c:v>9.3999999999999986</c:v>
                </c:pt>
                <c:pt idx="43">
                  <c:v>7.55</c:v>
                </c:pt>
                <c:pt idx="44">
                  <c:v>6.3</c:v>
                </c:pt>
                <c:pt idx="45">
                  <c:v>7.8999999999999995</c:v>
                </c:pt>
                <c:pt idx="46">
                  <c:v>8.6499999999999986</c:v>
                </c:pt>
                <c:pt idx="47">
                  <c:v>6.5</c:v>
                </c:pt>
                <c:pt idx="48">
                  <c:v>5.5500000000000007</c:v>
                </c:pt>
                <c:pt idx="49">
                  <c:v>6.65</c:v>
                </c:pt>
                <c:pt idx="50">
                  <c:v>7.8</c:v>
                </c:pt>
                <c:pt idx="51">
                  <c:v>7.05</c:v>
                </c:pt>
                <c:pt idx="52">
                  <c:v>7.25</c:v>
                </c:pt>
                <c:pt idx="53">
                  <c:v>8</c:v>
                </c:pt>
                <c:pt idx="54">
                  <c:v>7.6999999999999993</c:v>
                </c:pt>
                <c:pt idx="55">
                  <c:v>7.6999999999999993</c:v>
                </c:pt>
                <c:pt idx="56">
                  <c:v>7.95</c:v>
                </c:pt>
                <c:pt idx="57">
                  <c:v>7.5</c:v>
                </c:pt>
                <c:pt idx="58">
                  <c:v>5.05</c:v>
                </c:pt>
                <c:pt idx="59">
                  <c:v>3</c:v>
                </c:pt>
                <c:pt idx="60">
                  <c:v>5.3999999999999995</c:v>
                </c:pt>
                <c:pt idx="61">
                  <c:v>6.25</c:v>
                </c:pt>
                <c:pt idx="62">
                  <c:v>5.65</c:v>
                </c:pt>
                <c:pt idx="63">
                  <c:v>6.1</c:v>
                </c:pt>
                <c:pt idx="64">
                  <c:v>3.6500000000000004</c:v>
                </c:pt>
                <c:pt idx="65">
                  <c:v>1.7000000000000002</c:v>
                </c:pt>
                <c:pt idx="66">
                  <c:v>1.55</c:v>
                </c:pt>
                <c:pt idx="67">
                  <c:v>3.15</c:v>
                </c:pt>
                <c:pt idx="68">
                  <c:v>4.95</c:v>
                </c:pt>
                <c:pt idx="69">
                  <c:v>3.2</c:v>
                </c:pt>
                <c:pt idx="70">
                  <c:v>2.75</c:v>
                </c:pt>
                <c:pt idx="71">
                  <c:v>4.5999999999999996</c:v>
                </c:pt>
                <c:pt idx="72">
                  <c:v>5.45</c:v>
                </c:pt>
                <c:pt idx="73">
                  <c:v>7.5500000000000007</c:v>
                </c:pt>
                <c:pt idx="74">
                  <c:v>6.65</c:v>
                </c:pt>
                <c:pt idx="75">
                  <c:v>3</c:v>
                </c:pt>
                <c:pt idx="76">
                  <c:v>2.75</c:v>
                </c:pt>
                <c:pt idx="77">
                  <c:v>3.05</c:v>
                </c:pt>
                <c:pt idx="78">
                  <c:v>4.0999999999999996</c:v>
                </c:pt>
                <c:pt idx="79">
                  <c:v>5.15</c:v>
                </c:pt>
                <c:pt idx="80">
                  <c:v>-0.55000000000000027</c:v>
                </c:pt>
                <c:pt idx="81">
                  <c:v>-5.8000000000000007</c:v>
                </c:pt>
                <c:pt idx="82">
                  <c:v>-5.5</c:v>
                </c:pt>
                <c:pt idx="83">
                  <c:v>-4.6999999999999993</c:v>
                </c:pt>
                <c:pt idx="84">
                  <c:v>-2.8499999999999996</c:v>
                </c:pt>
                <c:pt idx="85">
                  <c:v>-0.75</c:v>
                </c:pt>
                <c:pt idx="86">
                  <c:v>-0.75</c:v>
                </c:pt>
                <c:pt idx="87">
                  <c:v>-1.7</c:v>
                </c:pt>
                <c:pt idx="88">
                  <c:v>-0.74999999999999989</c:v>
                </c:pt>
                <c:pt idx="89">
                  <c:v>0.60000000000000009</c:v>
                </c:pt>
                <c:pt idx="90">
                  <c:v>1.3499999999999999</c:v>
                </c:pt>
                <c:pt idx="91">
                  <c:v>2.5499999999999998</c:v>
                </c:pt>
                <c:pt idx="92">
                  <c:v>0.89999999999999991</c:v>
                </c:pt>
                <c:pt idx="93">
                  <c:v>-2.5</c:v>
                </c:pt>
                <c:pt idx="94">
                  <c:v>-5.8</c:v>
                </c:pt>
                <c:pt idx="95">
                  <c:v>-8.6499999999999986</c:v>
                </c:pt>
                <c:pt idx="96">
                  <c:v>-9.35</c:v>
                </c:pt>
                <c:pt idx="97">
                  <c:v>-10.15</c:v>
                </c:pt>
                <c:pt idx="98">
                  <c:v>-10.55</c:v>
                </c:pt>
                <c:pt idx="99">
                  <c:v>-8.3500000000000014</c:v>
                </c:pt>
                <c:pt idx="100">
                  <c:v>-7.25</c:v>
                </c:pt>
                <c:pt idx="101">
                  <c:v>-6.65</c:v>
                </c:pt>
                <c:pt idx="102">
                  <c:v>-2.75</c:v>
                </c:pt>
                <c:pt idx="103">
                  <c:v>0.05</c:v>
                </c:pt>
                <c:pt idx="104">
                  <c:v>0.6</c:v>
                </c:pt>
                <c:pt idx="105">
                  <c:v>2.4500000000000002</c:v>
                </c:pt>
                <c:pt idx="106">
                  <c:v>3.1</c:v>
                </c:pt>
                <c:pt idx="107">
                  <c:v>2.75</c:v>
                </c:pt>
                <c:pt idx="108">
                  <c:v>1.75</c:v>
                </c:pt>
                <c:pt idx="109">
                  <c:v>-1.65</c:v>
                </c:pt>
                <c:pt idx="110">
                  <c:v>-4.75</c:v>
                </c:pt>
                <c:pt idx="111">
                  <c:v>-5.3</c:v>
                </c:pt>
                <c:pt idx="112">
                  <c:v>-3.6</c:v>
                </c:pt>
                <c:pt idx="113">
                  <c:v>-0.70000000000000007</c:v>
                </c:pt>
                <c:pt idx="114">
                  <c:v>-0.54999999999999993</c:v>
                </c:pt>
                <c:pt idx="115">
                  <c:v>-2.4</c:v>
                </c:pt>
                <c:pt idx="116">
                  <c:v>-1.7999999999999998</c:v>
                </c:pt>
                <c:pt idx="117">
                  <c:v>-0.44999999999999996</c:v>
                </c:pt>
                <c:pt idx="118">
                  <c:v>-0.75</c:v>
                </c:pt>
                <c:pt idx="119">
                  <c:v>-1.4</c:v>
                </c:pt>
                <c:pt idx="120">
                  <c:v>-0.9</c:v>
                </c:pt>
                <c:pt idx="121">
                  <c:v>0.25</c:v>
                </c:pt>
                <c:pt idx="122">
                  <c:v>-0.19999999999999996</c:v>
                </c:pt>
                <c:pt idx="123">
                  <c:v>0</c:v>
                </c:pt>
                <c:pt idx="124">
                  <c:v>1.4</c:v>
                </c:pt>
                <c:pt idx="125">
                  <c:v>-0.8</c:v>
                </c:pt>
                <c:pt idx="126">
                  <c:v>-4.0999999999999996</c:v>
                </c:pt>
                <c:pt idx="127">
                  <c:v>-5.9</c:v>
                </c:pt>
                <c:pt idx="128">
                  <c:v>-5.4</c:v>
                </c:pt>
                <c:pt idx="129">
                  <c:v>-3</c:v>
                </c:pt>
                <c:pt idx="130">
                  <c:v>-0.7</c:v>
                </c:pt>
                <c:pt idx="131">
                  <c:v>1.4000000000000001</c:v>
                </c:pt>
                <c:pt idx="132">
                  <c:v>3.95</c:v>
                </c:pt>
                <c:pt idx="133">
                  <c:v>5.45</c:v>
                </c:pt>
                <c:pt idx="134">
                  <c:v>7.25</c:v>
                </c:pt>
                <c:pt idx="135">
                  <c:v>6.3500000000000005</c:v>
                </c:pt>
                <c:pt idx="136">
                  <c:v>3.0999999999999996</c:v>
                </c:pt>
                <c:pt idx="137">
                  <c:v>0.54999999999999993</c:v>
                </c:pt>
                <c:pt idx="138">
                  <c:v>-1.3</c:v>
                </c:pt>
                <c:pt idx="139">
                  <c:v>-0.2</c:v>
                </c:pt>
                <c:pt idx="140">
                  <c:v>0.9</c:v>
                </c:pt>
                <c:pt idx="141">
                  <c:v>1.25</c:v>
                </c:pt>
                <c:pt idx="142">
                  <c:v>0.3</c:v>
                </c:pt>
                <c:pt idx="143">
                  <c:v>-1.05</c:v>
                </c:pt>
                <c:pt idx="144">
                  <c:v>0.15000000000000002</c:v>
                </c:pt>
                <c:pt idx="145">
                  <c:v>0.65</c:v>
                </c:pt>
                <c:pt idx="146">
                  <c:v>-4.9999999999999989E-2</c:v>
                </c:pt>
                <c:pt idx="147">
                  <c:v>0.55000000000000004</c:v>
                </c:pt>
                <c:pt idx="148">
                  <c:v>1.5499999999999998</c:v>
                </c:pt>
                <c:pt idx="149">
                  <c:v>2.1</c:v>
                </c:pt>
                <c:pt idx="150">
                  <c:v>0.20000000000000007</c:v>
                </c:pt>
                <c:pt idx="151">
                  <c:v>-1.1000000000000001</c:v>
                </c:pt>
                <c:pt idx="152">
                  <c:v>-3.1999999999999997</c:v>
                </c:pt>
                <c:pt idx="153">
                  <c:v>-7.2</c:v>
                </c:pt>
                <c:pt idx="154">
                  <c:v>-7.1000000000000005</c:v>
                </c:pt>
                <c:pt idx="155">
                  <c:v>-5.6</c:v>
                </c:pt>
                <c:pt idx="156">
                  <c:v>-7</c:v>
                </c:pt>
                <c:pt idx="157">
                  <c:v>-10.35</c:v>
                </c:pt>
                <c:pt idx="158">
                  <c:v>-13.05</c:v>
                </c:pt>
                <c:pt idx="159">
                  <c:v>-11.3</c:v>
                </c:pt>
                <c:pt idx="160">
                  <c:v>-9.3000000000000007</c:v>
                </c:pt>
                <c:pt idx="161">
                  <c:v>-8.6</c:v>
                </c:pt>
                <c:pt idx="162">
                  <c:v>-5.9499999999999993</c:v>
                </c:pt>
                <c:pt idx="163">
                  <c:v>-2.9</c:v>
                </c:pt>
                <c:pt idx="164">
                  <c:v>2.2000000000000002</c:v>
                </c:pt>
                <c:pt idx="165">
                  <c:v>5.95</c:v>
                </c:pt>
                <c:pt idx="166">
                  <c:v>4.75</c:v>
                </c:pt>
                <c:pt idx="167">
                  <c:v>2.8</c:v>
                </c:pt>
                <c:pt idx="168">
                  <c:v>3</c:v>
                </c:pt>
                <c:pt idx="169">
                  <c:v>3.55</c:v>
                </c:pt>
                <c:pt idx="170">
                  <c:v>2.8</c:v>
                </c:pt>
                <c:pt idx="171">
                  <c:v>3.15</c:v>
                </c:pt>
                <c:pt idx="172">
                  <c:v>4.5</c:v>
                </c:pt>
                <c:pt idx="173">
                  <c:v>2.75</c:v>
                </c:pt>
                <c:pt idx="174">
                  <c:v>-0.8</c:v>
                </c:pt>
                <c:pt idx="175">
                  <c:v>-2.2000000000000002</c:v>
                </c:pt>
                <c:pt idx="176">
                  <c:v>-3.45</c:v>
                </c:pt>
                <c:pt idx="177">
                  <c:v>-6.25</c:v>
                </c:pt>
                <c:pt idx="178">
                  <c:v>-7.4</c:v>
                </c:pt>
                <c:pt idx="179">
                  <c:v>-4.8499999999999996</c:v>
                </c:pt>
                <c:pt idx="180">
                  <c:v>-1.1000000000000001</c:v>
                </c:pt>
                <c:pt idx="182">
                  <c:v>-1.1000000000000001</c:v>
                </c:pt>
                <c:pt idx="183">
                  <c:v>-3.25</c:v>
                </c:pt>
                <c:pt idx="184">
                  <c:v>-2.15</c:v>
                </c:pt>
                <c:pt idx="185">
                  <c:v>0.85</c:v>
                </c:pt>
                <c:pt idx="186">
                  <c:v>3.05</c:v>
                </c:pt>
                <c:pt idx="187">
                  <c:v>5.25</c:v>
                </c:pt>
                <c:pt idx="188">
                  <c:v>7.35</c:v>
                </c:pt>
                <c:pt idx="189">
                  <c:v>8.25</c:v>
                </c:pt>
                <c:pt idx="190">
                  <c:v>10.25</c:v>
                </c:pt>
                <c:pt idx="191">
                  <c:v>8.75</c:v>
                </c:pt>
                <c:pt idx="192">
                  <c:v>5.1999999999999993</c:v>
                </c:pt>
                <c:pt idx="193">
                  <c:v>4.9499999999999993</c:v>
                </c:pt>
                <c:pt idx="194">
                  <c:v>5.4</c:v>
                </c:pt>
                <c:pt idx="195">
                  <c:v>7.15</c:v>
                </c:pt>
                <c:pt idx="196">
                  <c:v>7.1999999999999993</c:v>
                </c:pt>
                <c:pt idx="197">
                  <c:v>7.6999999999999993</c:v>
                </c:pt>
                <c:pt idx="198">
                  <c:v>8.1999999999999993</c:v>
                </c:pt>
                <c:pt idx="199">
                  <c:v>4.8</c:v>
                </c:pt>
                <c:pt idx="200">
                  <c:v>4.5</c:v>
                </c:pt>
                <c:pt idx="201">
                  <c:v>4.75</c:v>
                </c:pt>
                <c:pt idx="202">
                  <c:v>2.4500000000000002</c:v>
                </c:pt>
                <c:pt idx="203">
                  <c:v>0.4</c:v>
                </c:pt>
                <c:pt idx="204">
                  <c:v>1.5</c:v>
                </c:pt>
                <c:pt idx="205">
                  <c:v>3.0999999999999996</c:v>
                </c:pt>
                <c:pt idx="206">
                  <c:v>2.8499999999999996</c:v>
                </c:pt>
                <c:pt idx="207">
                  <c:v>5.3</c:v>
                </c:pt>
                <c:pt idx="208">
                  <c:v>6.9</c:v>
                </c:pt>
                <c:pt idx="209">
                  <c:v>5.2</c:v>
                </c:pt>
                <c:pt idx="210">
                  <c:v>5.7</c:v>
                </c:pt>
                <c:pt idx="211">
                  <c:v>7.15</c:v>
                </c:pt>
                <c:pt idx="212">
                  <c:v>5.65</c:v>
                </c:pt>
                <c:pt idx="213">
                  <c:v>5.05</c:v>
                </c:pt>
                <c:pt idx="214">
                  <c:v>5.5</c:v>
                </c:pt>
                <c:pt idx="215">
                  <c:v>6.1</c:v>
                </c:pt>
                <c:pt idx="216">
                  <c:v>8.4</c:v>
                </c:pt>
                <c:pt idx="217">
                  <c:v>7.9</c:v>
                </c:pt>
                <c:pt idx="218">
                  <c:v>7.8000000000000007</c:v>
                </c:pt>
                <c:pt idx="219">
                  <c:v>10.350000000000001</c:v>
                </c:pt>
                <c:pt idx="220">
                  <c:v>11.3</c:v>
                </c:pt>
                <c:pt idx="221">
                  <c:v>10.7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10.35</c:v>
                </c:pt>
                <c:pt idx="225">
                  <c:v>8.4</c:v>
                </c:pt>
                <c:pt idx="226">
                  <c:v>6.95</c:v>
                </c:pt>
                <c:pt idx="227">
                  <c:v>8.6999999999999993</c:v>
                </c:pt>
                <c:pt idx="228">
                  <c:v>9.75</c:v>
                </c:pt>
                <c:pt idx="229">
                  <c:v>10.350000000000001</c:v>
                </c:pt>
                <c:pt idx="230">
                  <c:v>10.15</c:v>
                </c:pt>
                <c:pt idx="231">
                  <c:v>7.75</c:v>
                </c:pt>
                <c:pt idx="232">
                  <c:v>8.6</c:v>
                </c:pt>
                <c:pt idx="233">
                  <c:v>10.5</c:v>
                </c:pt>
                <c:pt idx="234">
                  <c:v>8.9499999999999993</c:v>
                </c:pt>
                <c:pt idx="235">
                  <c:v>7</c:v>
                </c:pt>
                <c:pt idx="236">
                  <c:v>7.35</c:v>
                </c:pt>
                <c:pt idx="237">
                  <c:v>8.3000000000000007</c:v>
                </c:pt>
                <c:pt idx="238">
                  <c:v>9.25</c:v>
                </c:pt>
                <c:pt idx="239">
                  <c:v>8.6</c:v>
                </c:pt>
                <c:pt idx="240">
                  <c:v>7.4499999999999993</c:v>
                </c:pt>
                <c:pt idx="241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0-494A-B54C-65CC4FF4A61E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LTE'!$W$7:$W$249</c:f>
              <c:numCache>
                <c:formatCode>0.00</c:formatCode>
                <c:ptCount val="243"/>
                <c:pt idx="54">
                  <c:v>-13.895244444444447</c:v>
                </c:pt>
                <c:pt idx="68">
                  <c:v>-19.422566666666665</c:v>
                </c:pt>
                <c:pt idx="82">
                  <c:v>-22.870133333333335</c:v>
                </c:pt>
                <c:pt idx="96">
                  <c:v>-24.059822222222223</c:v>
                </c:pt>
                <c:pt idx="110">
                  <c:v>-24.091111111111104</c:v>
                </c:pt>
                <c:pt idx="124">
                  <c:v>-23.058955555555553</c:v>
                </c:pt>
                <c:pt idx="138">
                  <c:v>-23.002433333333336</c:v>
                </c:pt>
                <c:pt idx="152">
                  <c:v>-23.457222222222221</c:v>
                </c:pt>
                <c:pt idx="166">
                  <c:v>-22.598244444444443</c:v>
                </c:pt>
                <c:pt idx="180">
                  <c:v>-22.759166666666669</c:v>
                </c:pt>
                <c:pt idx="195">
                  <c:v>-17.623600000000003</c:v>
                </c:pt>
                <c:pt idx="208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0-494A-B54C-65CC4FF4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34112"/>
        <c:axId val="163926016"/>
      </c:lineChart>
      <c:dateAx>
        <c:axId val="163834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26016"/>
        <c:crossesAt val="-30"/>
        <c:auto val="1"/>
        <c:lblOffset val="100"/>
        <c:baseTimeUnit val="days"/>
      </c:dateAx>
      <c:valAx>
        <c:axId val="163926016"/>
        <c:scaling>
          <c:orientation val="minMax"/>
          <c:max val="2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834112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2015</a:t>
            </a:r>
            <a:r>
              <a:rPr lang="en-US" sz="1400" baseline="0"/>
              <a:t> - 16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Charts!$Z$7:$Z$249</c:f>
              <c:numCache>
                <c:formatCode>0.0</c:formatCode>
                <c:ptCount val="243"/>
                <c:pt idx="0">
                  <c:v>17.8</c:v>
                </c:pt>
                <c:pt idx="1">
                  <c:v>17.25</c:v>
                </c:pt>
                <c:pt idx="2">
                  <c:v>15.3</c:v>
                </c:pt>
                <c:pt idx="3">
                  <c:v>14.1</c:v>
                </c:pt>
                <c:pt idx="4">
                  <c:v>14.05</c:v>
                </c:pt>
                <c:pt idx="5">
                  <c:v>12.95</c:v>
                </c:pt>
                <c:pt idx="6">
                  <c:v>13.2</c:v>
                </c:pt>
                <c:pt idx="7">
                  <c:v>15.35</c:v>
                </c:pt>
                <c:pt idx="8">
                  <c:v>16.45</c:v>
                </c:pt>
                <c:pt idx="9">
                  <c:v>16.899999999999999</c:v>
                </c:pt>
                <c:pt idx="10">
                  <c:v>17.649999999999999</c:v>
                </c:pt>
                <c:pt idx="11">
                  <c:v>18.75</c:v>
                </c:pt>
                <c:pt idx="12">
                  <c:v>19.950000000000003</c:v>
                </c:pt>
                <c:pt idx="13">
                  <c:v>16.8</c:v>
                </c:pt>
                <c:pt idx="14">
                  <c:v>12.55</c:v>
                </c:pt>
                <c:pt idx="15">
                  <c:v>12.55</c:v>
                </c:pt>
                <c:pt idx="16">
                  <c:v>12.3</c:v>
                </c:pt>
                <c:pt idx="17">
                  <c:v>13.7</c:v>
                </c:pt>
                <c:pt idx="18">
                  <c:v>16.950000000000003</c:v>
                </c:pt>
                <c:pt idx="19">
                  <c:v>20.3</c:v>
                </c:pt>
                <c:pt idx="20">
                  <c:v>18.100000000000001</c:v>
                </c:pt>
                <c:pt idx="21">
                  <c:v>12.5</c:v>
                </c:pt>
                <c:pt idx="22">
                  <c:v>12.05</c:v>
                </c:pt>
                <c:pt idx="23">
                  <c:v>13.600000000000001</c:v>
                </c:pt>
                <c:pt idx="24">
                  <c:v>15.399999999999999</c:v>
                </c:pt>
                <c:pt idx="25">
                  <c:v>14.35</c:v>
                </c:pt>
                <c:pt idx="26">
                  <c:v>11.3</c:v>
                </c:pt>
                <c:pt idx="27">
                  <c:v>10.7</c:v>
                </c:pt>
                <c:pt idx="28">
                  <c:v>10.95</c:v>
                </c:pt>
                <c:pt idx="29">
                  <c:v>11.05</c:v>
                </c:pt>
                <c:pt idx="30">
                  <c:v>12.55</c:v>
                </c:pt>
                <c:pt idx="31">
                  <c:v>11.95</c:v>
                </c:pt>
                <c:pt idx="32">
                  <c:v>11.6</c:v>
                </c:pt>
                <c:pt idx="33">
                  <c:v>11.6</c:v>
                </c:pt>
                <c:pt idx="34">
                  <c:v>9.85</c:v>
                </c:pt>
                <c:pt idx="35">
                  <c:v>9.5500000000000007</c:v>
                </c:pt>
                <c:pt idx="36">
                  <c:v>10.35</c:v>
                </c:pt>
                <c:pt idx="37">
                  <c:v>13.3</c:v>
                </c:pt>
                <c:pt idx="38">
                  <c:v>16.25</c:v>
                </c:pt>
                <c:pt idx="39">
                  <c:v>16.75</c:v>
                </c:pt>
                <c:pt idx="40">
                  <c:v>15.549999999999999</c:v>
                </c:pt>
                <c:pt idx="41">
                  <c:v>13.6</c:v>
                </c:pt>
                <c:pt idx="42">
                  <c:v>12.05</c:v>
                </c:pt>
                <c:pt idx="43">
                  <c:v>10.25</c:v>
                </c:pt>
                <c:pt idx="44">
                  <c:v>8.9499999999999993</c:v>
                </c:pt>
                <c:pt idx="45">
                  <c:v>9.4</c:v>
                </c:pt>
                <c:pt idx="46">
                  <c:v>10.25</c:v>
                </c:pt>
                <c:pt idx="47">
                  <c:v>11.6</c:v>
                </c:pt>
                <c:pt idx="48">
                  <c:v>13.65</c:v>
                </c:pt>
                <c:pt idx="49">
                  <c:v>12.4</c:v>
                </c:pt>
                <c:pt idx="50">
                  <c:v>9.0500000000000007</c:v>
                </c:pt>
                <c:pt idx="51">
                  <c:v>8.6999999999999993</c:v>
                </c:pt>
                <c:pt idx="52">
                  <c:v>7.8500000000000005</c:v>
                </c:pt>
                <c:pt idx="53">
                  <c:v>5.6</c:v>
                </c:pt>
                <c:pt idx="54">
                  <c:v>5.4499999999999993</c:v>
                </c:pt>
                <c:pt idx="55">
                  <c:v>7.8999999999999995</c:v>
                </c:pt>
                <c:pt idx="56">
                  <c:v>8.35</c:v>
                </c:pt>
                <c:pt idx="57">
                  <c:v>5.85</c:v>
                </c:pt>
                <c:pt idx="58">
                  <c:v>7.1999999999999993</c:v>
                </c:pt>
                <c:pt idx="59">
                  <c:v>10.55</c:v>
                </c:pt>
                <c:pt idx="60">
                  <c:v>10.850000000000001</c:v>
                </c:pt>
                <c:pt idx="61">
                  <c:v>9.4</c:v>
                </c:pt>
                <c:pt idx="62">
                  <c:v>7.4</c:v>
                </c:pt>
                <c:pt idx="63">
                  <c:v>5.9499999999999993</c:v>
                </c:pt>
                <c:pt idx="64">
                  <c:v>3.75</c:v>
                </c:pt>
                <c:pt idx="65">
                  <c:v>3.1500000000000004</c:v>
                </c:pt>
                <c:pt idx="66">
                  <c:v>3.5</c:v>
                </c:pt>
                <c:pt idx="67">
                  <c:v>5.95</c:v>
                </c:pt>
                <c:pt idx="68">
                  <c:v>9.1000000000000014</c:v>
                </c:pt>
                <c:pt idx="69">
                  <c:v>7.15</c:v>
                </c:pt>
                <c:pt idx="70">
                  <c:v>3.25</c:v>
                </c:pt>
                <c:pt idx="71">
                  <c:v>3</c:v>
                </c:pt>
                <c:pt idx="72">
                  <c:v>3</c:v>
                </c:pt>
                <c:pt idx="73">
                  <c:v>5.55</c:v>
                </c:pt>
                <c:pt idx="74">
                  <c:v>8.6</c:v>
                </c:pt>
                <c:pt idx="75">
                  <c:v>5.95</c:v>
                </c:pt>
                <c:pt idx="76">
                  <c:v>3</c:v>
                </c:pt>
                <c:pt idx="77">
                  <c:v>4.05</c:v>
                </c:pt>
                <c:pt idx="78">
                  <c:v>4.8</c:v>
                </c:pt>
                <c:pt idx="79">
                  <c:v>1.8499999999999999</c:v>
                </c:pt>
                <c:pt idx="80">
                  <c:v>0.45</c:v>
                </c:pt>
                <c:pt idx="81">
                  <c:v>-1.25</c:v>
                </c:pt>
                <c:pt idx="82">
                  <c:v>-2.0499999999999998</c:v>
                </c:pt>
                <c:pt idx="83">
                  <c:v>-5.0000000000000044E-2</c:v>
                </c:pt>
                <c:pt idx="84">
                  <c:v>0.6</c:v>
                </c:pt>
                <c:pt idx="85">
                  <c:v>-1.7</c:v>
                </c:pt>
                <c:pt idx="86">
                  <c:v>-3.5999999999999996</c:v>
                </c:pt>
                <c:pt idx="87">
                  <c:v>-4.25</c:v>
                </c:pt>
                <c:pt idx="88">
                  <c:v>-4.1500000000000004</c:v>
                </c:pt>
                <c:pt idx="89">
                  <c:v>-3.8499999999999996</c:v>
                </c:pt>
                <c:pt idx="90">
                  <c:v>-4.3</c:v>
                </c:pt>
                <c:pt idx="91">
                  <c:v>-3.8</c:v>
                </c:pt>
                <c:pt idx="92">
                  <c:v>-1.3499999999999999</c:v>
                </c:pt>
                <c:pt idx="93">
                  <c:v>2.15</c:v>
                </c:pt>
                <c:pt idx="94">
                  <c:v>4.75</c:v>
                </c:pt>
                <c:pt idx="95">
                  <c:v>4.8499999999999996</c:v>
                </c:pt>
                <c:pt idx="96">
                  <c:v>4.6500000000000004</c:v>
                </c:pt>
                <c:pt idx="97">
                  <c:v>5.6</c:v>
                </c:pt>
                <c:pt idx="98">
                  <c:v>6.5</c:v>
                </c:pt>
                <c:pt idx="99">
                  <c:v>6.5500000000000007</c:v>
                </c:pt>
                <c:pt idx="100">
                  <c:v>4.5999999999999996</c:v>
                </c:pt>
                <c:pt idx="101">
                  <c:v>2.75</c:v>
                </c:pt>
                <c:pt idx="102">
                  <c:v>2.5</c:v>
                </c:pt>
                <c:pt idx="103">
                  <c:v>3.25</c:v>
                </c:pt>
                <c:pt idx="104">
                  <c:v>3.7</c:v>
                </c:pt>
                <c:pt idx="105">
                  <c:v>0.90000000000000013</c:v>
                </c:pt>
                <c:pt idx="106">
                  <c:v>-1.2</c:v>
                </c:pt>
                <c:pt idx="107">
                  <c:v>-2.4500000000000002</c:v>
                </c:pt>
                <c:pt idx="108">
                  <c:v>-1.8499999999999999</c:v>
                </c:pt>
                <c:pt idx="109">
                  <c:v>0.35</c:v>
                </c:pt>
                <c:pt idx="110">
                  <c:v>0.6</c:v>
                </c:pt>
                <c:pt idx="111">
                  <c:v>0.19999999999999998</c:v>
                </c:pt>
                <c:pt idx="112">
                  <c:v>-0.55000000000000004</c:v>
                </c:pt>
                <c:pt idx="113">
                  <c:v>-0.85000000000000009</c:v>
                </c:pt>
                <c:pt idx="114">
                  <c:v>-0.95</c:v>
                </c:pt>
                <c:pt idx="115">
                  <c:v>-1.9</c:v>
                </c:pt>
                <c:pt idx="116">
                  <c:v>-4.4000000000000004</c:v>
                </c:pt>
                <c:pt idx="117">
                  <c:v>-3.9</c:v>
                </c:pt>
                <c:pt idx="118">
                  <c:v>-2.25</c:v>
                </c:pt>
                <c:pt idx="119">
                  <c:v>-2.1500000000000004</c:v>
                </c:pt>
                <c:pt idx="120">
                  <c:v>-3</c:v>
                </c:pt>
                <c:pt idx="121">
                  <c:v>-7.4</c:v>
                </c:pt>
                <c:pt idx="122">
                  <c:v>-10.850000000000001</c:v>
                </c:pt>
                <c:pt idx="123">
                  <c:v>-8.9499999999999993</c:v>
                </c:pt>
                <c:pt idx="124">
                  <c:v>-6.55</c:v>
                </c:pt>
                <c:pt idx="125">
                  <c:v>-5.7</c:v>
                </c:pt>
                <c:pt idx="126">
                  <c:v>-3.5500000000000003</c:v>
                </c:pt>
                <c:pt idx="127">
                  <c:v>-0.75000000000000011</c:v>
                </c:pt>
                <c:pt idx="128">
                  <c:v>1.1499999999999999</c:v>
                </c:pt>
                <c:pt idx="129">
                  <c:v>1.7000000000000002</c:v>
                </c:pt>
                <c:pt idx="130">
                  <c:v>1.55</c:v>
                </c:pt>
                <c:pt idx="131">
                  <c:v>1.35</c:v>
                </c:pt>
                <c:pt idx="132">
                  <c:v>1.35</c:v>
                </c:pt>
                <c:pt idx="133">
                  <c:v>1.3</c:v>
                </c:pt>
                <c:pt idx="134">
                  <c:v>2.0499999999999998</c:v>
                </c:pt>
                <c:pt idx="135">
                  <c:v>1.2999999999999998</c:v>
                </c:pt>
                <c:pt idx="136">
                  <c:v>-1.35</c:v>
                </c:pt>
                <c:pt idx="137">
                  <c:v>-1.2</c:v>
                </c:pt>
                <c:pt idx="138">
                  <c:v>1.25</c:v>
                </c:pt>
                <c:pt idx="139">
                  <c:v>2.4500000000000002</c:v>
                </c:pt>
                <c:pt idx="140">
                  <c:v>2.25</c:v>
                </c:pt>
                <c:pt idx="141">
                  <c:v>2.4</c:v>
                </c:pt>
                <c:pt idx="142">
                  <c:v>3.3499999999999996</c:v>
                </c:pt>
                <c:pt idx="143">
                  <c:v>5</c:v>
                </c:pt>
                <c:pt idx="144">
                  <c:v>3.8499999999999996</c:v>
                </c:pt>
                <c:pt idx="145">
                  <c:v>2.0499999999999998</c:v>
                </c:pt>
                <c:pt idx="146">
                  <c:v>2.0499999999999998</c:v>
                </c:pt>
                <c:pt idx="147">
                  <c:v>2.2999999999999998</c:v>
                </c:pt>
                <c:pt idx="148">
                  <c:v>3.9</c:v>
                </c:pt>
                <c:pt idx="149">
                  <c:v>5.1999999999999993</c:v>
                </c:pt>
                <c:pt idx="150">
                  <c:v>4.25</c:v>
                </c:pt>
                <c:pt idx="151">
                  <c:v>2.75</c:v>
                </c:pt>
                <c:pt idx="152">
                  <c:v>2.1</c:v>
                </c:pt>
                <c:pt idx="153">
                  <c:v>1.1499999999999999</c:v>
                </c:pt>
                <c:pt idx="154">
                  <c:v>-0.79999999999999993</c:v>
                </c:pt>
                <c:pt idx="155">
                  <c:v>-2.8499999999999996</c:v>
                </c:pt>
                <c:pt idx="156">
                  <c:v>-0.7</c:v>
                </c:pt>
                <c:pt idx="157">
                  <c:v>3.05</c:v>
                </c:pt>
                <c:pt idx="158">
                  <c:v>3</c:v>
                </c:pt>
                <c:pt idx="159">
                  <c:v>0.6</c:v>
                </c:pt>
                <c:pt idx="160">
                  <c:v>-0.3</c:v>
                </c:pt>
                <c:pt idx="161">
                  <c:v>0.25</c:v>
                </c:pt>
                <c:pt idx="162">
                  <c:v>1.05</c:v>
                </c:pt>
                <c:pt idx="163">
                  <c:v>2.2999999999999998</c:v>
                </c:pt>
                <c:pt idx="164">
                  <c:v>4.05</c:v>
                </c:pt>
                <c:pt idx="165">
                  <c:v>5.15</c:v>
                </c:pt>
                <c:pt idx="166">
                  <c:v>5.0999999999999996</c:v>
                </c:pt>
                <c:pt idx="167">
                  <c:v>5.8</c:v>
                </c:pt>
                <c:pt idx="168">
                  <c:v>6.4</c:v>
                </c:pt>
                <c:pt idx="169">
                  <c:v>5.55</c:v>
                </c:pt>
                <c:pt idx="170">
                  <c:v>4.5</c:v>
                </c:pt>
                <c:pt idx="171">
                  <c:v>3.75</c:v>
                </c:pt>
                <c:pt idx="172">
                  <c:v>4.4000000000000004</c:v>
                </c:pt>
                <c:pt idx="173">
                  <c:v>3.7</c:v>
                </c:pt>
                <c:pt idx="174">
                  <c:v>3.05</c:v>
                </c:pt>
                <c:pt idx="175">
                  <c:v>2.2000000000000002</c:v>
                </c:pt>
                <c:pt idx="176">
                  <c:v>1</c:v>
                </c:pt>
                <c:pt idx="177">
                  <c:v>1.75</c:v>
                </c:pt>
                <c:pt idx="178">
                  <c:v>1.75</c:v>
                </c:pt>
                <c:pt idx="179">
                  <c:v>4.25</c:v>
                </c:pt>
                <c:pt idx="180">
                  <c:v>5.4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5.3000000000000007</c:v>
                </c:pt>
                <c:pt idx="184">
                  <c:v>7.1</c:v>
                </c:pt>
                <c:pt idx="185">
                  <c:v>6.65</c:v>
                </c:pt>
                <c:pt idx="186">
                  <c:v>8.6999999999999993</c:v>
                </c:pt>
                <c:pt idx="187">
                  <c:v>11.05</c:v>
                </c:pt>
                <c:pt idx="188">
                  <c:v>7.9499999999999993</c:v>
                </c:pt>
                <c:pt idx="189">
                  <c:v>5.45</c:v>
                </c:pt>
                <c:pt idx="190">
                  <c:v>4.5999999999999996</c:v>
                </c:pt>
                <c:pt idx="191">
                  <c:v>6.55</c:v>
                </c:pt>
                <c:pt idx="192">
                  <c:v>7.1999999999999993</c:v>
                </c:pt>
                <c:pt idx="193">
                  <c:v>5.6</c:v>
                </c:pt>
                <c:pt idx="194">
                  <c:v>4.75</c:v>
                </c:pt>
                <c:pt idx="195">
                  <c:v>4.5999999999999996</c:v>
                </c:pt>
                <c:pt idx="196">
                  <c:v>5.4499999999999993</c:v>
                </c:pt>
                <c:pt idx="197">
                  <c:v>3.8499999999999996</c:v>
                </c:pt>
                <c:pt idx="198">
                  <c:v>3.3</c:v>
                </c:pt>
                <c:pt idx="199">
                  <c:v>3.5</c:v>
                </c:pt>
                <c:pt idx="200">
                  <c:v>3.5999999999999996</c:v>
                </c:pt>
                <c:pt idx="201">
                  <c:v>4.55</c:v>
                </c:pt>
                <c:pt idx="202">
                  <c:v>7.0500000000000007</c:v>
                </c:pt>
                <c:pt idx="203">
                  <c:v>8.8500000000000014</c:v>
                </c:pt>
                <c:pt idx="204">
                  <c:v>7.3000000000000007</c:v>
                </c:pt>
                <c:pt idx="205">
                  <c:v>6.85</c:v>
                </c:pt>
                <c:pt idx="206">
                  <c:v>7.65</c:v>
                </c:pt>
                <c:pt idx="207">
                  <c:v>6.7</c:v>
                </c:pt>
                <c:pt idx="208">
                  <c:v>7</c:v>
                </c:pt>
                <c:pt idx="209">
                  <c:v>7.25</c:v>
                </c:pt>
                <c:pt idx="210">
                  <c:v>6.65</c:v>
                </c:pt>
                <c:pt idx="211">
                  <c:v>7.4</c:v>
                </c:pt>
                <c:pt idx="212">
                  <c:v>9.15</c:v>
                </c:pt>
                <c:pt idx="213">
                  <c:v>10.9</c:v>
                </c:pt>
                <c:pt idx="214">
                  <c:v>12.2</c:v>
                </c:pt>
                <c:pt idx="215">
                  <c:v>11.75</c:v>
                </c:pt>
                <c:pt idx="216">
                  <c:v>11.1</c:v>
                </c:pt>
                <c:pt idx="217">
                  <c:v>8.8000000000000007</c:v>
                </c:pt>
                <c:pt idx="218">
                  <c:v>10</c:v>
                </c:pt>
                <c:pt idx="219">
                  <c:v>12.1</c:v>
                </c:pt>
                <c:pt idx="220">
                  <c:v>11.899999999999999</c:v>
                </c:pt>
                <c:pt idx="221">
                  <c:v>13.85</c:v>
                </c:pt>
                <c:pt idx="222">
                  <c:v>12.25</c:v>
                </c:pt>
                <c:pt idx="223">
                  <c:v>10.8</c:v>
                </c:pt>
                <c:pt idx="224">
                  <c:v>10.6</c:v>
                </c:pt>
                <c:pt idx="225">
                  <c:v>10.1</c:v>
                </c:pt>
                <c:pt idx="226">
                  <c:v>9.6499999999999986</c:v>
                </c:pt>
                <c:pt idx="227">
                  <c:v>9.1499999999999986</c:v>
                </c:pt>
                <c:pt idx="228">
                  <c:v>9.8000000000000007</c:v>
                </c:pt>
                <c:pt idx="229">
                  <c:v>12</c:v>
                </c:pt>
                <c:pt idx="230">
                  <c:v>14.45</c:v>
                </c:pt>
                <c:pt idx="231">
                  <c:v>15.950000000000001</c:v>
                </c:pt>
                <c:pt idx="232">
                  <c:v>16.5</c:v>
                </c:pt>
                <c:pt idx="233">
                  <c:v>17.149999999999999</c:v>
                </c:pt>
                <c:pt idx="234">
                  <c:v>16.299999999999997</c:v>
                </c:pt>
                <c:pt idx="235">
                  <c:v>14.5</c:v>
                </c:pt>
                <c:pt idx="236">
                  <c:v>13.850000000000001</c:v>
                </c:pt>
                <c:pt idx="237">
                  <c:v>13.25</c:v>
                </c:pt>
                <c:pt idx="238">
                  <c:v>11.85</c:v>
                </c:pt>
                <c:pt idx="239">
                  <c:v>12.75</c:v>
                </c:pt>
                <c:pt idx="240">
                  <c:v>14.15</c:v>
                </c:pt>
                <c:pt idx="241">
                  <c:v>13</c:v>
                </c:pt>
                <c:pt idx="242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A-45ED-912B-927372AB52BA}"/>
            </c:ext>
          </c:extLst>
        </c:ser>
        <c:ser>
          <c:idx val="1"/>
          <c:order val="1"/>
          <c:tx>
            <c:v>LTE50</c:v>
          </c:tx>
          <c:val>
            <c:numRef>
              <c:f>Charts!$AB$7:$AB$248</c:f>
              <c:numCache>
                <c:formatCode>0.00</c:formatCode>
                <c:ptCount val="242"/>
                <c:pt idx="56">
                  <c:v>-15.762666666666668</c:v>
                </c:pt>
                <c:pt idx="70">
                  <c:v>-20.520922222222222</c:v>
                </c:pt>
                <c:pt idx="84">
                  <c:v>-22.506366666666668</c:v>
                </c:pt>
                <c:pt idx="98">
                  <c:v>-22.772466666666666</c:v>
                </c:pt>
                <c:pt idx="112">
                  <c:v>-22.988411111111112</c:v>
                </c:pt>
                <c:pt idx="126">
                  <c:v>-24.20911111111111</c:v>
                </c:pt>
                <c:pt idx="140">
                  <c:v>-23.376899999999999</c:v>
                </c:pt>
                <c:pt idx="154">
                  <c:v>-22.844055555555556</c:v>
                </c:pt>
                <c:pt idx="168">
                  <c:v>-21.922633333333334</c:v>
                </c:pt>
                <c:pt idx="181">
                  <c:v>-18.000044444444448</c:v>
                </c:pt>
                <c:pt idx="195">
                  <c:v>-14.987911111111112</c:v>
                </c:pt>
                <c:pt idx="209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A-45ED-912B-927372AB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8672"/>
        <c:axId val="186286848"/>
      </c:lineChart>
      <c:dateAx>
        <c:axId val="186268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286848"/>
        <c:crossesAt val="-30"/>
        <c:auto val="1"/>
        <c:lblOffset val="100"/>
        <c:baseTimeUnit val="days"/>
      </c:dateAx>
      <c:valAx>
        <c:axId val="18628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2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2016</a:t>
            </a:r>
            <a:r>
              <a:rPr lang="en-US" sz="1400" baseline="0"/>
              <a:t> - 17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Charts!$AC$7:$AC$248</c:f>
              <c:numCache>
                <c:formatCode>0.0</c:formatCode>
                <c:ptCount val="242"/>
                <c:pt idx="0">
                  <c:v>19.350000000000001</c:v>
                </c:pt>
                <c:pt idx="1">
                  <c:v>16.7</c:v>
                </c:pt>
                <c:pt idx="2">
                  <c:v>14.75</c:v>
                </c:pt>
                <c:pt idx="3">
                  <c:v>14.7</c:v>
                </c:pt>
                <c:pt idx="4">
                  <c:v>14.5</c:v>
                </c:pt>
                <c:pt idx="5">
                  <c:v>14.2</c:v>
                </c:pt>
                <c:pt idx="6">
                  <c:v>15.350000000000001</c:v>
                </c:pt>
                <c:pt idx="7">
                  <c:v>15.5</c:v>
                </c:pt>
                <c:pt idx="8">
                  <c:v>14.649999999999999</c:v>
                </c:pt>
                <c:pt idx="9">
                  <c:v>17.75</c:v>
                </c:pt>
                <c:pt idx="10">
                  <c:v>18.95</c:v>
                </c:pt>
                <c:pt idx="11">
                  <c:v>15.55</c:v>
                </c:pt>
                <c:pt idx="12">
                  <c:v>14.149999999999999</c:v>
                </c:pt>
                <c:pt idx="13">
                  <c:v>14.6</c:v>
                </c:pt>
                <c:pt idx="14">
                  <c:v>15.7</c:v>
                </c:pt>
                <c:pt idx="15">
                  <c:v>16.5</c:v>
                </c:pt>
                <c:pt idx="16">
                  <c:v>16.950000000000003</c:v>
                </c:pt>
                <c:pt idx="17">
                  <c:v>17.950000000000003</c:v>
                </c:pt>
                <c:pt idx="18">
                  <c:v>16.649999999999999</c:v>
                </c:pt>
                <c:pt idx="19">
                  <c:v>13.1</c:v>
                </c:pt>
                <c:pt idx="20">
                  <c:v>13.75</c:v>
                </c:pt>
                <c:pt idx="21">
                  <c:v>15.85</c:v>
                </c:pt>
                <c:pt idx="22">
                  <c:v>14.649999999999999</c:v>
                </c:pt>
                <c:pt idx="23">
                  <c:v>14.399999999999999</c:v>
                </c:pt>
                <c:pt idx="24">
                  <c:v>15.75</c:v>
                </c:pt>
                <c:pt idx="25">
                  <c:v>16.5</c:v>
                </c:pt>
                <c:pt idx="26">
                  <c:v>16.95</c:v>
                </c:pt>
                <c:pt idx="27">
                  <c:v>14.75</c:v>
                </c:pt>
                <c:pt idx="28">
                  <c:v>12.4</c:v>
                </c:pt>
                <c:pt idx="29">
                  <c:v>13.8</c:v>
                </c:pt>
                <c:pt idx="30">
                  <c:v>14.45</c:v>
                </c:pt>
                <c:pt idx="31">
                  <c:v>11.5</c:v>
                </c:pt>
                <c:pt idx="32">
                  <c:v>9.9499999999999993</c:v>
                </c:pt>
                <c:pt idx="33">
                  <c:v>10.399999999999999</c:v>
                </c:pt>
                <c:pt idx="34">
                  <c:v>11.05</c:v>
                </c:pt>
                <c:pt idx="35">
                  <c:v>11.7</c:v>
                </c:pt>
                <c:pt idx="36">
                  <c:v>13.100000000000001</c:v>
                </c:pt>
                <c:pt idx="37">
                  <c:v>12.65</c:v>
                </c:pt>
                <c:pt idx="38">
                  <c:v>11.45</c:v>
                </c:pt>
                <c:pt idx="39">
                  <c:v>9.65</c:v>
                </c:pt>
                <c:pt idx="40">
                  <c:v>6.35</c:v>
                </c:pt>
                <c:pt idx="41">
                  <c:v>5.05</c:v>
                </c:pt>
                <c:pt idx="42">
                  <c:v>6.6999999999999993</c:v>
                </c:pt>
                <c:pt idx="43">
                  <c:v>9.85</c:v>
                </c:pt>
                <c:pt idx="44">
                  <c:v>11.35</c:v>
                </c:pt>
                <c:pt idx="45">
                  <c:v>11.8</c:v>
                </c:pt>
                <c:pt idx="46">
                  <c:v>10.75</c:v>
                </c:pt>
                <c:pt idx="47">
                  <c:v>9.1</c:v>
                </c:pt>
                <c:pt idx="48">
                  <c:v>8.1</c:v>
                </c:pt>
                <c:pt idx="49">
                  <c:v>9.35</c:v>
                </c:pt>
                <c:pt idx="50">
                  <c:v>9.4499999999999993</c:v>
                </c:pt>
                <c:pt idx="51">
                  <c:v>8.15</c:v>
                </c:pt>
                <c:pt idx="52">
                  <c:v>8.9499999999999993</c:v>
                </c:pt>
                <c:pt idx="53">
                  <c:v>9.1000000000000014</c:v>
                </c:pt>
                <c:pt idx="54">
                  <c:v>10</c:v>
                </c:pt>
                <c:pt idx="55">
                  <c:v>9.1999999999999993</c:v>
                </c:pt>
                <c:pt idx="56">
                  <c:v>8.75</c:v>
                </c:pt>
                <c:pt idx="57">
                  <c:v>9.85</c:v>
                </c:pt>
                <c:pt idx="58">
                  <c:v>7.65</c:v>
                </c:pt>
                <c:pt idx="59">
                  <c:v>6.6999999999999993</c:v>
                </c:pt>
                <c:pt idx="60">
                  <c:v>8.6</c:v>
                </c:pt>
                <c:pt idx="61">
                  <c:v>10.35</c:v>
                </c:pt>
                <c:pt idx="62">
                  <c:v>11.25</c:v>
                </c:pt>
                <c:pt idx="63">
                  <c:v>11.95</c:v>
                </c:pt>
                <c:pt idx="64">
                  <c:v>10.15</c:v>
                </c:pt>
                <c:pt idx="65">
                  <c:v>10.1</c:v>
                </c:pt>
                <c:pt idx="66">
                  <c:v>11.45</c:v>
                </c:pt>
                <c:pt idx="67">
                  <c:v>11.35</c:v>
                </c:pt>
                <c:pt idx="68">
                  <c:v>11.75</c:v>
                </c:pt>
                <c:pt idx="69">
                  <c:v>10.4</c:v>
                </c:pt>
                <c:pt idx="70">
                  <c:v>8.75</c:v>
                </c:pt>
                <c:pt idx="71">
                  <c:v>7.5</c:v>
                </c:pt>
                <c:pt idx="72">
                  <c:v>9.15</c:v>
                </c:pt>
                <c:pt idx="73">
                  <c:v>8.65</c:v>
                </c:pt>
                <c:pt idx="74">
                  <c:v>7.15</c:v>
                </c:pt>
                <c:pt idx="75">
                  <c:v>6.2</c:v>
                </c:pt>
                <c:pt idx="76">
                  <c:v>3.9499999999999997</c:v>
                </c:pt>
                <c:pt idx="77">
                  <c:v>2.75</c:v>
                </c:pt>
                <c:pt idx="78">
                  <c:v>3.1</c:v>
                </c:pt>
                <c:pt idx="79">
                  <c:v>4.9000000000000004</c:v>
                </c:pt>
                <c:pt idx="80">
                  <c:v>6.1999999999999993</c:v>
                </c:pt>
                <c:pt idx="81">
                  <c:v>7.5</c:v>
                </c:pt>
                <c:pt idx="82">
                  <c:v>7.5</c:v>
                </c:pt>
                <c:pt idx="83">
                  <c:v>7.05</c:v>
                </c:pt>
                <c:pt idx="84">
                  <c:v>6.6</c:v>
                </c:pt>
                <c:pt idx="85">
                  <c:v>7.3000000000000007</c:v>
                </c:pt>
                <c:pt idx="86">
                  <c:v>8.1999999999999993</c:v>
                </c:pt>
                <c:pt idx="87">
                  <c:v>6.75</c:v>
                </c:pt>
                <c:pt idx="88">
                  <c:v>5.05</c:v>
                </c:pt>
                <c:pt idx="89">
                  <c:v>3.0999999999999996</c:v>
                </c:pt>
                <c:pt idx="90">
                  <c:v>3.5</c:v>
                </c:pt>
                <c:pt idx="91">
                  <c:v>3.7</c:v>
                </c:pt>
                <c:pt idx="92">
                  <c:v>1.3</c:v>
                </c:pt>
                <c:pt idx="93">
                  <c:v>2.3499999999999996</c:v>
                </c:pt>
                <c:pt idx="94">
                  <c:v>1.7499999999999998</c:v>
                </c:pt>
                <c:pt idx="95">
                  <c:v>-2.6999999999999997</c:v>
                </c:pt>
                <c:pt idx="96">
                  <c:v>-4.05</c:v>
                </c:pt>
                <c:pt idx="97">
                  <c:v>-5.3</c:v>
                </c:pt>
                <c:pt idx="98">
                  <c:v>-7.5</c:v>
                </c:pt>
                <c:pt idx="99">
                  <c:v>-7.4</c:v>
                </c:pt>
                <c:pt idx="100">
                  <c:v>-6.15</c:v>
                </c:pt>
                <c:pt idx="101">
                  <c:v>-4.05</c:v>
                </c:pt>
                <c:pt idx="102">
                  <c:v>-5.05</c:v>
                </c:pt>
                <c:pt idx="103">
                  <c:v>-8.8000000000000007</c:v>
                </c:pt>
                <c:pt idx="104">
                  <c:v>-10.55</c:v>
                </c:pt>
                <c:pt idx="105">
                  <c:v>-10</c:v>
                </c:pt>
                <c:pt idx="106">
                  <c:v>-10.600000000000001</c:v>
                </c:pt>
                <c:pt idx="107">
                  <c:v>-12.05</c:v>
                </c:pt>
                <c:pt idx="108">
                  <c:v>-9.8000000000000007</c:v>
                </c:pt>
                <c:pt idx="109">
                  <c:v>-5.85</c:v>
                </c:pt>
                <c:pt idx="110">
                  <c:v>-0.95</c:v>
                </c:pt>
                <c:pt idx="111">
                  <c:v>0.64999999999999991</c:v>
                </c:pt>
                <c:pt idx="112">
                  <c:v>-0.4</c:v>
                </c:pt>
                <c:pt idx="113">
                  <c:v>-0.85</c:v>
                </c:pt>
                <c:pt idx="114">
                  <c:v>-1.45</c:v>
                </c:pt>
                <c:pt idx="115">
                  <c:v>-3.35</c:v>
                </c:pt>
                <c:pt idx="116">
                  <c:v>-6.05</c:v>
                </c:pt>
                <c:pt idx="117">
                  <c:v>-3.4</c:v>
                </c:pt>
                <c:pt idx="118">
                  <c:v>-1.1499999999999999</c:v>
                </c:pt>
                <c:pt idx="119">
                  <c:v>-0.60000000000000009</c:v>
                </c:pt>
                <c:pt idx="120">
                  <c:v>-1.1499999999999999</c:v>
                </c:pt>
                <c:pt idx="121">
                  <c:v>-5.2</c:v>
                </c:pt>
                <c:pt idx="122">
                  <c:v>-5.0999999999999996</c:v>
                </c:pt>
                <c:pt idx="123">
                  <c:v>-5.0999999999999996</c:v>
                </c:pt>
                <c:pt idx="124">
                  <c:v>-9.65</c:v>
                </c:pt>
                <c:pt idx="125">
                  <c:v>-11.55</c:v>
                </c:pt>
                <c:pt idx="126">
                  <c:v>-10.8</c:v>
                </c:pt>
                <c:pt idx="127">
                  <c:v>-9.4499999999999993</c:v>
                </c:pt>
                <c:pt idx="128">
                  <c:v>-10.3</c:v>
                </c:pt>
                <c:pt idx="129">
                  <c:v>-10.45</c:v>
                </c:pt>
                <c:pt idx="130">
                  <c:v>-6.15</c:v>
                </c:pt>
                <c:pt idx="131">
                  <c:v>-5.4</c:v>
                </c:pt>
                <c:pt idx="132">
                  <c:v>-9.5</c:v>
                </c:pt>
                <c:pt idx="133">
                  <c:v>-12.75</c:v>
                </c:pt>
                <c:pt idx="134">
                  <c:v>-14.15</c:v>
                </c:pt>
                <c:pt idx="135">
                  <c:v>-13.15</c:v>
                </c:pt>
                <c:pt idx="136">
                  <c:v>-8.5</c:v>
                </c:pt>
                <c:pt idx="137">
                  <c:v>-5.0999999999999996</c:v>
                </c:pt>
                <c:pt idx="138">
                  <c:v>-4.05</c:v>
                </c:pt>
                <c:pt idx="139">
                  <c:v>-1.2</c:v>
                </c:pt>
                <c:pt idx="140">
                  <c:v>1.6500000000000001</c:v>
                </c:pt>
                <c:pt idx="141">
                  <c:v>2.2000000000000002</c:v>
                </c:pt>
                <c:pt idx="142">
                  <c:v>1.75</c:v>
                </c:pt>
                <c:pt idx="143">
                  <c:v>1.8</c:v>
                </c:pt>
                <c:pt idx="144">
                  <c:v>1.9</c:v>
                </c:pt>
                <c:pt idx="145">
                  <c:v>1.55</c:v>
                </c:pt>
                <c:pt idx="146">
                  <c:v>1.1000000000000001</c:v>
                </c:pt>
                <c:pt idx="147">
                  <c:v>1.6500000000000001</c:v>
                </c:pt>
                <c:pt idx="148">
                  <c:v>1.35</c:v>
                </c:pt>
                <c:pt idx="149">
                  <c:v>1.1499999999999999</c:v>
                </c:pt>
                <c:pt idx="150">
                  <c:v>1.4500000000000002</c:v>
                </c:pt>
                <c:pt idx="151">
                  <c:v>0.45000000000000007</c:v>
                </c:pt>
                <c:pt idx="152">
                  <c:v>-1.4000000000000001</c:v>
                </c:pt>
                <c:pt idx="153">
                  <c:v>-4.0999999999999996</c:v>
                </c:pt>
                <c:pt idx="154">
                  <c:v>-7.25</c:v>
                </c:pt>
                <c:pt idx="155">
                  <c:v>-8.9</c:v>
                </c:pt>
                <c:pt idx="156">
                  <c:v>-6.85</c:v>
                </c:pt>
                <c:pt idx="157">
                  <c:v>-4.6500000000000004</c:v>
                </c:pt>
                <c:pt idx="158">
                  <c:v>-5.8</c:v>
                </c:pt>
                <c:pt idx="159">
                  <c:v>-8.3000000000000007</c:v>
                </c:pt>
                <c:pt idx="160">
                  <c:v>-9.8000000000000007</c:v>
                </c:pt>
                <c:pt idx="161">
                  <c:v>-6.85</c:v>
                </c:pt>
                <c:pt idx="162">
                  <c:v>-0.5</c:v>
                </c:pt>
                <c:pt idx="163">
                  <c:v>0.85000000000000009</c:v>
                </c:pt>
                <c:pt idx="164">
                  <c:v>-0.25</c:v>
                </c:pt>
                <c:pt idx="165">
                  <c:v>-1.05</c:v>
                </c:pt>
                <c:pt idx="166">
                  <c:v>-2.65</c:v>
                </c:pt>
                <c:pt idx="167">
                  <c:v>0.40000000000000013</c:v>
                </c:pt>
                <c:pt idx="168">
                  <c:v>4.5</c:v>
                </c:pt>
                <c:pt idx="169">
                  <c:v>4.0500000000000007</c:v>
                </c:pt>
                <c:pt idx="170">
                  <c:v>1.35</c:v>
                </c:pt>
                <c:pt idx="171">
                  <c:v>1.8</c:v>
                </c:pt>
                <c:pt idx="172">
                  <c:v>2.85</c:v>
                </c:pt>
                <c:pt idx="173">
                  <c:v>3.2</c:v>
                </c:pt>
                <c:pt idx="174">
                  <c:v>2.95</c:v>
                </c:pt>
                <c:pt idx="175">
                  <c:v>0.45000000000000007</c:v>
                </c:pt>
                <c:pt idx="176">
                  <c:v>-0.7</c:v>
                </c:pt>
                <c:pt idx="177">
                  <c:v>-1.0499999999999998</c:v>
                </c:pt>
                <c:pt idx="178">
                  <c:v>-0.64999999999999991</c:v>
                </c:pt>
                <c:pt idx="179">
                  <c:v>-2.4500000000000002</c:v>
                </c:pt>
                <c:pt idx="180">
                  <c:v>-4.5999999999999996</c:v>
                </c:pt>
                <c:pt idx="182">
                  <c:v>-0.75</c:v>
                </c:pt>
                <c:pt idx="183">
                  <c:v>2.9000000000000004</c:v>
                </c:pt>
                <c:pt idx="184">
                  <c:v>4.1500000000000004</c:v>
                </c:pt>
                <c:pt idx="185">
                  <c:v>3.75</c:v>
                </c:pt>
                <c:pt idx="186">
                  <c:v>0.34999999999999987</c:v>
                </c:pt>
                <c:pt idx="187">
                  <c:v>-0.85000000000000009</c:v>
                </c:pt>
                <c:pt idx="188">
                  <c:v>-0.55000000000000004</c:v>
                </c:pt>
                <c:pt idx="189">
                  <c:v>0.44999999999999996</c:v>
                </c:pt>
                <c:pt idx="190">
                  <c:v>1.2</c:v>
                </c:pt>
                <c:pt idx="191">
                  <c:v>2.0499999999999998</c:v>
                </c:pt>
                <c:pt idx="192">
                  <c:v>3.7</c:v>
                </c:pt>
                <c:pt idx="193">
                  <c:v>5.0999999999999996</c:v>
                </c:pt>
                <c:pt idx="194">
                  <c:v>6.95</c:v>
                </c:pt>
                <c:pt idx="195">
                  <c:v>7.15</c:v>
                </c:pt>
                <c:pt idx="196">
                  <c:v>7</c:v>
                </c:pt>
                <c:pt idx="197">
                  <c:v>6.65</c:v>
                </c:pt>
                <c:pt idx="198">
                  <c:v>3.5</c:v>
                </c:pt>
                <c:pt idx="199">
                  <c:v>4.05</c:v>
                </c:pt>
                <c:pt idx="200">
                  <c:v>5.2</c:v>
                </c:pt>
                <c:pt idx="201">
                  <c:v>2.4000000000000004</c:v>
                </c:pt>
                <c:pt idx="202">
                  <c:v>2.8499999999999996</c:v>
                </c:pt>
                <c:pt idx="203">
                  <c:v>5.75</c:v>
                </c:pt>
                <c:pt idx="204">
                  <c:v>7.0500000000000007</c:v>
                </c:pt>
                <c:pt idx="205">
                  <c:v>6.5500000000000007</c:v>
                </c:pt>
                <c:pt idx="206">
                  <c:v>6.5500000000000007</c:v>
                </c:pt>
                <c:pt idx="207">
                  <c:v>4.45</c:v>
                </c:pt>
                <c:pt idx="208">
                  <c:v>5.0999999999999996</c:v>
                </c:pt>
                <c:pt idx="209">
                  <c:v>7.95</c:v>
                </c:pt>
                <c:pt idx="210">
                  <c:v>7.75</c:v>
                </c:pt>
                <c:pt idx="211">
                  <c:v>7.15</c:v>
                </c:pt>
                <c:pt idx="212">
                  <c:v>7.0500000000000007</c:v>
                </c:pt>
                <c:pt idx="213">
                  <c:v>9.5500000000000007</c:v>
                </c:pt>
                <c:pt idx="214">
                  <c:v>8.75</c:v>
                </c:pt>
                <c:pt idx="215">
                  <c:v>5</c:v>
                </c:pt>
                <c:pt idx="216">
                  <c:v>4.3000000000000007</c:v>
                </c:pt>
                <c:pt idx="217">
                  <c:v>6.9</c:v>
                </c:pt>
                <c:pt idx="218">
                  <c:v>7.85</c:v>
                </c:pt>
                <c:pt idx="219">
                  <c:v>7.5500000000000007</c:v>
                </c:pt>
                <c:pt idx="220">
                  <c:v>8.8500000000000014</c:v>
                </c:pt>
                <c:pt idx="221">
                  <c:v>8.4</c:v>
                </c:pt>
                <c:pt idx="222">
                  <c:v>5.9</c:v>
                </c:pt>
                <c:pt idx="223">
                  <c:v>4.6500000000000004</c:v>
                </c:pt>
                <c:pt idx="224">
                  <c:v>5.0500000000000007</c:v>
                </c:pt>
                <c:pt idx="225">
                  <c:v>6.35</c:v>
                </c:pt>
                <c:pt idx="226">
                  <c:v>7.4</c:v>
                </c:pt>
                <c:pt idx="227">
                  <c:v>7.15</c:v>
                </c:pt>
                <c:pt idx="228">
                  <c:v>6.2</c:v>
                </c:pt>
                <c:pt idx="229">
                  <c:v>7.8</c:v>
                </c:pt>
                <c:pt idx="230">
                  <c:v>10.649999999999999</c:v>
                </c:pt>
                <c:pt idx="231">
                  <c:v>9.1999999999999993</c:v>
                </c:pt>
                <c:pt idx="232">
                  <c:v>9.15</c:v>
                </c:pt>
                <c:pt idx="233">
                  <c:v>10.55</c:v>
                </c:pt>
                <c:pt idx="234">
                  <c:v>9.9499999999999993</c:v>
                </c:pt>
                <c:pt idx="235">
                  <c:v>8.8500000000000014</c:v>
                </c:pt>
                <c:pt idx="236">
                  <c:v>9.4499999999999993</c:v>
                </c:pt>
                <c:pt idx="237">
                  <c:v>9.8000000000000007</c:v>
                </c:pt>
                <c:pt idx="238">
                  <c:v>10.55</c:v>
                </c:pt>
                <c:pt idx="239">
                  <c:v>10.85</c:v>
                </c:pt>
                <c:pt idx="240">
                  <c:v>10.3</c:v>
                </c:pt>
                <c:pt idx="241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150-A6C1-09F233D42D9C}"/>
            </c:ext>
          </c:extLst>
        </c:ser>
        <c:ser>
          <c:idx val="1"/>
          <c:order val="1"/>
          <c:tx>
            <c:v>LTE50</c:v>
          </c:tx>
          <c:val>
            <c:numRef>
              <c:f>Charts!$AE$7:$AE$249</c:f>
              <c:numCache>
                <c:formatCode>0.00</c:formatCode>
                <c:ptCount val="243"/>
                <c:pt idx="68">
                  <c:v>-17.25415555555556</c:v>
                </c:pt>
                <c:pt idx="82">
                  <c:v>-20.983666666666668</c:v>
                </c:pt>
                <c:pt idx="96">
                  <c:v>-23.488000000000003</c:v>
                </c:pt>
                <c:pt idx="110">
                  <c:v>-24.422888888888885</c:v>
                </c:pt>
                <c:pt idx="124">
                  <c:v>-24.693666666666662</c:v>
                </c:pt>
                <c:pt idx="138">
                  <c:v>-26.049244444444447</c:v>
                </c:pt>
                <c:pt idx="152">
                  <c:v>-23.580666666666662</c:v>
                </c:pt>
                <c:pt idx="166">
                  <c:v>-24.077566666666669</c:v>
                </c:pt>
                <c:pt idx="180">
                  <c:v>-22.866244444444444</c:v>
                </c:pt>
                <c:pt idx="195">
                  <c:v>-20.5044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1-4150-A6C1-09F233D4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2017</a:t>
            </a:r>
            <a:r>
              <a:rPr lang="en-US" sz="1400" baseline="0"/>
              <a:t> - 18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Charts!$AF$7:$AF$248</c:f>
              <c:numCache>
                <c:formatCode>0.0</c:formatCode>
                <c:ptCount val="242"/>
                <c:pt idx="0">
                  <c:v>20.85</c:v>
                </c:pt>
                <c:pt idx="1">
                  <c:v>21.7</c:v>
                </c:pt>
                <c:pt idx="2">
                  <c:v>22.65</c:v>
                </c:pt>
                <c:pt idx="3">
                  <c:v>23.35</c:v>
                </c:pt>
                <c:pt idx="4">
                  <c:v>21.6</c:v>
                </c:pt>
                <c:pt idx="5">
                  <c:v>19.899999999999999</c:v>
                </c:pt>
                <c:pt idx="6">
                  <c:v>19.95</c:v>
                </c:pt>
                <c:pt idx="7">
                  <c:v>20.6</c:v>
                </c:pt>
                <c:pt idx="8">
                  <c:v>21.1</c:v>
                </c:pt>
                <c:pt idx="9">
                  <c:v>18.7</c:v>
                </c:pt>
                <c:pt idx="10">
                  <c:v>17.25</c:v>
                </c:pt>
                <c:pt idx="11">
                  <c:v>16.899999999999999</c:v>
                </c:pt>
                <c:pt idx="12">
                  <c:v>16.649999999999999</c:v>
                </c:pt>
                <c:pt idx="13">
                  <c:v>15.55</c:v>
                </c:pt>
                <c:pt idx="14">
                  <c:v>14.350000000000001</c:v>
                </c:pt>
                <c:pt idx="15">
                  <c:v>14.4</c:v>
                </c:pt>
                <c:pt idx="16">
                  <c:v>13.95</c:v>
                </c:pt>
                <c:pt idx="17">
                  <c:v>12.95</c:v>
                </c:pt>
                <c:pt idx="18">
                  <c:v>11.2</c:v>
                </c:pt>
                <c:pt idx="19">
                  <c:v>9.8000000000000007</c:v>
                </c:pt>
                <c:pt idx="20">
                  <c:v>10.3</c:v>
                </c:pt>
                <c:pt idx="21">
                  <c:v>11.6</c:v>
                </c:pt>
                <c:pt idx="22">
                  <c:v>12.899999999999999</c:v>
                </c:pt>
                <c:pt idx="23">
                  <c:v>12.45</c:v>
                </c:pt>
                <c:pt idx="24">
                  <c:v>11.45</c:v>
                </c:pt>
                <c:pt idx="25">
                  <c:v>12.7</c:v>
                </c:pt>
                <c:pt idx="26">
                  <c:v>13.600000000000001</c:v>
                </c:pt>
                <c:pt idx="27">
                  <c:v>14.3</c:v>
                </c:pt>
                <c:pt idx="28">
                  <c:v>15.2</c:v>
                </c:pt>
                <c:pt idx="29">
                  <c:v>13.5</c:v>
                </c:pt>
                <c:pt idx="30">
                  <c:v>12</c:v>
                </c:pt>
                <c:pt idx="31">
                  <c:v>11.899999999999999</c:v>
                </c:pt>
                <c:pt idx="32">
                  <c:v>10.399999999999999</c:v>
                </c:pt>
                <c:pt idx="33">
                  <c:v>8.85</c:v>
                </c:pt>
                <c:pt idx="34">
                  <c:v>8.85</c:v>
                </c:pt>
                <c:pt idx="35">
                  <c:v>8.8999999999999986</c:v>
                </c:pt>
                <c:pt idx="36">
                  <c:v>9.6499999999999986</c:v>
                </c:pt>
                <c:pt idx="37">
                  <c:v>9.5500000000000007</c:v>
                </c:pt>
                <c:pt idx="38">
                  <c:v>7.7</c:v>
                </c:pt>
                <c:pt idx="39">
                  <c:v>8.5500000000000007</c:v>
                </c:pt>
                <c:pt idx="40">
                  <c:v>7.55</c:v>
                </c:pt>
                <c:pt idx="41">
                  <c:v>5.6</c:v>
                </c:pt>
                <c:pt idx="42">
                  <c:v>6.5500000000000007</c:v>
                </c:pt>
                <c:pt idx="43">
                  <c:v>4.8000000000000007</c:v>
                </c:pt>
                <c:pt idx="44">
                  <c:v>6.8000000000000007</c:v>
                </c:pt>
                <c:pt idx="45">
                  <c:v>12.350000000000001</c:v>
                </c:pt>
                <c:pt idx="46">
                  <c:v>11.75</c:v>
                </c:pt>
                <c:pt idx="47">
                  <c:v>8.35</c:v>
                </c:pt>
                <c:pt idx="48">
                  <c:v>8.8000000000000007</c:v>
                </c:pt>
                <c:pt idx="49">
                  <c:v>11.45</c:v>
                </c:pt>
                <c:pt idx="50">
                  <c:v>9.1999999999999993</c:v>
                </c:pt>
                <c:pt idx="51">
                  <c:v>8.9499999999999993</c:v>
                </c:pt>
                <c:pt idx="52">
                  <c:v>9.0500000000000007</c:v>
                </c:pt>
                <c:pt idx="53">
                  <c:v>7.8000000000000007</c:v>
                </c:pt>
                <c:pt idx="54">
                  <c:v>8.1999999999999993</c:v>
                </c:pt>
                <c:pt idx="55">
                  <c:v>6.25</c:v>
                </c:pt>
                <c:pt idx="56">
                  <c:v>5.85</c:v>
                </c:pt>
                <c:pt idx="57">
                  <c:v>6.35</c:v>
                </c:pt>
                <c:pt idx="58">
                  <c:v>6.25</c:v>
                </c:pt>
                <c:pt idx="59">
                  <c:v>4.3499999999999996</c:v>
                </c:pt>
                <c:pt idx="60">
                  <c:v>2.9000000000000004</c:v>
                </c:pt>
                <c:pt idx="61">
                  <c:v>4.8499999999999996</c:v>
                </c:pt>
                <c:pt idx="62">
                  <c:v>4.3499999999999996</c:v>
                </c:pt>
                <c:pt idx="63">
                  <c:v>-0.19999999999999996</c:v>
                </c:pt>
                <c:pt idx="64">
                  <c:v>-3.3499999999999996</c:v>
                </c:pt>
                <c:pt idx="65">
                  <c:v>-3.4499999999999997</c:v>
                </c:pt>
                <c:pt idx="66">
                  <c:v>-4</c:v>
                </c:pt>
                <c:pt idx="67">
                  <c:v>-2.4</c:v>
                </c:pt>
                <c:pt idx="68">
                  <c:v>-0.2</c:v>
                </c:pt>
                <c:pt idx="69">
                  <c:v>0.29999999999999993</c:v>
                </c:pt>
                <c:pt idx="70">
                  <c:v>2.65</c:v>
                </c:pt>
                <c:pt idx="71">
                  <c:v>3.9</c:v>
                </c:pt>
                <c:pt idx="72">
                  <c:v>5.15</c:v>
                </c:pt>
                <c:pt idx="73">
                  <c:v>7.1</c:v>
                </c:pt>
                <c:pt idx="74">
                  <c:v>7.75</c:v>
                </c:pt>
                <c:pt idx="75">
                  <c:v>7.2</c:v>
                </c:pt>
                <c:pt idx="76">
                  <c:v>5.9</c:v>
                </c:pt>
                <c:pt idx="77">
                  <c:v>4.4000000000000004</c:v>
                </c:pt>
                <c:pt idx="78">
                  <c:v>4.75</c:v>
                </c:pt>
                <c:pt idx="79">
                  <c:v>5.9499999999999993</c:v>
                </c:pt>
                <c:pt idx="80">
                  <c:v>4.9499999999999993</c:v>
                </c:pt>
                <c:pt idx="81">
                  <c:v>4.1999999999999993</c:v>
                </c:pt>
                <c:pt idx="82">
                  <c:v>6.45</c:v>
                </c:pt>
                <c:pt idx="83">
                  <c:v>7.5500000000000007</c:v>
                </c:pt>
                <c:pt idx="84">
                  <c:v>6.25</c:v>
                </c:pt>
                <c:pt idx="85">
                  <c:v>6.25</c:v>
                </c:pt>
                <c:pt idx="86">
                  <c:v>6.6999999999999993</c:v>
                </c:pt>
                <c:pt idx="87">
                  <c:v>5.9</c:v>
                </c:pt>
                <c:pt idx="88">
                  <c:v>5.0500000000000007</c:v>
                </c:pt>
                <c:pt idx="89">
                  <c:v>3.95</c:v>
                </c:pt>
                <c:pt idx="90">
                  <c:v>3.5</c:v>
                </c:pt>
                <c:pt idx="91">
                  <c:v>3.75</c:v>
                </c:pt>
                <c:pt idx="92">
                  <c:v>2.6</c:v>
                </c:pt>
                <c:pt idx="93">
                  <c:v>0.9</c:v>
                </c:pt>
                <c:pt idx="94">
                  <c:v>-1</c:v>
                </c:pt>
                <c:pt idx="95">
                  <c:v>-1.3</c:v>
                </c:pt>
                <c:pt idx="96">
                  <c:v>0.2</c:v>
                </c:pt>
                <c:pt idx="97">
                  <c:v>0.55000000000000004</c:v>
                </c:pt>
                <c:pt idx="98">
                  <c:v>0.2</c:v>
                </c:pt>
                <c:pt idx="99">
                  <c:v>-4.9999999999999989E-2</c:v>
                </c:pt>
                <c:pt idx="100">
                  <c:v>0</c:v>
                </c:pt>
                <c:pt idx="101">
                  <c:v>9.9999999999999992E-2</c:v>
                </c:pt>
                <c:pt idx="102">
                  <c:v>-0.15000000000000002</c:v>
                </c:pt>
                <c:pt idx="103">
                  <c:v>0</c:v>
                </c:pt>
                <c:pt idx="104">
                  <c:v>0.85</c:v>
                </c:pt>
                <c:pt idx="105">
                  <c:v>1.35</c:v>
                </c:pt>
                <c:pt idx="106">
                  <c:v>-0.65</c:v>
                </c:pt>
                <c:pt idx="107">
                  <c:v>-0.9</c:v>
                </c:pt>
                <c:pt idx="108">
                  <c:v>1.1499999999999999</c:v>
                </c:pt>
                <c:pt idx="109">
                  <c:v>1</c:v>
                </c:pt>
                <c:pt idx="110">
                  <c:v>-2.4</c:v>
                </c:pt>
                <c:pt idx="111">
                  <c:v>-6.3000000000000007</c:v>
                </c:pt>
                <c:pt idx="112">
                  <c:v>-5.35</c:v>
                </c:pt>
                <c:pt idx="113">
                  <c:v>-6.1999999999999993</c:v>
                </c:pt>
                <c:pt idx="114">
                  <c:v>-10.45</c:v>
                </c:pt>
                <c:pt idx="115">
                  <c:v>-10</c:v>
                </c:pt>
                <c:pt idx="116">
                  <c:v>-8.8999999999999986</c:v>
                </c:pt>
                <c:pt idx="117">
                  <c:v>-8.6</c:v>
                </c:pt>
                <c:pt idx="118">
                  <c:v>-6.4499999999999993</c:v>
                </c:pt>
                <c:pt idx="119">
                  <c:v>-5.4</c:v>
                </c:pt>
                <c:pt idx="120">
                  <c:v>-6.4</c:v>
                </c:pt>
                <c:pt idx="121">
                  <c:v>-7.75</c:v>
                </c:pt>
                <c:pt idx="122">
                  <c:v>-7.85</c:v>
                </c:pt>
                <c:pt idx="123">
                  <c:v>-7.65</c:v>
                </c:pt>
                <c:pt idx="124">
                  <c:v>-8.3000000000000007</c:v>
                </c:pt>
                <c:pt idx="125">
                  <c:v>-7.0500000000000007</c:v>
                </c:pt>
                <c:pt idx="126">
                  <c:v>-3.3499999999999996</c:v>
                </c:pt>
                <c:pt idx="127">
                  <c:v>0.5</c:v>
                </c:pt>
                <c:pt idx="128">
                  <c:v>2.25</c:v>
                </c:pt>
                <c:pt idx="129">
                  <c:v>2.2999999999999998</c:v>
                </c:pt>
                <c:pt idx="130">
                  <c:v>2.6</c:v>
                </c:pt>
                <c:pt idx="131">
                  <c:v>2.4000000000000004</c:v>
                </c:pt>
                <c:pt idx="132">
                  <c:v>0.60000000000000009</c:v>
                </c:pt>
                <c:pt idx="133">
                  <c:v>-2</c:v>
                </c:pt>
                <c:pt idx="134">
                  <c:v>-1.8</c:v>
                </c:pt>
                <c:pt idx="135">
                  <c:v>0.15000000000000002</c:v>
                </c:pt>
                <c:pt idx="136">
                  <c:v>1.25</c:v>
                </c:pt>
                <c:pt idx="137">
                  <c:v>1.85</c:v>
                </c:pt>
                <c:pt idx="138">
                  <c:v>3.1</c:v>
                </c:pt>
                <c:pt idx="139">
                  <c:v>4.0999999999999996</c:v>
                </c:pt>
                <c:pt idx="140">
                  <c:v>3.25</c:v>
                </c:pt>
                <c:pt idx="141">
                  <c:v>3.3</c:v>
                </c:pt>
                <c:pt idx="142">
                  <c:v>3.9499999999999997</c:v>
                </c:pt>
                <c:pt idx="143">
                  <c:v>3.45</c:v>
                </c:pt>
                <c:pt idx="144">
                  <c:v>1.9500000000000002</c:v>
                </c:pt>
                <c:pt idx="145">
                  <c:v>1.6</c:v>
                </c:pt>
                <c:pt idx="146">
                  <c:v>2.5499999999999998</c:v>
                </c:pt>
                <c:pt idx="147">
                  <c:v>2.1</c:v>
                </c:pt>
                <c:pt idx="148">
                  <c:v>1.5</c:v>
                </c:pt>
                <c:pt idx="149">
                  <c:v>1.8</c:v>
                </c:pt>
                <c:pt idx="150">
                  <c:v>4.05</c:v>
                </c:pt>
                <c:pt idx="151">
                  <c:v>4.55</c:v>
                </c:pt>
                <c:pt idx="152">
                  <c:v>2.35</c:v>
                </c:pt>
                <c:pt idx="153">
                  <c:v>1.75</c:v>
                </c:pt>
                <c:pt idx="154">
                  <c:v>2.25</c:v>
                </c:pt>
                <c:pt idx="155">
                  <c:v>3.7</c:v>
                </c:pt>
                <c:pt idx="156">
                  <c:v>4.05</c:v>
                </c:pt>
                <c:pt idx="157">
                  <c:v>2.4500000000000002</c:v>
                </c:pt>
                <c:pt idx="158">
                  <c:v>1.4</c:v>
                </c:pt>
                <c:pt idx="159">
                  <c:v>2.35</c:v>
                </c:pt>
                <c:pt idx="160">
                  <c:v>5.95</c:v>
                </c:pt>
                <c:pt idx="161">
                  <c:v>3.85</c:v>
                </c:pt>
                <c:pt idx="162">
                  <c:v>-2.8000000000000003</c:v>
                </c:pt>
                <c:pt idx="163">
                  <c:v>-4.6500000000000004</c:v>
                </c:pt>
                <c:pt idx="164">
                  <c:v>-4.6500000000000004</c:v>
                </c:pt>
                <c:pt idx="165">
                  <c:v>-3.85</c:v>
                </c:pt>
                <c:pt idx="166">
                  <c:v>-4.9999999999999822E-2</c:v>
                </c:pt>
                <c:pt idx="167">
                  <c:v>1.4000000000000001</c:v>
                </c:pt>
                <c:pt idx="168">
                  <c:v>1</c:v>
                </c:pt>
                <c:pt idx="169">
                  <c:v>-0.30000000000000004</c:v>
                </c:pt>
                <c:pt idx="170">
                  <c:v>-3.3</c:v>
                </c:pt>
                <c:pt idx="171">
                  <c:v>-6.1499999999999995</c:v>
                </c:pt>
                <c:pt idx="172">
                  <c:v>-10.25</c:v>
                </c:pt>
                <c:pt idx="173">
                  <c:v>-12.15</c:v>
                </c:pt>
                <c:pt idx="174">
                  <c:v>-9.35</c:v>
                </c:pt>
                <c:pt idx="175">
                  <c:v>-8.1999999999999993</c:v>
                </c:pt>
                <c:pt idx="176">
                  <c:v>-5.75</c:v>
                </c:pt>
                <c:pt idx="177">
                  <c:v>-0.30000000000000004</c:v>
                </c:pt>
                <c:pt idx="178">
                  <c:v>-0.70000000000000007</c:v>
                </c:pt>
                <c:pt idx="179">
                  <c:v>-0.45000000000000007</c:v>
                </c:pt>
                <c:pt idx="180">
                  <c:v>1.6</c:v>
                </c:pt>
                <c:pt idx="182">
                  <c:v>1.7</c:v>
                </c:pt>
                <c:pt idx="183">
                  <c:v>2.0999999999999996</c:v>
                </c:pt>
                <c:pt idx="184">
                  <c:v>1.3499999999999999</c:v>
                </c:pt>
                <c:pt idx="185">
                  <c:v>0</c:v>
                </c:pt>
                <c:pt idx="186">
                  <c:v>-1.2</c:v>
                </c:pt>
                <c:pt idx="187">
                  <c:v>-0.15000000000000002</c:v>
                </c:pt>
                <c:pt idx="188">
                  <c:v>0.64999999999999991</c:v>
                </c:pt>
                <c:pt idx="189">
                  <c:v>1.1500000000000001</c:v>
                </c:pt>
                <c:pt idx="190">
                  <c:v>3.05</c:v>
                </c:pt>
                <c:pt idx="191">
                  <c:v>1.9</c:v>
                </c:pt>
                <c:pt idx="192">
                  <c:v>0.7</c:v>
                </c:pt>
                <c:pt idx="193">
                  <c:v>1.4</c:v>
                </c:pt>
                <c:pt idx="194">
                  <c:v>2.85</c:v>
                </c:pt>
                <c:pt idx="195">
                  <c:v>4.95</c:v>
                </c:pt>
                <c:pt idx="196">
                  <c:v>5.3</c:v>
                </c:pt>
                <c:pt idx="197">
                  <c:v>4.1500000000000004</c:v>
                </c:pt>
                <c:pt idx="198">
                  <c:v>4.2</c:v>
                </c:pt>
                <c:pt idx="199">
                  <c:v>4</c:v>
                </c:pt>
                <c:pt idx="200">
                  <c:v>5.3</c:v>
                </c:pt>
                <c:pt idx="201">
                  <c:v>5.9499999999999993</c:v>
                </c:pt>
                <c:pt idx="202">
                  <c:v>5.6999999999999993</c:v>
                </c:pt>
                <c:pt idx="203">
                  <c:v>6.1</c:v>
                </c:pt>
                <c:pt idx="204">
                  <c:v>3.9000000000000004</c:v>
                </c:pt>
                <c:pt idx="205">
                  <c:v>2.9</c:v>
                </c:pt>
                <c:pt idx="206">
                  <c:v>3.4</c:v>
                </c:pt>
                <c:pt idx="207">
                  <c:v>4.5</c:v>
                </c:pt>
                <c:pt idx="208">
                  <c:v>8.35</c:v>
                </c:pt>
                <c:pt idx="209">
                  <c:v>9</c:v>
                </c:pt>
                <c:pt idx="210">
                  <c:v>5.7</c:v>
                </c:pt>
                <c:pt idx="211">
                  <c:v>7.55</c:v>
                </c:pt>
                <c:pt idx="212">
                  <c:v>7.25</c:v>
                </c:pt>
                <c:pt idx="213">
                  <c:v>4.05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3.8</c:v>
                </c:pt>
                <c:pt idx="217">
                  <c:v>4.45</c:v>
                </c:pt>
                <c:pt idx="218">
                  <c:v>5.25</c:v>
                </c:pt>
                <c:pt idx="219">
                  <c:v>5.9</c:v>
                </c:pt>
                <c:pt idx="220">
                  <c:v>8</c:v>
                </c:pt>
                <c:pt idx="221">
                  <c:v>8.85</c:v>
                </c:pt>
                <c:pt idx="222">
                  <c:v>9.15</c:v>
                </c:pt>
                <c:pt idx="223">
                  <c:v>9.25</c:v>
                </c:pt>
                <c:pt idx="224">
                  <c:v>8.35</c:v>
                </c:pt>
                <c:pt idx="225">
                  <c:v>6.9</c:v>
                </c:pt>
                <c:pt idx="226">
                  <c:v>8.6</c:v>
                </c:pt>
                <c:pt idx="227">
                  <c:v>9.9</c:v>
                </c:pt>
                <c:pt idx="228">
                  <c:v>8.9</c:v>
                </c:pt>
                <c:pt idx="229">
                  <c:v>8.6999999999999993</c:v>
                </c:pt>
                <c:pt idx="230">
                  <c:v>7.1</c:v>
                </c:pt>
                <c:pt idx="231">
                  <c:v>7.15</c:v>
                </c:pt>
                <c:pt idx="232">
                  <c:v>9.5</c:v>
                </c:pt>
                <c:pt idx="233">
                  <c:v>10.95</c:v>
                </c:pt>
                <c:pt idx="234">
                  <c:v>9.6</c:v>
                </c:pt>
                <c:pt idx="235">
                  <c:v>8.0500000000000007</c:v>
                </c:pt>
                <c:pt idx="236">
                  <c:v>9.5500000000000007</c:v>
                </c:pt>
                <c:pt idx="237">
                  <c:v>12.2</c:v>
                </c:pt>
                <c:pt idx="238">
                  <c:v>12.85</c:v>
                </c:pt>
                <c:pt idx="239">
                  <c:v>13.15</c:v>
                </c:pt>
                <c:pt idx="240">
                  <c:v>12.2</c:v>
                </c:pt>
                <c:pt idx="24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E-4754-BE10-C85464C3DF7F}"/>
            </c:ext>
          </c:extLst>
        </c:ser>
        <c:ser>
          <c:idx val="1"/>
          <c:order val="1"/>
          <c:tx>
            <c:v>LTE50</c:v>
          </c:tx>
          <c:val>
            <c:numRef>
              <c:f>Charts!$AH$7:$AH$249</c:f>
              <c:numCache>
                <c:formatCode>0.00</c:formatCode>
                <c:ptCount val="243"/>
                <c:pt idx="67">
                  <c:v>-21.945425925925928</c:v>
                </c:pt>
                <c:pt idx="81">
                  <c:v>-22.176916666666667</c:v>
                </c:pt>
                <c:pt idx="95">
                  <c:v>-23.796055555555554</c:v>
                </c:pt>
                <c:pt idx="109">
                  <c:v>-23.592688888888887</c:v>
                </c:pt>
                <c:pt idx="123">
                  <c:v>-25.419699999999999</c:v>
                </c:pt>
                <c:pt idx="137">
                  <c:v>-23.63025</c:v>
                </c:pt>
                <c:pt idx="151">
                  <c:v>-22.853287037037035</c:v>
                </c:pt>
                <c:pt idx="165">
                  <c:v>-23.585574074074071</c:v>
                </c:pt>
                <c:pt idx="179">
                  <c:v>-23.484314814814812</c:v>
                </c:pt>
                <c:pt idx="194">
                  <c:v>-20.800194444444443</c:v>
                </c:pt>
                <c:pt idx="209">
                  <c:v>-15.851083333333335</c:v>
                </c:pt>
                <c:pt idx="222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E-4754-BE10-C85464C3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2018</a:t>
            </a:r>
            <a:r>
              <a:rPr lang="en-US" sz="1400" baseline="0"/>
              <a:t> - 19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Charts!$P$7:$P$249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Charts!$AI$7:$AI$248</c:f>
              <c:numCache>
                <c:formatCode>0.0</c:formatCode>
                <c:ptCount val="242"/>
                <c:pt idx="0">
                  <c:v>15.850000000000001</c:v>
                </c:pt>
                <c:pt idx="1">
                  <c:v>16.200000000000003</c:v>
                </c:pt>
                <c:pt idx="2">
                  <c:v>16.8</c:v>
                </c:pt>
                <c:pt idx="3">
                  <c:v>16</c:v>
                </c:pt>
                <c:pt idx="4">
                  <c:v>15.1</c:v>
                </c:pt>
                <c:pt idx="5">
                  <c:v>15.9</c:v>
                </c:pt>
                <c:pt idx="6">
                  <c:v>17.149999999999999</c:v>
                </c:pt>
                <c:pt idx="7">
                  <c:v>17.549999999999997</c:v>
                </c:pt>
                <c:pt idx="8">
                  <c:v>17.95</c:v>
                </c:pt>
                <c:pt idx="9">
                  <c:v>17.899999999999999</c:v>
                </c:pt>
                <c:pt idx="10">
                  <c:v>15.8</c:v>
                </c:pt>
                <c:pt idx="11">
                  <c:v>13.55</c:v>
                </c:pt>
                <c:pt idx="12">
                  <c:v>12.100000000000001</c:v>
                </c:pt>
                <c:pt idx="13">
                  <c:v>12.05</c:v>
                </c:pt>
                <c:pt idx="14">
                  <c:v>12.45</c:v>
                </c:pt>
                <c:pt idx="15">
                  <c:v>12.7</c:v>
                </c:pt>
                <c:pt idx="16">
                  <c:v>12</c:v>
                </c:pt>
                <c:pt idx="17">
                  <c:v>12.25</c:v>
                </c:pt>
                <c:pt idx="18">
                  <c:v>12.95</c:v>
                </c:pt>
                <c:pt idx="19">
                  <c:v>12.55</c:v>
                </c:pt>
                <c:pt idx="20">
                  <c:v>13.25</c:v>
                </c:pt>
                <c:pt idx="21">
                  <c:v>13.95</c:v>
                </c:pt>
                <c:pt idx="22">
                  <c:v>13.65</c:v>
                </c:pt>
                <c:pt idx="23">
                  <c:v>13.75</c:v>
                </c:pt>
                <c:pt idx="24">
                  <c:v>13.2</c:v>
                </c:pt>
                <c:pt idx="25">
                  <c:v>11.9</c:v>
                </c:pt>
                <c:pt idx="26">
                  <c:v>13.05</c:v>
                </c:pt>
                <c:pt idx="27">
                  <c:v>14.149999999999999</c:v>
                </c:pt>
                <c:pt idx="28">
                  <c:v>12.3</c:v>
                </c:pt>
                <c:pt idx="29">
                  <c:v>10.5</c:v>
                </c:pt>
                <c:pt idx="30">
                  <c:v>10.55</c:v>
                </c:pt>
                <c:pt idx="31">
                  <c:v>9.15</c:v>
                </c:pt>
                <c:pt idx="32">
                  <c:v>6.0500000000000007</c:v>
                </c:pt>
                <c:pt idx="33">
                  <c:v>6.4</c:v>
                </c:pt>
                <c:pt idx="34">
                  <c:v>6.5500000000000007</c:v>
                </c:pt>
                <c:pt idx="35">
                  <c:v>6.9</c:v>
                </c:pt>
                <c:pt idx="36">
                  <c:v>7.6999999999999993</c:v>
                </c:pt>
                <c:pt idx="37">
                  <c:v>7.6999999999999993</c:v>
                </c:pt>
                <c:pt idx="38">
                  <c:v>10.149999999999999</c:v>
                </c:pt>
                <c:pt idx="39">
                  <c:v>10.75</c:v>
                </c:pt>
                <c:pt idx="40">
                  <c:v>8.5</c:v>
                </c:pt>
                <c:pt idx="41">
                  <c:v>8.4</c:v>
                </c:pt>
                <c:pt idx="42">
                  <c:v>9.85</c:v>
                </c:pt>
                <c:pt idx="43">
                  <c:v>7.4499999999999993</c:v>
                </c:pt>
                <c:pt idx="44">
                  <c:v>5.55</c:v>
                </c:pt>
                <c:pt idx="45">
                  <c:v>6.1</c:v>
                </c:pt>
                <c:pt idx="46">
                  <c:v>6.1</c:v>
                </c:pt>
                <c:pt idx="47">
                  <c:v>6.4499999999999993</c:v>
                </c:pt>
                <c:pt idx="48">
                  <c:v>7.6499999999999995</c:v>
                </c:pt>
                <c:pt idx="49">
                  <c:v>7.85</c:v>
                </c:pt>
                <c:pt idx="50">
                  <c:v>7.55</c:v>
                </c:pt>
                <c:pt idx="51">
                  <c:v>7.1</c:v>
                </c:pt>
                <c:pt idx="52">
                  <c:v>6.05</c:v>
                </c:pt>
                <c:pt idx="53">
                  <c:v>7.7</c:v>
                </c:pt>
                <c:pt idx="54">
                  <c:v>11.2</c:v>
                </c:pt>
                <c:pt idx="55">
                  <c:v>10.8</c:v>
                </c:pt>
                <c:pt idx="56">
                  <c:v>7.35</c:v>
                </c:pt>
                <c:pt idx="57">
                  <c:v>6.95</c:v>
                </c:pt>
                <c:pt idx="58">
                  <c:v>8.3500000000000014</c:v>
                </c:pt>
                <c:pt idx="59">
                  <c:v>7.6</c:v>
                </c:pt>
                <c:pt idx="60">
                  <c:v>7.9499999999999993</c:v>
                </c:pt>
                <c:pt idx="61">
                  <c:v>8.9499999999999993</c:v>
                </c:pt>
                <c:pt idx="62">
                  <c:v>10.350000000000001</c:v>
                </c:pt>
                <c:pt idx="63">
                  <c:v>10.45</c:v>
                </c:pt>
                <c:pt idx="64">
                  <c:v>10</c:v>
                </c:pt>
                <c:pt idx="65">
                  <c:v>8.6</c:v>
                </c:pt>
                <c:pt idx="66">
                  <c:v>5.35</c:v>
                </c:pt>
                <c:pt idx="67">
                  <c:v>3.7</c:v>
                </c:pt>
                <c:pt idx="68">
                  <c:v>1.1499999999999999</c:v>
                </c:pt>
                <c:pt idx="69">
                  <c:v>-0.5</c:v>
                </c:pt>
                <c:pt idx="70">
                  <c:v>1.8499999999999999</c:v>
                </c:pt>
                <c:pt idx="71">
                  <c:v>2.5999999999999996</c:v>
                </c:pt>
                <c:pt idx="72">
                  <c:v>1.35</c:v>
                </c:pt>
                <c:pt idx="73">
                  <c:v>2.95</c:v>
                </c:pt>
                <c:pt idx="74">
                  <c:v>3.75</c:v>
                </c:pt>
                <c:pt idx="75">
                  <c:v>3.1500000000000004</c:v>
                </c:pt>
                <c:pt idx="76">
                  <c:v>4.45</c:v>
                </c:pt>
                <c:pt idx="77">
                  <c:v>3.8</c:v>
                </c:pt>
                <c:pt idx="78">
                  <c:v>0.5</c:v>
                </c:pt>
                <c:pt idx="79">
                  <c:v>-0.75</c:v>
                </c:pt>
                <c:pt idx="80">
                  <c:v>-1.1499999999999999</c:v>
                </c:pt>
                <c:pt idx="81">
                  <c:v>-0.5</c:v>
                </c:pt>
                <c:pt idx="82">
                  <c:v>3.05</c:v>
                </c:pt>
                <c:pt idx="83">
                  <c:v>4.0999999999999996</c:v>
                </c:pt>
                <c:pt idx="84">
                  <c:v>2.35</c:v>
                </c:pt>
                <c:pt idx="85">
                  <c:v>1.85</c:v>
                </c:pt>
                <c:pt idx="86">
                  <c:v>3.8000000000000003</c:v>
                </c:pt>
                <c:pt idx="87">
                  <c:v>6.35</c:v>
                </c:pt>
                <c:pt idx="88">
                  <c:v>6.75</c:v>
                </c:pt>
                <c:pt idx="89">
                  <c:v>5.85</c:v>
                </c:pt>
                <c:pt idx="90">
                  <c:v>4.95</c:v>
                </c:pt>
                <c:pt idx="91">
                  <c:v>4.3499999999999996</c:v>
                </c:pt>
                <c:pt idx="92">
                  <c:v>3.45</c:v>
                </c:pt>
                <c:pt idx="93">
                  <c:v>2.2000000000000002</c:v>
                </c:pt>
                <c:pt idx="94">
                  <c:v>-1.25</c:v>
                </c:pt>
                <c:pt idx="95">
                  <c:v>-3.45</c:v>
                </c:pt>
                <c:pt idx="96">
                  <c:v>-4.4000000000000004</c:v>
                </c:pt>
                <c:pt idx="97">
                  <c:v>-5</c:v>
                </c:pt>
                <c:pt idx="98">
                  <c:v>-1.9</c:v>
                </c:pt>
                <c:pt idx="99">
                  <c:v>1.55</c:v>
                </c:pt>
                <c:pt idx="100">
                  <c:v>2.6500000000000004</c:v>
                </c:pt>
                <c:pt idx="101">
                  <c:v>2.2000000000000002</c:v>
                </c:pt>
                <c:pt idx="102">
                  <c:v>2.5</c:v>
                </c:pt>
                <c:pt idx="103">
                  <c:v>4.9499999999999993</c:v>
                </c:pt>
                <c:pt idx="104">
                  <c:v>6.6999999999999993</c:v>
                </c:pt>
                <c:pt idx="105">
                  <c:v>6</c:v>
                </c:pt>
                <c:pt idx="106">
                  <c:v>5.0500000000000007</c:v>
                </c:pt>
                <c:pt idx="107">
                  <c:v>5.65</c:v>
                </c:pt>
                <c:pt idx="108">
                  <c:v>7</c:v>
                </c:pt>
                <c:pt idx="109">
                  <c:v>6.8</c:v>
                </c:pt>
                <c:pt idx="110">
                  <c:v>6.4</c:v>
                </c:pt>
                <c:pt idx="111">
                  <c:v>4.7</c:v>
                </c:pt>
                <c:pt idx="112">
                  <c:v>0</c:v>
                </c:pt>
                <c:pt idx="113">
                  <c:v>-5.0000000000000044E-2</c:v>
                </c:pt>
                <c:pt idx="114">
                  <c:v>2</c:v>
                </c:pt>
                <c:pt idx="115">
                  <c:v>1.8</c:v>
                </c:pt>
                <c:pt idx="116">
                  <c:v>1.1000000000000001</c:v>
                </c:pt>
                <c:pt idx="117">
                  <c:v>-0.54999999999999993</c:v>
                </c:pt>
                <c:pt idx="118">
                  <c:v>-1.7999999999999998</c:v>
                </c:pt>
                <c:pt idx="119">
                  <c:v>-1.0999999999999999</c:v>
                </c:pt>
                <c:pt idx="120">
                  <c:v>1.35</c:v>
                </c:pt>
                <c:pt idx="121">
                  <c:v>-0.10000000000000009</c:v>
                </c:pt>
                <c:pt idx="122">
                  <c:v>-1.85</c:v>
                </c:pt>
                <c:pt idx="123">
                  <c:v>-0.2</c:v>
                </c:pt>
                <c:pt idx="124">
                  <c:v>1.85</c:v>
                </c:pt>
                <c:pt idx="125">
                  <c:v>5</c:v>
                </c:pt>
                <c:pt idx="126">
                  <c:v>4.5500000000000007</c:v>
                </c:pt>
                <c:pt idx="127">
                  <c:v>2.6500000000000004</c:v>
                </c:pt>
                <c:pt idx="128">
                  <c:v>1.75</c:v>
                </c:pt>
                <c:pt idx="129">
                  <c:v>-2.15</c:v>
                </c:pt>
                <c:pt idx="130">
                  <c:v>-2.1</c:v>
                </c:pt>
                <c:pt idx="131">
                  <c:v>2.4</c:v>
                </c:pt>
                <c:pt idx="132">
                  <c:v>2.8499999999999996</c:v>
                </c:pt>
                <c:pt idx="133">
                  <c:v>9.9999999999999978E-2</c:v>
                </c:pt>
                <c:pt idx="134">
                  <c:v>-0.19999999999999996</c:v>
                </c:pt>
                <c:pt idx="135">
                  <c:v>0.15000000000000002</c:v>
                </c:pt>
                <c:pt idx="136">
                  <c:v>-0.95</c:v>
                </c:pt>
                <c:pt idx="137">
                  <c:v>-0.85</c:v>
                </c:pt>
                <c:pt idx="138">
                  <c:v>0</c:v>
                </c:pt>
                <c:pt idx="139">
                  <c:v>1.75</c:v>
                </c:pt>
                <c:pt idx="140">
                  <c:v>4.0500000000000007</c:v>
                </c:pt>
                <c:pt idx="141">
                  <c:v>2.5500000000000003</c:v>
                </c:pt>
                <c:pt idx="142">
                  <c:v>-0.75</c:v>
                </c:pt>
                <c:pt idx="143">
                  <c:v>-1.5</c:v>
                </c:pt>
                <c:pt idx="144">
                  <c:v>-1.6</c:v>
                </c:pt>
                <c:pt idx="145">
                  <c:v>-2.95</c:v>
                </c:pt>
                <c:pt idx="146">
                  <c:v>-2.9</c:v>
                </c:pt>
                <c:pt idx="147">
                  <c:v>-1.8</c:v>
                </c:pt>
                <c:pt idx="148">
                  <c:v>0.49999999999999989</c:v>
                </c:pt>
                <c:pt idx="149">
                  <c:v>0.19999999999999996</c:v>
                </c:pt>
                <c:pt idx="150">
                  <c:v>-3.75</c:v>
                </c:pt>
                <c:pt idx="151">
                  <c:v>-4.1500000000000004</c:v>
                </c:pt>
                <c:pt idx="152">
                  <c:v>-1.75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-3.25</c:v>
                </c:pt>
                <c:pt idx="156">
                  <c:v>-9.3000000000000007</c:v>
                </c:pt>
                <c:pt idx="157">
                  <c:v>-12.15</c:v>
                </c:pt>
                <c:pt idx="158">
                  <c:v>-11.100000000000001</c:v>
                </c:pt>
                <c:pt idx="159">
                  <c:v>-10.350000000000001</c:v>
                </c:pt>
                <c:pt idx="160">
                  <c:v>-7.75</c:v>
                </c:pt>
                <c:pt idx="161">
                  <c:v>-6.4499999999999993</c:v>
                </c:pt>
                <c:pt idx="162">
                  <c:v>-9.8000000000000007</c:v>
                </c:pt>
                <c:pt idx="163">
                  <c:v>-11.05</c:v>
                </c:pt>
                <c:pt idx="164">
                  <c:v>-9.6999999999999993</c:v>
                </c:pt>
                <c:pt idx="165">
                  <c:v>-8.3000000000000007</c:v>
                </c:pt>
                <c:pt idx="166">
                  <c:v>-8.5</c:v>
                </c:pt>
                <c:pt idx="167">
                  <c:v>-6.25</c:v>
                </c:pt>
                <c:pt idx="168">
                  <c:v>-1.65</c:v>
                </c:pt>
                <c:pt idx="169">
                  <c:v>-1.3499999999999999</c:v>
                </c:pt>
                <c:pt idx="170">
                  <c:v>-4.7</c:v>
                </c:pt>
                <c:pt idx="171">
                  <c:v>-7.55</c:v>
                </c:pt>
                <c:pt idx="172">
                  <c:v>-6.15</c:v>
                </c:pt>
                <c:pt idx="173">
                  <c:v>-3.25</c:v>
                </c:pt>
                <c:pt idx="174">
                  <c:v>-3.15</c:v>
                </c:pt>
                <c:pt idx="175">
                  <c:v>-4.8</c:v>
                </c:pt>
                <c:pt idx="176">
                  <c:v>-3.55</c:v>
                </c:pt>
                <c:pt idx="177">
                  <c:v>-2.25</c:v>
                </c:pt>
                <c:pt idx="178">
                  <c:v>-5.05</c:v>
                </c:pt>
                <c:pt idx="179">
                  <c:v>-7.6</c:v>
                </c:pt>
                <c:pt idx="180">
                  <c:v>-5.25</c:v>
                </c:pt>
                <c:pt idx="182">
                  <c:v>-2.4500000000000002</c:v>
                </c:pt>
                <c:pt idx="183">
                  <c:v>-3.35</c:v>
                </c:pt>
                <c:pt idx="184">
                  <c:v>-5.45</c:v>
                </c:pt>
                <c:pt idx="185">
                  <c:v>-7.75</c:v>
                </c:pt>
                <c:pt idx="186">
                  <c:v>-8.3500000000000014</c:v>
                </c:pt>
                <c:pt idx="187">
                  <c:v>-4.6000000000000005</c:v>
                </c:pt>
                <c:pt idx="188">
                  <c:v>-0.5</c:v>
                </c:pt>
                <c:pt idx="189">
                  <c:v>-0.9</c:v>
                </c:pt>
                <c:pt idx="190">
                  <c:v>-1.85</c:v>
                </c:pt>
                <c:pt idx="191">
                  <c:v>-2.7</c:v>
                </c:pt>
                <c:pt idx="192">
                  <c:v>-2.4500000000000002</c:v>
                </c:pt>
                <c:pt idx="193">
                  <c:v>-1.3</c:v>
                </c:pt>
                <c:pt idx="194">
                  <c:v>-2.0499999999999998</c:v>
                </c:pt>
                <c:pt idx="195">
                  <c:v>-1.2</c:v>
                </c:pt>
                <c:pt idx="196">
                  <c:v>2.7</c:v>
                </c:pt>
                <c:pt idx="197">
                  <c:v>4.3499999999999996</c:v>
                </c:pt>
                <c:pt idx="198">
                  <c:v>3.55</c:v>
                </c:pt>
                <c:pt idx="199">
                  <c:v>4</c:v>
                </c:pt>
                <c:pt idx="200">
                  <c:v>4.25</c:v>
                </c:pt>
                <c:pt idx="201">
                  <c:v>4.8</c:v>
                </c:pt>
                <c:pt idx="202">
                  <c:v>5.6</c:v>
                </c:pt>
                <c:pt idx="203">
                  <c:v>6.4</c:v>
                </c:pt>
                <c:pt idx="204">
                  <c:v>9.1</c:v>
                </c:pt>
                <c:pt idx="205">
                  <c:v>8.9499999999999993</c:v>
                </c:pt>
                <c:pt idx="206">
                  <c:v>8.1999999999999993</c:v>
                </c:pt>
                <c:pt idx="207">
                  <c:v>8.5</c:v>
                </c:pt>
                <c:pt idx="208">
                  <c:v>6.7</c:v>
                </c:pt>
                <c:pt idx="209">
                  <c:v>6.55</c:v>
                </c:pt>
                <c:pt idx="210">
                  <c:v>7.05</c:v>
                </c:pt>
                <c:pt idx="211">
                  <c:v>6.4</c:v>
                </c:pt>
                <c:pt idx="212">
                  <c:v>8.4499999999999993</c:v>
                </c:pt>
                <c:pt idx="213">
                  <c:v>9.25</c:v>
                </c:pt>
                <c:pt idx="214">
                  <c:v>7.3000000000000007</c:v>
                </c:pt>
                <c:pt idx="215">
                  <c:v>7.5500000000000007</c:v>
                </c:pt>
                <c:pt idx="216">
                  <c:v>7.85</c:v>
                </c:pt>
                <c:pt idx="217">
                  <c:v>8.35</c:v>
                </c:pt>
                <c:pt idx="218">
                  <c:v>7.5</c:v>
                </c:pt>
                <c:pt idx="219">
                  <c:v>7.85</c:v>
                </c:pt>
                <c:pt idx="220">
                  <c:v>8.4</c:v>
                </c:pt>
                <c:pt idx="221">
                  <c:v>8.85</c:v>
                </c:pt>
                <c:pt idx="222">
                  <c:v>9</c:v>
                </c:pt>
                <c:pt idx="223">
                  <c:v>6.6</c:v>
                </c:pt>
                <c:pt idx="224">
                  <c:v>7.4</c:v>
                </c:pt>
                <c:pt idx="225">
                  <c:v>7.5</c:v>
                </c:pt>
                <c:pt idx="226">
                  <c:v>7.5</c:v>
                </c:pt>
                <c:pt idx="227">
                  <c:v>7.6</c:v>
                </c:pt>
                <c:pt idx="228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B5D-9DFD-48584C61AB6E}"/>
            </c:ext>
          </c:extLst>
        </c:ser>
        <c:ser>
          <c:idx val="1"/>
          <c:order val="1"/>
          <c:tx>
            <c:v>LTE50</c:v>
          </c:tx>
          <c:val>
            <c:numRef>
              <c:f>Charts!$AK$7:$AK$248</c:f>
              <c:numCache>
                <c:formatCode>0.00</c:formatCode>
                <c:ptCount val="242"/>
                <c:pt idx="66">
                  <c:v>-17.516398148148152</c:v>
                </c:pt>
                <c:pt idx="80">
                  <c:v>-23.298981481481476</c:v>
                </c:pt>
                <c:pt idx="94">
                  <c:v>-23.783333333333335</c:v>
                </c:pt>
                <c:pt idx="108">
                  <c:v>-23.846685185185184</c:v>
                </c:pt>
                <c:pt idx="122">
                  <c:v>-24.688324074074078</c:v>
                </c:pt>
                <c:pt idx="136">
                  <c:v>-24.016157407407405</c:v>
                </c:pt>
                <c:pt idx="150">
                  <c:v>-24.792027777777776</c:v>
                </c:pt>
                <c:pt idx="164">
                  <c:v>-25.182240740740742</c:v>
                </c:pt>
                <c:pt idx="178">
                  <c:v>-25.327388888888891</c:v>
                </c:pt>
                <c:pt idx="193">
                  <c:v>-24.653703703703702</c:v>
                </c:pt>
                <c:pt idx="207">
                  <c:v>-16.967166666666667</c:v>
                </c:pt>
                <c:pt idx="221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B5D-9DFD-48584C61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Charts!$AX$59:$AX$230</c:f>
              <c:numCache>
                <c:formatCode>0.00</c:formatCode>
                <c:ptCount val="172"/>
                <c:pt idx="0">
                  <c:v>-13.675016754611997</c:v>
                </c:pt>
                <c:pt idx="1">
                  <c:v>-14.24319501508</c:v>
                </c:pt>
                <c:pt idx="2">
                  <c:v>-14.793009511219998</c:v>
                </c:pt>
                <c:pt idx="3">
                  <c:v>-15.202135779419999</c:v>
                </c:pt>
                <c:pt idx="4">
                  <c:v>-15.589855497511998</c:v>
                </c:pt>
                <c:pt idx="5">
                  <c:v>-15.934059204427998</c:v>
                </c:pt>
                <c:pt idx="6">
                  <c:v>-16.248194474153998</c:v>
                </c:pt>
                <c:pt idx="7">
                  <c:v>-16.551640594923995</c:v>
                </c:pt>
                <c:pt idx="8">
                  <c:v>-16.861886974023996</c:v>
                </c:pt>
                <c:pt idx="9">
                  <c:v>-17.177985449933999</c:v>
                </c:pt>
                <c:pt idx="10">
                  <c:v>-17.450871656907996</c:v>
                </c:pt>
                <c:pt idx="11">
                  <c:v>-17.698580711915998</c:v>
                </c:pt>
                <c:pt idx="12">
                  <c:v>-17.937390670795995</c:v>
                </c:pt>
                <c:pt idx="13">
                  <c:v>-18.181907646125996</c:v>
                </c:pt>
                <c:pt idx="14">
                  <c:v>-18.445148947015998</c:v>
                </c:pt>
                <c:pt idx="15">
                  <c:v>-18.711944668655995</c:v>
                </c:pt>
                <c:pt idx="16">
                  <c:v>-18.968706588615998</c:v>
                </c:pt>
                <c:pt idx="17">
                  <c:v>-19.363891780615994</c:v>
                </c:pt>
                <c:pt idx="18">
                  <c:v>-19.791352613695992</c:v>
                </c:pt>
                <c:pt idx="19">
                  <c:v>-20.179327379715996</c:v>
                </c:pt>
                <c:pt idx="20">
                  <c:v>-20.398540798555995</c:v>
                </c:pt>
                <c:pt idx="21">
                  <c:v>-20.604784923932797</c:v>
                </c:pt>
                <c:pt idx="22">
                  <c:v>-20.796623939062794</c:v>
                </c:pt>
                <c:pt idx="23">
                  <c:v>-20.986408104234798</c:v>
                </c:pt>
                <c:pt idx="24">
                  <c:v>-21.153460480134797</c:v>
                </c:pt>
                <c:pt idx="25">
                  <c:v>-21.313481531370794</c:v>
                </c:pt>
                <c:pt idx="26">
                  <c:v>-21.458164796776796</c:v>
                </c:pt>
                <c:pt idx="27">
                  <c:v>-21.588447284616795</c:v>
                </c:pt>
                <c:pt idx="28">
                  <c:v>-21.713015062376794</c:v>
                </c:pt>
                <c:pt idx="29">
                  <c:v>-21.858820920028794</c:v>
                </c:pt>
                <c:pt idx="30">
                  <c:v>-21.998044080283993</c:v>
                </c:pt>
                <c:pt idx="31">
                  <c:v>-22.126820999265995</c:v>
                </c:pt>
                <c:pt idx="32">
                  <c:v>-22.256069137465992</c:v>
                </c:pt>
                <c:pt idx="33">
                  <c:v>-22.416152376365993</c:v>
                </c:pt>
                <c:pt idx="34">
                  <c:v>-22.568550258105994</c:v>
                </c:pt>
                <c:pt idx="35">
                  <c:v>-22.613153755081996</c:v>
                </c:pt>
                <c:pt idx="36">
                  <c:v>-22.708153755081995</c:v>
                </c:pt>
                <c:pt idx="37">
                  <c:v>-22.793153755081995</c:v>
                </c:pt>
                <c:pt idx="38">
                  <c:v>-22.873153755081994</c:v>
                </c:pt>
                <c:pt idx="39">
                  <c:v>-22.953153755081992</c:v>
                </c:pt>
                <c:pt idx="40">
                  <c:v>-23.03315375508199</c:v>
                </c:pt>
                <c:pt idx="41">
                  <c:v>-23.113153755081989</c:v>
                </c:pt>
                <c:pt idx="42">
                  <c:v>-23.193153755081987</c:v>
                </c:pt>
                <c:pt idx="43">
                  <c:v>-23.273153755081985</c:v>
                </c:pt>
                <c:pt idx="44">
                  <c:v>-23.363153755081985</c:v>
                </c:pt>
                <c:pt idx="45">
                  <c:v>-23.453153755081985</c:v>
                </c:pt>
                <c:pt idx="46">
                  <c:v>-23.578153755081985</c:v>
                </c:pt>
                <c:pt idx="47">
                  <c:v>-23.698153755081986</c:v>
                </c:pt>
                <c:pt idx="48">
                  <c:v>-23.813153755081984</c:v>
                </c:pt>
                <c:pt idx="49">
                  <c:v>-23.923153755081984</c:v>
                </c:pt>
                <c:pt idx="50">
                  <c:v>-24.038153755081982</c:v>
                </c:pt>
                <c:pt idx="51">
                  <c:v>-24.158153755081983</c:v>
                </c:pt>
                <c:pt idx="52">
                  <c:v>-24.273153755081982</c:v>
                </c:pt>
                <c:pt idx="53">
                  <c:v>-24.373153755081983</c:v>
                </c:pt>
                <c:pt idx="54">
                  <c:v>-24.473153755081984</c:v>
                </c:pt>
                <c:pt idx="55">
                  <c:v>-24.495153755081983</c:v>
                </c:pt>
                <c:pt idx="56">
                  <c:v>-24.518153755081983</c:v>
                </c:pt>
                <c:pt idx="57">
                  <c:v>-24.528153755081984</c:v>
                </c:pt>
                <c:pt idx="58">
                  <c:v>-24.538153755081986</c:v>
                </c:pt>
                <c:pt idx="59">
                  <c:v>-24.558153755081985</c:v>
                </c:pt>
                <c:pt idx="60">
                  <c:v>-24.568153755081987</c:v>
                </c:pt>
                <c:pt idx="61">
                  <c:v>-24.568153755081987</c:v>
                </c:pt>
                <c:pt idx="62">
                  <c:v>-24.578153755081988</c:v>
                </c:pt>
                <c:pt idx="63">
                  <c:v>-24.598153755081988</c:v>
                </c:pt>
                <c:pt idx="64">
                  <c:v>-24.60815375508199</c:v>
                </c:pt>
                <c:pt idx="65">
                  <c:v>-24.618153755081991</c:v>
                </c:pt>
                <c:pt idx="66">
                  <c:v>-24.638153755081991</c:v>
                </c:pt>
                <c:pt idx="67">
                  <c:v>-24.662153755081992</c:v>
                </c:pt>
                <c:pt idx="68">
                  <c:v>-24.688153755081991</c:v>
                </c:pt>
                <c:pt idx="69">
                  <c:v>-24.71615375508199</c:v>
                </c:pt>
                <c:pt idx="70">
                  <c:v>-24.74215375508199</c:v>
                </c:pt>
                <c:pt idx="71">
                  <c:v>-24.766153755081991</c:v>
                </c:pt>
                <c:pt idx="72">
                  <c:v>-24.791153755081989</c:v>
                </c:pt>
                <c:pt idx="73">
                  <c:v>-24.816153755081988</c:v>
                </c:pt>
                <c:pt idx="74">
                  <c:v>-24.839153755081988</c:v>
                </c:pt>
                <c:pt idx="75">
                  <c:v>-24.433094754536</c:v>
                </c:pt>
                <c:pt idx="76">
                  <c:v>-24.423094754535999</c:v>
                </c:pt>
                <c:pt idx="77">
                  <c:v>-24.373094754535998</c:v>
                </c:pt>
                <c:pt idx="78">
                  <c:v>-24.323094754535997</c:v>
                </c:pt>
                <c:pt idx="79">
                  <c:v>-24.373094754535998</c:v>
                </c:pt>
                <c:pt idx="80">
                  <c:v>-24.367094754535998</c:v>
                </c:pt>
                <c:pt idx="81">
                  <c:v>-24.367094754535998</c:v>
                </c:pt>
                <c:pt idx="82">
                  <c:v>-24.367094754535998</c:v>
                </c:pt>
                <c:pt idx="83">
                  <c:v>-24.367094754535998</c:v>
                </c:pt>
                <c:pt idx="84">
                  <c:v>-24.367094754535998</c:v>
                </c:pt>
                <c:pt idx="85">
                  <c:v>-24.367094754535998</c:v>
                </c:pt>
                <c:pt idx="86">
                  <c:v>-24.367094754535998</c:v>
                </c:pt>
                <c:pt idx="87">
                  <c:v>-24.367094754535998</c:v>
                </c:pt>
                <c:pt idx="88">
                  <c:v>-24.367094754535998</c:v>
                </c:pt>
                <c:pt idx="89">
                  <c:v>-24.367094754535998</c:v>
                </c:pt>
                <c:pt idx="90">
                  <c:v>-24.367094754535998</c:v>
                </c:pt>
                <c:pt idx="91">
                  <c:v>-24.367094754535998</c:v>
                </c:pt>
                <c:pt idx="92">
                  <c:v>-24.367094754535998</c:v>
                </c:pt>
                <c:pt idx="93">
                  <c:v>-24.367094754535998</c:v>
                </c:pt>
                <c:pt idx="94">
                  <c:v>-24.357094754535996</c:v>
                </c:pt>
                <c:pt idx="95">
                  <c:v>-24.407094754535997</c:v>
                </c:pt>
                <c:pt idx="96">
                  <c:v>-24.391094754535999</c:v>
                </c:pt>
                <c:pt idx="97">
                  <c:v>-24.391094754535999</c:v>
                </c:pt>
                <c:pt idx="98">
                  <c:v>-24.391094754535999</c:v>
                </c:pt>
                <c:pt idx="99">
                  <c:v>-24.391094754535999</c:v>
                </c:pt>
                <c:pt idx="100">
                  <c:v>-24.391094754535999</c:v>
                </c:pt>
                <c:pt idx="101">
                  <c:v>-24.391094754535999</c:v>
                </c:pt>
                <c:pt idx="102">
                  <c:v>-24.355094754535997</c:v>
                </c:pt>
                <c:pt idx="103">
                  <c:v>-24.355094754535997</c:v>
                </c:pt>
                <c:pt idx="104">
                  <c:v>-24.295094754535995</c:v>
                </c:pt>
                <c:pt idx="105">
                  <c:v>-24.145094754535993</c:v>
                </c:pt>
                <c:pt idx="106">
                  <c:v>-23.941094754535992</c:v>
                </c:pt>
                <c:pt idx="107">
                  <c:v>-23.762594754535993</c:v>
                </c:pt>
                <c:pt idx="108">
                  <c:v>-23.584094754535993</c:v>
                </c:pt>
                <c:pt idx="109">
                  <c:v>-23.405594754535993</c:v>
                </c:pt>
                <c:pt idx="110">
                  <c:v>-23.320594754535993</c:v>
                </c:pt>
                <c:pt idx="111">
                  <c:v>-23.142094754535993</c:v>
                </c:pt>
                <c:pt idx="112">
                  <c:v>-22.938094754535992</c:v>
                </c:pt>
                <c:pt idx="113">
                  <c:v>-22.734094754535992</c:v>
                </c:pt>
                <c:pt idx="114">
                  <c:v>-22.547094754535994</c:v>
                </c:pt>
                <c:pt idx="115">
                  <c:v>-22.343094754535993</c:v>
                </c:pt>
                <c:pt idx="116">
                  <c:v>-22.139094754535993</c:v>
                </c:pt>
                <c:pt idx="117">
                  <c:v>-22.054094754535992</c:v>
                </c:pt>
                <c:pt idx="118">
                  <c:v>-22.004094754535991</c:v>
                </c:pt>
                <c:pt idx="119">
                  <c:v>-21.899094754535991</c:v>
                </c:pt>
                <c:pt idx="120">
                  <c:v>-21.84909475453599</c:v>
                </c:pt>
                <c:pt idx="121">
                  <c:v>-21.740753613011975</c:v>
                </c:pt>
                <c:pt idx="122">
                  <c:v>-21.617509597091964</c:v>
                </c:pt>
                <c:pt idx="123">
                  <c:v>-21.499730977231966</c:v>
                </c:pt>
                <c:pt idx="124">
                  <c:v>-21.382550682181972</c:v>
                </c:pt>
                <c:pt idx="125">
                  <c:v>-21.242998208629974</c:v>
                </c:pt>
                <c:pt idx="126">
                  <c:v>-21.073380131133955</c:v>
                </c:pt>
                <c:pt idx="127">
                  <c:v>-20.921951696493966</c:v>
                </c:pt>
                <c:pt idx="129">
                  <c:v>-20.730441462053953</c:v>
                </c:pt>
                <c:pt idx="130">
                  <c:v>-20.474177249885916</c:v>
                </c:pt>
                <c:pt idx="131">
                  <c:v>-20.237163866781895</c:v>
                </c:pt>
                <c:pt idx="132">
                  <c:v>-20.059960304911939</c:v>
                </c:pt>
                <c:pt idx="133">
                  <c:v>-19.8836929708119</c:v>
                </c:pt>
                <c:pt idx="134">
                  <c:v>-19.708766906001905</c:v>
                </c:pt>
                <c:pt idx="135">
                  <c:v>-19.518297865085927</c:v>
                </c:pt>
                <c:pt idx="136">
                  <c:v>-19.3113907261599</c:v>
                </c:pt>
                <c:pt idx="137">
                  <c:v>-19.096459243549909</c:v>
                </c:pt>
                <c:pt idx="138">
                  <c:v>-18.873254938319949</c:v>
                </c:pt>
                <c:pt idx="139">
                  <c:v>-18.641524781949922</c:v>
                </c:pt>
                <c:pt idx="140">
                  <c:v>-18.390554083917927</c:v>
                </c:pt>
                <c:pt idx="141">
                  <c:v>-17.999939773845902</c:v>
                </c:pt>
                <c:pt idx="142">
                  <c:v>-17.594749792845867</c:v>
                </c:pt>
                <c:pt idx="143">
                  <c:v>-17.011152319345904</c:v>
                </c:pt>
                <c:pt idx="144">
                  <c:v>-16.575530288425909</c:v>
                </c:pt>
                <c:pt idx="145">
                  <c:v>-16.274535187033841</c:v>
                </c:pt>
                <c:pt idx="146">
                  <c:v>-16.001646507151865</c:v>
                </c:pt>
                <c:pt idx="147">
                  <c:v>-15.786278199471898</c:v>
                </c:pt>
                <c:pt idx="148">
                  <c:v>-15.47961753901188</c:v>
                </c:pt>
                <c:pt idx="149">
                  <c:v>-15.1621420961119</c:v>
                </c:pt>
                <c:pt idx="150">
                  <c:v>-14.923174734543847</c:v>
                </c:pt>
                <c:pt idx="151">
                  <c:v>-14.861360361815862</c:v>
                </c:pt>
                <c:pt idx="152">
                  <c:v>-14.79741916577586</c:v>
                </c:pt>
                <c:pt idx="153">
                  <c:v>-14.532926759535856</c:v>
                </c:pt>
                <c:pt idx="154">
                  <c:v>-14.25948323745583</c:v>
                </c:pt>
                <c:pt idx="155">
                  <c:v>-13.888542785657817</c:v>
                </c:pt>
                <c:pt idx="156">
                  <c:v>-13.468751249451929</c:v>
                </c:pt>
                <c:pt idx="157">
                  <c:v>-13.016247027291875</c:v>
                </c:pt>
                <c:pt idx="158">
                  <c:v>-12.548927694891828</c:v>
                </c:pt>
                <c:pt idx="159">
                  <c:v>-12.068927694891828</c:v>
                </c:pt>
                <c:pt idx="160">
                  <c:v>-11.508927694891828</c:v>
                </c:pt>
                <c:pt idx="161">
                  <c:v>-10.868927694891827</c:v>
                </c:pt>
                <c:pt idx="162">
                  <c:v>-10.308927694891826</c:v>
                </c:pt>
                <c:pt idx="163">
                  <c:v>-9.8289276948918261</c:v>
                </c:pt>
                <c:pt idx="164">
                  <c:v>-9.2689276948918256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4F75-A9AB-A2C02B062DE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Charts!$AY$59:$AY$230</c:f>
              <c:numCache>
                <c:formatCode>0.00</c:formatCode>
                <c:ptCount val="172"/>
                <c:pt idx="8">
                  <c:v>-17.443472222222219</c:v>
                </c:pt>
                <c:pt idx="21">
                  <c:v>-20.484721911421925</c:v>
                </c:pt>
                <c:pt idx="35">
                  <c:v>-22.29504444444445</c:v>
                </c:pt>
                <c:pt idx="49">
                  <c:v>-22.646022222222221</c:v>
                </c:pt>
                <c:pt idx="64">
                  <c:v>-23.223433333333325</c:v>
                </c:pt>
                <c:pt idx="77">
                  <c:v>-23.554366666666667</c:v>
                </c:pt>
                <c:pt idx="91">
                  <c:v>-24.72282222222222</c:v>
                </c:pt>
                <c:pt idx="106">
                  <c:v>-23.612388888888884</c:v>
                </c:pt>
                <c:pt idx="120">
                  <c:v>-22.636922222222218</c:v>
                </c:pt>
                <c:pt idx="135">
                  <c:v>-19.885311111111108</c:v>
                </c:pt>
                <c:pt idx="149">
                  <c:v>-16.097622222222221</c:v>
                </c:pt>
                <c:pt idx="162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A-4F75-A9AB-A2C02B06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2013</a:t>
            </a:r>
            <a:r>
              <a:rPr lang="en-CA" baseline="0"/>
              <a:t> - 2014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Charts!$BB$59:$BB$223</c:f>
              <c:numCache>
                <c:formatCode>0.00</c:formatCode>
                <c:ptCount val="165"/>
                <c:pt idx="0">
                  <c:v>-14.50321325184</c:v>
                </c:pt>
                <c:pt idx="1">
                  <c:v>-14.940273452200001</c:v>
                </c:pt>
                <c:pt idx="2">
                  <c:v>-15.354748995444</c:v>
                </c:pt>
                <c:pt idx="3">
                  <c:v>-15.75569273828</c:v>
                </c:pt>
                <c:pt idx="4">
                  <c:v>-16.143412456372001</c:v>
                </c:pt>
                <c:pt idx="5">
                  <c:v>-16.525861019612002</c:v>
                </c:pt>
                <c:pt idx="6">
                  <c:v>-17.006303196840005</c:v>
                </c:pt>
                <c:pt idx="7">
                  <c:v>-17.363298633040003</c:v>
                </c:pt>
                <c:pt idx="8">
                  <c:v>-17.708016832040002</c:v>
                </c:pt>
                <c:pt idx="9">
                  <c:v>-18.040752069840003</c:v>
                </c:pt>
                <c:pt idx="10">
                  <c:v>-18.361794666280002</c:v>
                </c:pt>
                <c:pt idx="11">
                  <c:v>-18.671430985040004</c:v>
                </c:pt>
                <c:pt idx="12">
                  <c:v>-19.149050902799999</c:v>
                </c:pt>
                <c:pt idx="13">
                  <c:v>-19.60931815048</c:v>
                </c:pt>
                <c:pt idx="14">
                  <c:v>-19.886414256680002</c:v>
                </c:pt>
                <c:pt idx="15">
                  <c:v>-20.15320997832</c:v>
                </c:pt>
                <c:pt idx="16">
                  <c:v>-20.409971898280002</c:v>
                </c:pt>
                <c:pt idx="17">
                  <c:v>-20.65696264328</c:v>
                </c:pt>
                <c:pt idx="18">
                  <c:v>-20.894440883879998</c:v>
                </c:pt>
                <c:pt idx="19">
                  <c:v>-21.118096925467999</c:v>
                </c:pt>
                <c:pt idx="20">
                  <c:v>-21.304428331481997</c:v>
                </c:pt>
                <c:pt idx="21">
                  <c:v>-21.493836201725998</c:v>
                </c:pt>
                <c:pt idx="22">
                  <c:v>-21.695772007125996</c:v>
                </c:pt>
                <c:pt idx="23">
                  <c:v>-21.889429318525998</c:v>
                </c:pt>
                <c:pt idx="24">
                  <c:v>-22.075043069525996</c:v>
                </c:pt>
                <c:pt idx="25">
                  <c:v>-22.249288214205194</c:v>
                </c:pt>
                <c:pt idx="26">
                  <c:v>-22.410993040247195</c:v>
                </c:pt>
                <c:pt idx="27">
                  <c:v>-22.622702082987196</c:v>
                </c:pt>
                <c:pt idx="28">
                  <c:v>-22.747269860747195</c:v>
                </c:pt>
                <c:pt idx="29">
                  <c:v>-22.866295050667198</c:v>
                </c:pt>
                <c:pt idx="30">
                  <c:v>-22.968581454119999</c:v>
                </c:pt>
                <c:pt idx="31">
                  <c:v>-23.060758617180802</c:v>
                </c:pt>
                <c:pt idx="32">
                  <c:v>-23.127967649044802</c:v>
                </c:pt>
                <c:pt idx="33">
                  <c:v>-23.192000944604803</c:v>
                </c:pt>
                <c:pt idx="34">
                  <c:v>-23.198096859874404</c:v>
                </c:pt>
                <c:pt idx="35">
                  <c:v>-23.202557209572003</c:v>
                </c:pt>
                <c:pt idx="36">
                  <c:v>-23.206557209572004</c:v>
                </c:pt>
                <c:pt idx="37">
                  <c:v>-23.216557209572006</c:v>
                </c:pt>
                <c:pt idx="38">
                  <c:v>-23.226057209572005</c:v>
                </c:pt>
                <c:pt idx="39">
                  <c:v>-23.236057209572007</c:v>
                </c:pt>
                <c:pt idx="40">
                  <c:v>-23.241257209572009</c:v>
                </c:pt>
                <c:pt idx="41">
                  <c:v>-23.24845720957201</c:v>
                </c:pt>
                <c:pt idx="42">
                  <c:v>-23.256457209572009</c:v>
                </c:pt>
                <c:pt idx="43">
                  <c:v>-23.264457209572008</c:v>
                </c:pt>
                <c:pt idx="44">
                  <c:v>-23.272457209572007</c:v>
                </c:pt>
                <c:pt idx="45">
                  <c:v>-23.292457209572007</c:v>
                </c:pt>
                <c:pt idx="46">
                  <c:v>-23.432457209572007</c:v>
                </c:pt>
                <c:pt idx="47">
                  <c:v>-23.572457209572008</c:v>
                </c:pt>
                <c:pt idx="48">
                  <c:v>-23.600457209572006</c:v>
                </c:pt>
                <c:pt idx="49">
                  <c:v>-23.624457209572007</c:v>
                </c:pt>
                <c:pt idx="50">
                  <c:v>-23.644457209572007</c:v>
                </c:pt>
                <c:pt idx="51">
                  <c:v>-23.664457209572006</c:v>
                </c:pt>
                <c:pt idx="52">
                  <c:v>-23.664457209572006</c:v>
                </c:pt>
                <c:pt idx="53">
                  <c:v>-23.554457209572007</c:v>
                </c:pt>
                <c:pt idx="54">
                  <c:v>-23.554457209572007</c:v>
                </c:pt>
                <c:pt idx="55">
                  <c:v>-23.604457209572008</c:v>
                </c:pt>
                <c:pt idx="56">
                  <c:v>-23.627457209572007</c:v>
                </c:pt>
                <c:pt idx="57">
                  <c:v>-23.653457209572007</c:v>
                </c:pt>
                <c:pt idx="58">
                  <c:v>-23.681457209572006</c:v>
                </c:pt>
                <c:pt idx="59">
                  <c:v>-23.706457209572005</c:v>
                </c:pt>
                <c:pt idx="60">
                  <c:v>-23.728457209572003</c:v>
                </c:pt>
                <c:pt idx="61">
                  <c:v>-23.750457209572001</c:v>
                </c:pt>
                <c:pt idx="62">
                  <c:v>-23.774457209572002</c:v>
                </c:pt>
                <c:pt idx="63">
                  <c:v>-23.797457209572002</c:v>
                </c:pt>
                <c:pt idx="64">
                  <c:v>-23.819457209572001</c:v>
                </c:pt>
                <c:pt idx="65">
                  <c:v>-23.841457209571999</c:v>
                </c:pt>
                <c:pt idx="66">
                  <c:v>-23.864457209571999</c:v>
                </c:pt>
                <c:pt idx="67">
                  <c:v>-23.886457209571997</c:v>
                </c:pt>
                <c:pt idx="68">
                  <c:v>-23.906457209571997</c:v>
                </c:pt>
                <c:pt idx="69">
                  <c:v>-23.926457209571996</c:v>
                </c:pt>
                <c:pt idx="70">
                  <c:v>-23.946457209571996</c:v>
                </c:pt>
                <c:pt idx="71">
                  <c:v>-23.956457209571997</c:v>
                </c:pt>
                <c:pt idx="72">
                  <c:v>-23.978457209571996</c:v>
                </c:pt>
                <c:pt idx="73">
                  <c:v>-24.003457209571994</c:v>
                </c:pt>
                <c:pt idx="74">
                  <c:v>-24.031457209571993</c:v>
                </c:pt>
                <c:pt idx="75">
                  <c:v>-23.846721249792321</c:v>
                </c:pt>
                <c:pt idx="76">
                  <c:v>-23.846721249792321</c:v>
                </c:pt>
                <c:pt idx="77">
                  <c:v>-23.846721249792321</c:v>
                </c:pt>
                <c:pt idx="78">
                  <c:v>-23.79672124979232</c:v>
                </c:pt>
                <c:pt idx="79">
                  <c:v>-23.686721249792321</c:v>
                </c:pt>
                <c:pt idx="80">
                  <c:v>-23.556721249792322</c:v>
                </c:pt>
                <c:pt idx="81">
                  <c:v>-23.426721249792323</c:v>
                </c:pt>
                <c:pt idx="82">
                  <c:v>-23.296721249792324</c:v>
                </c:pt>
                <c:pt idx="83">
                  <c:v>-23.196721249792322</c:v>
                </c:pt>
                <c:pt idx="84">
                  <c:v>-23.186721249792321</c:v>
                </c:pt>
                <c:pt idx="85">
                  <c:v>-23.286721249792322</c:v>
                </c:pt>
                <c:pt idx="86">
                  <c:v>-23.336721249792323</c:v>
                </c:pt>
                <c:pt idx="87">
                  <c:v>-23.326721249792321</c:v>
                </c:pt>
                <c:pt idx="88">
                  <c:v>-23.31672124979232</c:v>
                </c:pt>
                <c:pt idx="89">
                  <c:v>-23.36672124979232</c:v>
                </c:pt>
                <c:pt idx="90">
                  <c:v>-23.406721249792319</c:v>
                </c:pt>
                <c:pt idx="91">
                  <c:v>-23.45672124979232</c:v>
                </c:pt>
                <c:pt idx="92">
                  <c:v>-23.446721249792319</c:v>
                </c:pt>
                <c:pt idx="93">
                  <c:v>-23.496721249792319</c:v>
                </c:pt>
                <c:pt idx="94">
                  <c:v>-23.54672124979232</c:v>
                </c:pt>
                <c:pt idx="95">
                  <c:v>-23.536721249792318</c:v>
                </c:pt>
                <c:pt idx="96">
                  <c:v>-23.486721249792318</c:v>
                </c:pt>
                <c:pt idx="97">
                  <c:v>-23.536721249792318</c:v>
                </c:pt>
                <c:pt idx="98">
                  <c:v>-23.586721249792319</c:v>
                </c:pt>
                <c:pt idx="99">
                  <c:v>-23.650721249792319</c:v>
                </c:pt>
                <c:pt idx="100">
                  <c:v>-23.63672124979232</c:v>
                </c:pt>
                <c:pt idx="101">
                  <c:v>-23.61672124979232</c:v>
                </c:pt>
                <c:pt idx="102">
                  <c:v>-23.596721249792321</c:v>
                </c:pt>
                <c:pt idx="103">
                  <c:v>-23.576721249792321</c:v>
                </c:pt>
                <c:pt idx="104">
                  <c:v>-23.556721249792322</c:v>
                </c:pt>
                <c:pt idx="105">
                  <c:v>-23.536721249792322</c:v>
                </c:pt>
                <c:pt idx="106">
                  <c:v>-23.560721249792323</c:v>
                </c:pt>
                <c:pt idx="107">
                  <c:v>-23.584721249792324</c:v>
                </c:pt>
                <c:pt idx="108">
                  <c:v>-23.608721249792325</c:v>
                </c:pt>
                <c:pt idx="109">
                  <c:v>-23.626721249792325</c:v>
                </c:pt>
                <c:pt idx="110">
                  <c:v>-23.638721249792326</c:v>
                </c:pt>
                <c:pt idx="111">
                  <c:v>-23.434721249792325</c:v>
                </c:pt>
                <c:pt idx="112">
                  <c:v>-23.128721249792324</c:v>
                </c:pt>
                <c:pt idx="113">
                  <c:v>-22.856721249792322</c:v>
                </c:pt>
                <c:pt idx="114">
                  <c:v>-22.652721249792322</c:v>
                </c:pt>
                <c:pt idx="115">
                  <c:v>-22.448721249792321</c:v>
                </c:pt>
                <c:pt idx="116">
                  <c:v>-22.210721249792321</c:v>
                </c:pt>
                <c:pt idx="117">
                  <c:v>-22.006721249792321</c:v>
                </c:pt>
                <c:pt idx="118">
                  <c:v>-21.80272124979232</c:v>
                </c:pt>
                <c:pt idx="119">
                  <c:v>-21.564721249792321</c:v>
                </c:pt>
                <c:pt idx="120">
                  <c:v>-21.377721249792323</c:v>
                </c:pt>
                <c:pt idx="121">
                  <c:v>-21.42696722321233</c:v>
                </c:pt>
                <c:pt idx="122">
                  <c:v>-21.560481573792341</c:v>
                </c:pt>
                <c:pt idx="123">
                  <c:v>-21.721088782692338</c:v>
                </c:pt>
                <c:pt idx="124">
                  <c:v>-21.921969288492328</c:v>
                </c:pt>
                <c:pt idx="125">
                  <c:v>-22.154556744412325</c:v>
                </c:pt>
                <c:pt idx="126">
                  <c:v>-22.372637129764346</c:v>
                </c:pt>
                <c:pt idx="127">
                  <c:v>-22.402922816692342</c:v>
                </c:pt>
                <c:pt idx="129">
                  <c:v>-22.359149048820338</c:v>
                </c:pt>
                <c:pt idx="130">
                  <c:v>-22.421791411794747</c:v>
                </c:pt>
                <c:pt idx="131">
                  <c:v>-22.441345015900829</c:v>
                </c:pt>
                <c:pt idx="132">
                  <c:v>-22.379708994380845</c:v>
                </c:pt>
                <c:pt idx="133">
                  <c:v>-22.080054526410777</c:v>
                </c:pt>
                <c:pt idx="134">
                  <c:v>-21.740198171922788</c:v>
                </c:pt>
                <c:pt idx="135">
                  <c:v>-21.269220179839643</c:v>
                </c:pt>
                <c:pt idx="136">
                  <c:v>-20.718667271045174</c:v>
                </c:pt>
                <c:pt idx="137">
                  <c:v>-19.924355270095202</c:v>
                </c:pt>
                <c:pt idx="138">
                  <c:v>-19.574992009735265</c:v>
                </c:pt>
                <c:pt idx="139">
                  <c:v>-19.333186629175238</c:v>
                </c:pt>
                <c:pt idx="140">
                  <c:v>-19.092673043561241</c:v>
                </c:pt>
                <c:pt idx="141">
                  <c:v>-18.832263503513225</c:v>
                </c:pt>
                <c:pt idx="142">
                  <c:v>-18.517115740513198</c:v>
                </c:pt>
                <c:pt idx="143">
                  <c:v>-18.190301155353218</c:v>
                </c:pt>
                <c:pt idx="144">
                  <c:v>-17.851484020193222</c:v>
                </c:pt>
                <c:pt idx="145">
                  <c:v>-17.450157218337132</c:v>
                </c:pt>
                <c:pt idx="146">
                  <c:v>-17.164273839413159</c:v>
                </c:pt>
                <c:pt idx="147">
                  <c:v>-16.868142416353205</c:v>
                </c:pt>
                <c:pt idx="148">
                  <c:v>-16.561481755893187</c:v>
                </c:pt>
                <c:pt idx="149">
                  <c:v>-16.330590524693203</c:v>
                </c:pt>
                <c:pt idx="150">
                  <c:v>-16.659170646849276</c:v>
                </c:pt>
                <c:pt idx="151">
                  <c:v>-16.597356274121289</c:v>
                </c:pt>
                <c:pt idx="152">
                  <c:v>-16.277650293921276</c:v>
                </c:pt>
                <c:pt idx="153">
                  <c:v>-16.013157887681274</c:v>
                </c:pt>
                <c:pt idx="154">
                  <c:v>-15.637173044821239</c:v>
                </c:pt>
                <c:pt idx="155">
                  <c:v>-15.230904930947222</c:v>
                </c:pt>
                <c:pt idx="156">
                  <c:v>-14.847617006585324</c:v>
                </c:pt>
                <c:pt idx="157">
                  <c:v>-14.451675812195276</c:v>
                </c:pt>
                <c:pt idx="158">
                  <c:v>-14.003828118645231</c:v>
                </c:pt>
                <c:pt idx="159">
                  <c:v>-13.583828118645229</c:v>
                </c:pt>
                <c:pt idx="160">
                  <c:v>-13.183828118645231</c:v>
                </c:pt>
                <c:pt idx="161">
                  <c:v>-12.763828118645231</c:v>
                </c:pt>
                <c:pt idx="162">
                  <c:v>-12.343828118645231</c:v>
                </c:pt>
                <c:pt idx="163">
                  <c:v>-11.88382811864523</c:v>
                </c:pt>
                <c:pt idx="164">
                  <c:v>-11.423828118645229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B77-AD00-0661C7DDD82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Charts!$BC$59:$BC$230</c:f>
              <c:numCache>
                <c:formatCode>0.00</c:formatCode>
                <c:ptCount val="172"/>
                <c:pt idx="1">
                  <c:v>-13.895244444444447</c:v>
                </c:pt>
                <c:pt idx="15">
                  <c:v>-19.422566666666665</c:v>
                </c:pt>
                <c:pt idx="29">
                  <c:v>-22.870133333333335</c:v>
                </c:pt>
                <c:pt idx="43">
                  <c:v>-24.059822222222223</c:v>
                </c:pt>
                <c:pt idx="57">
                  <c:v>-24.091111111111104</c:v>
                </c:pt>
                <c:pt idx="71">
                  <c:v>-23.058955555555553</c:v>
                </c:pt>
                <c:pt idx="85">
                  <c:v>-23.002433333333336</c:v>
                </c:pt>
                <c:pt idx="99">
                  <c:v>-23.457222222222221</c:v>
                </c:pt>
                <c:pt idx="113">
                  <c:v>-22.598244444444443</c:v>
                </c:pt>
                <c:pt idx="127">
                  <c:v>-22.759166666666669</c:v>
                </c:pt>
                <c:pt idx="142">
                  <c:v>-17.623600000000003</c:v>
                </c:pt>
                <c:pt idx="155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B77-AD00-0661C7DD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2014</a:t>
            </a:r>
            <a:r>
              <a:rPr lang="en-CA" baseline="0"/>
              <a:t> - 2015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Charts!$BF$59:$BF$230</c:f>
              <c:numCache>
                <c:formatCode>0.00</c:formatCode>
                <c:ptCount val="172"/>
                <c:pt idx="0">
                  <c:v>-12.398319723227997</c:v>
                </c:pt>
                <c:pt idx="1">
                  <c:v>-12.826638719580799</c:v>
                </c:pt>
                <c:pt idx="2">
                  <c:v>-13.207279524600798</c:v>
                </c:pt>
                <c:pt idx="3">
                  <c:v>-13.5959494793908</c:v>
                </c:pt>
                <c:pt idx="4">
                  <c:v>-13.971800226520799</c:v>
                </c:pt>
                <c:pt idx="5">
                  <c:v>-14.296881505274799</c:v>
                </c:pt>
                <c:pt idx="6">
                  <c:v>-14.5925382297228</c:v>
                </c:pt>
                <c:pt idx="7">
                  <c:v>-14.8959843504928</c:v>
                </c:pt>
                <c:pt idx="8">
                  <c:v>-15.206230729592798</c:v>
                </c:pt>
                <c:pt idx="9">
                  <c:v>-15.5389659673928</c:v>
                </c:pt>
                <c:pt idx="10">
                  <c:v>-15.853587711903998</c:v>
                </c:pt>
                <c:pt idx="11">
                  <c:v>-16.116778582849999</c:v>
                </c:pt>
                <c:pt idx="12">
                  <c:v>-16.355588541729997</c:v>
                </c:pt>
                <c:pt idx="13">
                  <c:v>-16.585722165569997</c:v>
                </c:pt>
                <c:pt idx="14">
                  <c:v>-16.807399050529998</c:v>
                </c:pt>
                <c:pt idx="15">
                  <c:v>-17.087534558251996</c:v>
                </c:pt>
                <c:pt idx="16">
                  <c:v>-17.357134574209997</c:v>
                </c:pt>
                <c:pt idx="17">
                  <c:v>-17.628824393709994</c:v>
                </c:pt>
                <c:pt idx="18">
                  <c:v>-17.937546106489993</c:v>
                </c:pt>
                <c:pt idx="19">
                  <c:v>-18.393987007689997</c:v>
                </c:pt>
                <c:pt idx="20">
                  <c:v>-18.832413845369995</c:v>
                </c:pt>
                <c:pt idx="21">
                  <c:v>-19.25332022369</c:v>
                </c:pt>
                <c:pt idx="22">
                  <c:v>-19.657191834489996</c:v>
                </c:pt>
                <c:pt idx="23">
                  <c:v>-20.044506457290002</c:v>
                </c:pt>
                <c:pt idx="24">
                  <c:v>-20.415733959289998</c:v>
                </c:pt>
                <c:pt idx="25">
                  <c:v>-20.771336295369995</c:v>
                </c:pt>
                <c:pt idx="26">
                  <c:v>-21.077724386818002</c:v>
                </c:pt>
                <c:pt idx="27">
                  <c:v>-21.240577496618002</c:v>
                </c:pt>
                <c:pt idx="28">
                  <c:v>-21.396287218817999</c:v>
                </c:pt>
                <c:pt idx="29">
                  <c:v>-21.54209307647</c:v>
                </c:pt>
                <c:pt idx="30">
                  <c:v>-21.681316236725198</c:v>
                </c:pt>
                <c:pt idx="31">
                  <c:v>-21.816870888285202</c:v>
                </c:pt>
                <c:pt idx="32">
                  <c:v>-21.946119026485199</c:v>
                </c:pt>
                <c:pt idx="33">
                  <c:v>-22.069259979485199</c:v>
                </c:pt>
                <c:pt idx="34">
                  <c:v>-22.1747662053052</c:v>
                </c:pt>
                <c:pt idx="35">
                  <c:v>-22.275124073501203</c:v>
                </c:pt>
                <c:pt idx="36">
                  <c:v>-22.445124073501205</c:v>
                </c:pt>
                <c:pt idx="37">
                  <c:v>-22.645124073501204</c:v>
                </c:pt>
                <c:pt idx="38">
                  <c:v>-22.725124073501203</c:v>
                </c:pt>
                <c:pt idx="39">
                  <c:v>-22.805124073501201</c:v>
                </c:pt>
                <c:pt idx="40">
                  <c:v>-22.885124073501199</c:v>
                </c:pt>
                <c:pt idx="41">
                  <c:v>-22.953124073501201</c:v>
                </c:pt>
                <c:pt idx="42">
                  <c:v>-23.017124073501201</c:v>
                </c:pt>
                <c:pt idx="43">
                  <c:v>-23.0571240735012</c:v>
                </c:pt>
                <c:pt idx="44">
                  <c:v>-23.152124073501199</c:v>
                </c:pt>
                <c:pt idx="45">
                  <c:v>-23.247124073501197</c:v>
                </c:pt>
                <c:pt idx="46">
                  <c:v>-23.127124073501196</c:v>
                </c:pt>
                <c:pt idx="47">
                  <c:v>-23.007124073501195</c:v>
                </c:pt>
                <c:pt idx="48">
                  <c:v>-22.887124073501194</c:v>
                </c:pt>
                <c:pt idx="49">
                  <c:v>-22.767124073501193</c:v>
                </c:pt>
                <c:pt idx="50">
                  <c:v>-22.657124073501194</c:v>
                </c:pt>
                <c:pt idx="51">
                  <c:v>-22.657124073501194</c:v>
                </c:pt>
                <c:pt idx="52">
                  <c:v>-22.707124073501195</c:v>
                </c:pt>
                <c:pt idx="53">
                  <c:v>-22.807124073501196</c:v>
                </c:pt>
                <c:pt idx="54">
                  <c:v>-22.907124073501198</c:v>
                </c:pt>
                <c:pt idx="55">
                  <c:v>-22.907124073501198</c:v>
                </c:pt>
                <c:pt idx="56">
                  <c:v>-22.787124073501197</c:v>
                </c:pt>
                <c:pt idx="57">
                  <c:v>-22.667124073501196</c:v>
                </c:pt>
                <c:pt idx="58">
                  <c:v>-22.547124073501195</c:v>
                </c:pt>
                <c:pt idx="59">
                  <c:v>-22.417124073501192</c:v>
                </c:pt>
                <c:pt idx="60">
                  <c:v>-22.257124073501192</c:v>
                </c:pt>
                <c:pt idx="61">
                  <c:v>-22.097124073501192</c:v>
                </c:pt>
                <c:pt idx="62">
                  <c:v>-22.057124073501193</c:v>
                </c:pt>
                <c:pt idx="63">
                  <c:v>-22.067124073501194</c:v>
                </c:pt>
                <c:pt idx="64">
                  <c:v>-22.027124073501195</c:v>
                </c:pt>
                <c:pt idx="65">
                  <c:v>-21.987124073501196</c:v>
                </c:pt>
                <c:pt idx="66">
                  <c:v>-22.097124073501195</c:v>
                </c:pt>
                <c:pt idx="67">
                  <c:v>-22.227124073501194</c:v>
                </c:pt>
                <c:pt idx="68">
                  <c:v>-22.367124073501195</c:v>
                </c:pt>
                <c:pt idx="69">
                  <c:v>-22.507124073501195</c:v>
                </c:pt>
                <c:pt idx="70">
                  <c:v>-22.632124073501195</c:v>
                </c:pt>
                <c:pt idx="71">
                  <c:v>-22.757124073501195</c:v>
                </c:pt>
                <c:pt idx="72">
                  <c:v>-22.882124073501195</c:v>
                </c:pt>
                <c:pt idx="73">
                  <c:v>-23.002124073501196</c:v>
                </c:pt>
                <c:pt idx="74">
                  <c:v>-23.112124073501196</c:v>
                </c:pt>
                <c:pt idx="75">
                  <c:v>-23.062124073501195</c:v>
                </c:pt>
                <c:pt idx="76">
                  <c:v>-22.962124073501194</c:v>
                </c:pt>
                <c:pt idx="77">
                  <c:v>-22.912124073501193</c:v>
                </c:pt>
                <c:pt idx="78">
                  <c:v>-22.862124073501192</c:v>
                </c:pt>
                <c:pt idx="79">
                  <c:v>-22.852124073501191</c:v>
                </c:pt>
                <c:pt idx="80">
                  <c:v>-22.842124073501189</c:v>
                </c:pt>
                <c:pt idx="81">
                  <c:v>-22.832124073501188</c:v>
                </c:pt>
                <c:pt idx="82">
                  <c:v>-22.822124073501186</c:v>
                </c:pt>
                <c:pt idx="83">
                  <c:v>-22.812124073501185</c:v>
                </c:pt>
                <c:pt idx="84">
                  <c:v>-22.762124073501184</c:v>
                </c:pt>
                <c:pt idx="85">
                  <c:v>-22.712124073501183</c:v>
                </c:pt>
                <c:pt idx="86">
                  <c:v>-22.662124073501182</c:v>
                </c:pt>
                <c:pt idx="87">
                  <c:v>-22.552124073501183</c:v>
                </c:pt>
                <c:pt idx="88">
                  <c:v>-22.542124073501181</c:v>
                </c:pt>
                <c:pt idx="89">
                  <c:v>-22.642124073501183</c:v>
                </c:pt>
                <c:pt idx="90">
                  <c:v>-22.692124073501184</c:v>
                </c:pt>
                <c:pt idx="91">
                  <c:v>-22.642124073501183</c:v>
                </c:pt>
                <c:pt idx="92">
                  <c:v>-22.542124073501181</c:v>
                </c:pt>
                <c:pt idx="93">
                  <c:v>-22.432124073501182</c:v>
                </c:pt>
                <c:pt idx="94">
                  <c:v>-22.322124073501183</c:v>
                </c:pt>
                <c:pt idx="95">
                  <c:v>-22.222124073501181</c:v>
                </c:pt>
                <c:pt idx="96">
                  <c:v>-22.17212407350118</c:v>
                </c:pt>
                <c:pt idx="97">
                  <c:v>-22.162124073501179</c:v>
                </c:pt>
                <c:pt idx="98">
                  <c:v>-22.112124073501178</c:v>
                </c:pt>
                <c:pt idx="99">
                  <c:v>-22.062124073501177</c:v>
                </c:pt>
                <c:pt idx="100">
                  <c:v>-22.052124073501176</c:v>
                </c:pt>
                <c:pt idx="101">
                  <c:v>-22.042124073501174</c:v>
                </c:pt>
                <c:pt idx="102">
                  <c:v>-22.032124073501173</c:v>
                </c:pt>
                <c:pt idx="103">
                  <c:v>-22.022124073501171</c:v>
                </c:pt>
                <c:pt idx="104">
                  <c:v>-21.92212407350117</c:v>
                </c:pt>
                <c:pt idx="105">
                  <c:v>-21.792124073501171</c:v>
                </c:pt>
                <c:pt idx="106">
                  <c:v>-21.592124073501171</c:v>
                </c:pt>
                <c:pt idx="107">
                  <c:v>-21.392124073501172</c:v>
                </c:pt>
                <c:pt idx="108">
                  <c:v>-21.192124073501173</c:v>
                </c:pt>
                <c:pt idx="109">
                  <c:v>-21.012124073501173</c:v>
                </c:pt>
                <c:pt idx="110">
                  <c:v>-20.832124073501173</c:v>
                </c:pt>
                <c:pt idx="111">
                  <c:v>-20.632124073501174</c:v>
                </c:pt>
                <c:pt idx="112">
                  <c:v>-20.452124073501174</c:v>
                </c:pt>
                <c:pt idx="113">
                  <c:v>-20.272124073501175</c:v>
                </c:pt>
                <c:pt idx="114">
                  <c:v>-20.092124073501175</c:v>
                </c:pt>
                <c:pt idx="115">
                  <c:v>-19.952124073501174</c:v>
                </c:pt>
                <c:pt idx="116">
                  <c:v>-19.842124073501175</c:v>
                </c:pt>
                <c:pt idx="117">
                  <c:v>-19.737124073501175</c:v>
                </c:pt>
                <c:pt idx="118">
                  <c:v>-19.627124073501175</c:v>
                </c:pt>
                <c:pt idx="119">
                  <c:v>-19.507124073501174</c:v>
                </c:pt>
                <c:pt idx="120">
                  <c:v>-19.347124073501174</c:v>
                </c:pt>
                <c:pt idx="121">
                  <c:v>-19.238782931977159</c:v>
                </c:pt>
                <c:pt idx="122">
                  <c:v>-19.187431258677154</c:v>
                </c:pt>
                <c:pt idx="123">
                  <c:v>-19.069652638817157</c:v>
                </c:pt>
                <c:pt idx="124">
                  <c:v>-18.946892329717162</c:v>
                </c:pt>
                <c:pt idx="125">
                  <c:v>-18.818969228961162</c:v>
                </c:pt>
                <c:pt idx="126">
                  <c:v>-18.649351151465144</c:v>
                </c:pt>
                <c:pt idx="127">
                  <c:v>-18.485303680605156</c:v>
                </c:pt>
                <c:pt idx="129">
                  <c:v>-18.334831353545145</c:v>
                </c:pt>
                <c:pt idx="130">
                  <c:v>-18.178225446109121</c:v>
                </c:pt>
                <c:pt idx="131">
                  <c:v>-18.022685413447107</c:v>
                </c:pt>
                <c:pt idx="132">
                  <c:v>-17.899413370407139</c:v>
                </c:pt>
                <c:pt idx="133">
                  <c:v>-17.739170339407103</c:v>
                </c:pt>
                <c:pt idx="134">
                  <c:v>-17.547584649377111</c:v>
                </c:pt>
                <c:pt idx="135">
                  <c:v>-17.339800241105134</c:v>
                </c:pt>
                <c:pt idx="136">
                  <c:v>-17.123897139617107</c:v>
                </c:pt>
                <c:pt idx="137">
                  <c:v>-16.731413562677119</c:v>
                </c:pt>
                <c:pt idx="138">
                  <c:v>-16.440277512377172</c:v>
                </c:pt>
                <c:pt idx="139">
                  <c:v>-15.976817199637122</c:v>
                </c:pt>
                <c:pt idx="140">
                  <c:v>-15.244819330377137</c:v>
                </c:pt>
                <c:pt idx="141">
                  <c:v>-14.593795480257096</c:v>
                </c:pt>
                <c:pt idx="142">
                  <c:v>-14.042286895007049</c:v>
                </c:pt>
                <c:pt idx="143">
                  <c:v>-13.470361370977084</c:v>
                </c:pt>
                <c:pt idx="144">
                  <c:v>-13.216248519607088</c:v>
                </c:pt>
                <c:pt idx="145">
                  <c:v>-13.014330972423243</c:v>
                </c:pt>
                <c:pt idx="146">
                  <c:v>-12.741442292541269</c:v>
                </c:pt>
                <c:pt idx="147">
                  <c:v>-12.345703027179329</c:v>
                </c:pt>
                <c:pt idx="148">
                  <c:v>-11.896863333233302</c:v>
                </c:pt>
                <c:pt idx="149">
                  <c:v>-11.432194730443333</c:v>
                </c:pt>
                <c:pt idx="150">
                  <c:v>-11.118550068385264</c:v>
                </c:pt>
                <c:pt idx="151">
                  <c:v>-10.837294672472929</c:v>
                </c:pt>
                <c:pt idx="152">
                  <c:v>-10.546362230490917</c:v>
                </c:pt>
                <c:pt idx="153">
                  <c:v>-10.280216746711915</c:v>
                </c:pt>
                <c:pt idx="154">
                  <c:v>-9.9213221239818807</c:v>
                </c:pt>
                <c:pt idx="155">
                  <c:v>-9.3525467645582605</c:v>
                </c:pt>
                <c:pt idx="156">
                  <c:v>-8.5859709158344639</c:v>
                </c:pt>
                <c:pt idx="157">
                  <c:v>-7.9788610844363932</c:v>
                </c:pt>
                <c:pt idx="158">
                  <c:v>-7.3518743134663307</c:v>
                </c:pt>
                <c:pt idx="159">
                  <c:v>-6.7078743134663306</c:v>
                </c:pt>
                <c:pt idx="160">
                  <c:v>-6.3858743134663305</c:v>
                </c:pt>
                <c:pt idx="161">
                  <c:v>-5.6058743134663302</c:v>
                </c:pt>
                <c:pt idx="162">
                  <c:v>-5.1658743134663299</c:v>
                </c:pt>
                <c:pt idx="163">
                  <c:v>-4.3858743134663296</c:v>
                </c:pt>
                <c:pt idx="164">
                  <c:v>-3.6258743134663289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D-41DA-AA25-CD7DB786883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Charts!$BG$59:$BG$230</c:f>
              <c:numCache>
                <c:formatCode>0.00</c:formatCode>
                <c:ptCount val="172"/>
                <c:pt idx="4">
                  <c:v>-13.578611111111112</c:v>
                </c:pt>
                <c:pt idx="18">
                  <c:v>-18.257788888888893</c:v>
                </c:pt>
                <c:pt idx="31">
                  <c:v>-21.299455555555557</c:v>
                </c:pt>
                <c:pt idx="45">
                  <c:v>-22.499100000000002</c:v>
                </c:pt>
                <c:pt idx="59">
                  <c:v>-22.67207777777778</c:v>
                </c:pt>
                <c:pt idx="73">
                  <c:v>-23.600777777777786</c:v>
                </c:pt>
                <c:pt idx="87">
                  <c:v>-22.115533333333332</c:v>
                </c:pt>
                <c:pt idx="101">
                  <c:v>-22.166666666666668</c:v>
                </c:pt>
                <c:pt idx="115">
                  <c:v>-18.501088888888891</c:v>
                </c:pt>
                <c:pt idx="132">
                  <c:v>-18.819300000000002</c:v>
                </c:pt>
                <c:pt idx="146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D-41DA-AA25-CD7DB786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2015</a:t>
            </a:r>
            <a:r>
              <a:rPr lang="en-CA" baseline="0"/>
              <a:t> - 2016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Charts!$BJ$59:$BJ$230</c:f>
              <c:numCache>
                <c:formatCode>0.00</c:formatCode>
                <c:ptCount val="172"/>
                <c:pt idx="0">
                  <c:v>-13.817419069823998</c:v>
                </c:pt>
                <c:pt idx="1">
                  <c:v>-14.254479270184</c:v>
                </c:pt>
                <c:pt idx="2">
                  <c:v>-14.668954813427998</c:v>
                </c:pt>
                <c:pt idx="3">
                  <c:v>-15.069898556263999</c:v>
                </c:pt>
                <c:pt idx="4">
                  <c:v>-15.465530921663998</c:v>
                </c:pt>
                <c:pt idx="5">
                  <c:v>-15.840330513639199</c:v>
                </c:pt>
                <c:pt idx="6">
                  <c:v>-16.1544657833652</c:v>
                </c:pt>
                <c:pt idx="7">
                  <c:v>-16.440062132325199</c:v>
                </c:pt>
                <c:pt idx="8">
                  <c:v>-16.750308511425196</c:v>
                </c:pt>
                <c:pt idx="9">
                  <c:v>-17.076389044469195</c:v>
                </c:pt>
                <c:pt idx="10">
                  <c:v>-17.39743164090919</c:v>
                </c:pt>
                <c:pt idx="11">
                  <c:v>-17.707067959669192</c:v>
                </c:pt>
                <c:pt idx="12">
                  <c:v>-18.005580408269189</c:v>
                </c:pt>
                <c:pt idx="13">
                  <c:v>-18.293247438069191</c:v>
                </c:pt>
                <c:pt idx="14">
                  <c:v>-18.564801622145193</c:v>
                </c:pt>
                <c:pt idx="15">
                  <c:v>-18.791577985539192</c:v>
                </c:pt>
                <c:pt idx="16">
                  <c:v>-19.035501809501195</c:v>
                </c:pt>
                <c:pt idx="17">
                  <c:v>-19.282492554501193</c:v>
                </c:pt>
                <c:pt idx="18">
                  <c:v>-19.519970795101191</c:v>
                </c:pt>
                <c:pt idx="19">
                  <c:v>-19.748191245701193</c:v>
                </c:pt>
                <c:pt idx="20">
                  <c:v>-19.956443993599191</c:v>
                </c:pt>
                <c:pt idx="21">
                  <c:v>-20.124806544927193</c:v>
                </c:pt>
                <c:pt idx="22">
                  <c:v>-20.316645560057189</c:v>
                </c:pt>
                <c:pt idx="23">
                  <c:v>-20.510302871457192</c:v>
                </c:pt>
                <c:pt idx="24">
                  <c:v>-20.69220434743719</c:v>
                </c:pt>
                <c:pt idx="25">
                  <c:v>-20.86111545707519</c:v>
                </c:pt>
                <c:pt idx="26">
                  <c:v>-21.031331063435193</c:v>
                </c:pt>
                <c:pt idx="27">
                  <c:v>-21.194184173235193</c:v>
                </c:pt>
                <c:pt idx="28">
                  <c:v>-21.443319728755188</c:v>
                </c:pt>
                <c:pt idx="29">
                  <c:v>-21.681370108595189</c:v>
                </c:pt>
                <c:pt idx="30">
                  <c:v>-21.823434557835188</c:v>
                </c:pt>
                <c:pt idx="31">
                  <c:v>-21.958989209395192</c:v>
                </c:pt>
                <c:pt idx="32">
                  <c:v>-22.165786230515188</c:v>
                </c:pt>
                <c:pt idx="33">
                  <c:v>-22.375125850615188</c:v>
                </c:pt>
                <c:pt idx="34">
                  <c:v>-22.586138302255186</c:v>
                </c:pt>
                <c:pt idx="35">
                  <c:v>-22.666424596811986</c:v>
                </c:pt>
                <c:pt idx="36">
                  <c:v>-22.734424596811987</c:v>
                </c:pt>
                <c:pt idx="37">
                  <c:v>-22.802424596811989</c:v>
                </c:pt>
                <c:pt idx="38">
                  <c:v>-22.87042459681199</c:v>
                </c:pt>
                <c:pt idx="39">
                  <c:v>-22.910424596811989</c:v>
                </c:pt>
                <c:pt idx="40">
                  <c:v>-23.008424596811988</c:v>
                </c:pt>
                <c:pt idx="41">
                  <c:v>-23.093424596811989</c:v>
                </c:pt>
                <c:pt idx="42">
                  <c:v>-23.17842459681199</c:v>
                </c:pt>
                <c:pt idx="43">
                  <c:v>-23.263424596811991</c:v>
                </c:pt>
                <c:pt idx="44">
                  <c:v>-23.343424596811989</c:v>
                </c:pt>
                <c:pt idx="45">
                  <c:v>-23.423424596811987</c:v>
                </c:pt>
                <c:pt idx="46">
                  <c:v>-23.303424596811986</c:v>
                </c:pt>
                <c:pt idx="47">
                  <c:v>-23.183424596811985</c:v>
                </c:pt>
                <c:pt idx="48">
                  <c:v>-23.133424596811984</c:v>
                </c:pt>
                <c:pt idx="49">
                  <c:v>-23.083424596811984</c:v>
                </c:pt>
                <c:pt idx="50">
                  <c:v>-22.923424596811984</c:v>
                </c:pt>
                <c:pt idx="51">
                  <c:v>-22.763424596811983</c:v>
                </c:pt>
                <c:pt idx="52">
                  <c:v>-22.723424596811984</c:v>
                </c:pt>
                <c:pt idx="53">
                  <c:v>-22.838424596811983</c:v>
                </c:pt>
                <c:pt idx="54">
                  <c:v>-22.868424596811984</c:v>
                </c:pt>
                <c:pt idx="55">
                  <c:v>-22.983424596811982</c:v>
                </c:pt>
                <c:pt idx="56">
                  <c:v>-22.993424596811984</c:v>
                </c:pt>
                <c:pt idx="57">
                  <c:v>-23.093424596811985</c:v>
                </c:pt>
                <c:pt idx="58">
                  <c:v>-23.193424596811987</c:v>
                </c:pt>
                <c:pt idx="59">
                  <c:v>-23.303424596811986</c:v>
                </c:pt>
                <c:pt idx="60">
                  <c:v>-23.413424596811986</c:v>
                </c:pt>
                <c:pt idx="61">
                  <c:v>-23.523424596811985</c:v>
                </c:pt>
                <c:pt idx="62">
                  <c:v>-23.638424596811983</c:v>
                </c:pt>
                <c:pt idx="63">
                  <c:v>-23.768424596811982</c:v>
                </c:pt>
                <c:pt idx="64">
                  <c:v>-23.893424596811982</c:v>
                </c:pt>
                <c:pt idx="65">
                  <c:v>-24.008424596811981</c:v>
                </c:pt>
                <c:pt idx="66">
                  <c:v>-24.123424596811979</c:v>
                </c:pt>
                <c:pt idx="67">
                  <c:v>-24.24342459681198</c:v>
                </c:pt>
                <c:pt idx="68">
                  <c:v>-24.383424596811981</c:v>
                </c:pt>
                <c:pt idx="69">
                  <c:v>-24.523424596811982</c:v>
                </c:pt>
                <c:pt idx="70">
                  <c:v>-24.579424596811982</c:v>
                </c:pt>
                <c:pt idx="71">
                  <c:v>-24.590624596811981</c:v>
                </c:pt>
                <c:pt idx="72">
                  <c:v>-24.60182459681198</c:v>
                </c:pt>
                <c:pt idx="73">
                  <c:v>-24.611824596811978</c:v>
                </c:pt>
                <c:pt idx="74">
                  <c:v>-24.633824596811976</c:v>
                </c:pt>
                <c:pt idx="75">
                  <c:v>-24.583824596811976</c:v>
                </c:pt>
                <c:pt idx="76">
                  <c:v>-24.533824596811975</c:v>
                </c:pt>
                <c:pt idx="77">
                  <c:v>-24.483824596811974</c:v>
                </c:pt>
                <c:pt idx="78">
                  <c:v>-24.433824596811974</c:v>
                </c:pt>
                <c:pt idx="79">
                  <c:v>-24.383824596811973</c:v>
                </c:pt>
                <c:pt idx="80">
                  <c:v>-24.333824596811972</c:v>
                </c:pt>
                <c:pt idx="81">
                  <c:v>-24.283824596811971</c:v>
                </c:pt>
                <c:pt idx="82">
                  <c:v>-24.233824596811971</c:v>
                </c:pt>
                <c:pt idx="83">
                  <c:v>-24.27382459681197</c:v>
                </c:pt>
                <c:pt idx="84">
                  <c:v>-24.313824596811969</c:v>
                </c:pt>
                <c:pt idx="85">
                  <c:v>-24.303824596811967</c:v>
                </c:pt>
                <c:pt idx="86">
                  <c:v>-24.203824596811966</c:v>
                </c:pt>
                <c:pt idx="87">
                  <c:v>-24.153824596811965</c:v>
                </c:pt>
                <c:pt idx="88">
                  <c:v>-24.103824596811965</c:v>
                </c:pt>
                <c:pt idx="89">
                  <c:v>-24.003824596811963</c:v>
                </c:pt>
                <c:pt idx="90">
                  <c:v>-23.873824596811964</c:v>
                </c:pt>
                <c:pt idx="91">
                  <c:v>-23.763824596811965</c:v>
                </c:pt>
                <c:pt idx="92">
                  <c:v>-23.713824596811964</c:v>
                </c:pt>
                <c:pt idx="93">
                  <c:v>-23.663824596811963</c:v>
                </c:pt>
                <c:pt idx="94">
                  <c:v>-23.613824596811963</c:v>
                </c:pt>
                <c:pt idx="95">
                  <c:v>-23.503824596811963</c:v>
                </c:pt>
                <c:pt idx="96">
                  <c:v>-23.373824596811964</c:v>
                </c:pt>
                <c:pt idx="97">
                  <c:v>-23.263824596811965</c:v>
                </c:pt>
                <c:pt idx="98">
                  <c:v>-23.213824596811964</c:v>
                </c:pt>
                <c:pt idx="99">
                  <c:v>-23.163824596811963</c:v>
                </c:pt>
                <c:pt idx="100">
                  <c:v>-23.153824596811962</c:v>
                </c:pt>
                <c:pt idx="101">
                  <c:v>-23.278824596811962</c:v>
                </c:pt>
                <c:pt idx="102">
                  <c:v>-23.342824596811962</c:v>
                </c:pt>
                <c:pt idx="103">
                  <c:v>-23.392824596811963</c:v>
                </c:pt>
                <c:pt idx="104">
                  <c:v>-23.342824596811962</c:v>
                </c:pt>
                <c:pt idx="105">
                  <c:v>-23.292824596811961</c:v>
                </c:pt>
                <c:pt idx="106">
                  <c:v>-23.105824596811964</c:v>
                </c:pt>
                <c:pt idx="107">
                  <c:v>-22.927324596811964</c:v>
                </c:pt>
                <c:pt idx="108">
                  <c:v>-22.748824596811964</c:v>
                </c:pt>
                <c:pt idx="109">
                  <c:v>-22.561824596811967</c:v>
                </c:pt>
                <c:pt idx="110">
                  <c:v>-22.357824596811966</c:v>
                </c:pt>
                <c:pt idx="111">
                  <c:v>-22.085824596811968</c:v>
                </c:pt>
                <c:pt idx="112">
                  <c:v>-21.779824596811967</c:v>
                </c:pt>
                <c:pt idx="113">
                  <c:v>-21.507824596811965</c:v>
                </c:pt>
                <c:pt idx="114">
                  <c:v>-21.201824596811964</c:v>
                </c:pt>
                <c:pt idx="115">
                  <c:v>-21.021824596811964</c:v>
                </c:pt>
                <c:pt idx="116">
                  <c:v>-20.841824596811964</c:v>
                </c:pt>
                <c:pt idx="117">
                  <c:v>-20.701824596811964</c:v>
                </c:pt>
                <c:pt idx="118">
                  <c:v>-20.561824596811963</c:v>
                </c:pt>
                <c:pt idx="119">
                  <c:v>-20.421824596811962</c:v>
                </c:pt>
                <c:pt idx="120">
                  <c:v>-20.301824596811961</c:v>
                </c:pt>
                <c:pt idx="121">
                  <c:v>-20.183634260603945</c:v>
                </c:pt>
                <c:pt idx="122">
                  <c:v>-20.070660579343937</c:v>
                </c:pt>
                <c:pt idx="123">
                  <c:v>-20.017124843043938</c:v>
                </c:pt>
                <c:pt idx="124">
                  <c:v>-19.899944547993943</c:v>
                </c:pt>
                <c:pt idx="125">
                  <c:v>-19.777836133635944</c:v>
                </c:pt>
                <c:pt idx="126">
                  <c:v>-19.632449210067929</c:v>
                </c:pt>
                <c:pt idx="127">
                  <c:v>-19.455782702987939</c:v>
                </c:pt>
                <c:pt idx="128">
                  <c:v>-19.271820656467984</c:v>
                </c:pt>
                <c:pt idx="129">
                  <c:v>-19.080310422027971</c:v>
                </c:pt>
                <c:pt idx="130">
                  <c:v>-18.880993812563943</c:v>
                </c:pt>
                <c:pt idx="131">
                  <c:v>-18.614353756571919</c:v>
                </c:pt>
                <c:pt idx="132">
                  <c:v>-18.36780967049198</c:v>
                </c:pt>
                <c:pt idx="133">
                  <c:v>-18.079372214691915</c:v>
                </c:pt>
                <c:pt idx="134">
                  <c:v>-17.579583458091932</c:v>
                </c:pt>
                <c:pt idx="135">
                  <c:v>-17.267906845683967</c:v>
                </c:pt>
                <c:pt idx="136">
                  <c:v>-17.05200374419594</c:v>
                </c:pt>
                <c:pt idx="137">
                  <c:v>-16.837072261585948</c:v>
                </c:pt>
                <c:pt idx="138">
                  <c:v>-16.565345281305998</c:v>
                </c:pt>
                <c:pt idx="139">
                  <c:v>-16.142185865325953</c:v>
                </c:pt>
                <c:pt idx="140">
                  <c:v>-15.870300942457957</c:v>
                </c:pt>
                <c:pt idx="141">
                  <c:v>-15.620741799911942</c:v>
                </c:pt>
                <c:pt idx="142">
                  <c:v>-15.361870423161919</c:v>
                </c:pt>
                <c:pt idx="143">
                  <c:v>-15.093415585351936</c:v>
                </c:pt>
                <c:pt idx="144">
                  <c:v>-14.827202122011938</c:v>
                </c:pt>
                <c:pt idx="145">
                  <c:v>-14.33808508224983</c:v>
                </c:pt>
                <c:pt idx="146">
                  <c:v>-13.831291819611875</c:v>
                </c:pt>
                <c:pt idx="147">
                  <c:v>-13.306331569641957</c:v>
                </c:pt>
                <c:pt idx="148">
                  <c:v>-12.999670909181939</c:v>
                </c:pt>
                <c:pt idx="149">
                  <c:v>-12.624472658481963</c:v>
                </c:pt>
                <c:pt idx="150">
                  <c:v>-12.185370131600667</c:v>
                </c:pt>
                <c:pt idx="151">
                  <c:v>-11.904114735688331</c:v>
                </c:pt>
                <c:pt idx="152">
                  <c:v>-11.646751421627322</c:v>
                </c:pt>
                <c:pt idx="153">
                  <c:v>-11.345891309529318</c:v>
                </c:pt>
                <c:pt idx="154">
                  <c:v>-11.070738765436291</c:v>
                </c:pt>
                <c:pt idx="155">
                  <c:v>-10.664470651562276</c:v>
                </c:pt>
                <c:pt idx="156">
                  <c:v>-10.370616576218154</c:v>
                </c:pt>
                <c:pt idx="157">
                  <c:v>-9.9558210392381064</c:v>
                </c:pt>
                <c:pt idx="158">
                  <c:v>-9.5079733456880611</c:v>
                </c:pt>
                <c:pt idx="159">
                  <c:v>-8.9079733456880597</c:v>
                </c:pt>
                <c:pt idx="160">
                  <c:v>-8.3199733456880587</c:v>
                </c:pt>
                <c:pt idx="161">
                  <c:v>-7.6759733456880586</c:v>
                </c:pt>
                <c:pt idx="162">
                  <c:v>-7.0319733456880584</c:v>
                </c:pt>
                <c:pt idx="163">
                  <c:v>-6.4439733456880584</c:v>
                </c:pt>
                <c:pt idx="164">
                  <c:v>-6.1219733456880583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A-4BC4-8D75-EA4174BB5763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Charts!$BK$59:$BK$230</c:f>
              <c:numCache>
                <c:formatCode>0.00</c:formatCode>
                <c:ptCount val="172"/>
                <c:pt idx="3">
                  <c:v>-15.762666666666668</c:v>
                </c:pt>
                <c:pt idx="17">
                  <c:v>-20.520922222222222</c:v>
                </c:pt>
                <c:pt idx="31">
                  <c:v>-22.506366666666668</c:v>
                </c:pt>
                <c:pt idx="45">
                  <c:v>-22.772466666666666</c:v>
                </c:pt>
                <c:pt idx="59">
                  <c:v>-22.988411111111112</c:v>
                </c:pt>
                <c:pt idx="73">
                  <c:v>-24.20911111111111</c:v>
                </c:pt>
                <c:pt idx="87">
                  <c:v>-23.376899999999999</c:v>
                </c:pt>
                <c:pt idx="101">
                  <c:v>-22.844055555555556</c:v>
                </c:pt>
                <c:pt idx="115">
                  <c:v>-21.922633333333334</c:v>
                </c:pt>
                <c:pt idx="129">
                  <c:v>-18.000044444444448</c:v>
                </c:pt>
                <c:pt idx="143">
                  <c:v>-14.987911111111112</c:v>
                </c:pt>
                <c:pt idx="157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A-4BC4-8D75-EA4174BB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2016</a:t>
            </a:r>
            <a:r>
              <a:rPr lang="en-CA" baseline="0"/>
              <a:t> - 2017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Charts!$BN$59:$BN$230</c:f>
              <c:numCache>
                <c:formatCode>0.00</c:formatCode>
                <c:ptCount val="172"/>
                <c:pt idx="0">
                  <c:v>-13.706795737689999</c:v>
                </c:pt>
                <c:pt idx="1">
                  <c:v>-14.100149918014001</c:v>
                </c:pt>
                <c:pt idx="2">
                  <c:v>-14.501937434424001</c:v>
                </c:pt>
                <c:pt idx="3">
                  <c:v>-14.890607389214003</c:v>
                </c:pt>
                <c:pt idx="4">
                  <c:v>-15.246676518074002</c:v>
                </c:pt>
                <c:pt idx="5">
                  <c:v>-15.621476110049203</c:v>
                </c:pt>
                <c:pt idx="6">
                  <c:v>-15.991047015609205</c:v>
                </c:pt>
                <c:pt idx="7">
                  <c:v>-16.330192679999204</c:v>
                </c:pt>
                <c:pt idx="8">
                  <c:v>-16.623203149149202</c:v>
                </c:pt>
                <c:pt idx="9">
                  <c:v>-16.889391339389203</c:v>
                </c:pt>
                <c:pt idx="10">
                  <c:v>-17.146225416541203</c:v>
                </c:pt>
                <c:pt idx="11">
                  <c:v>-17.393934471549205</c:v>
                </c:pt>
                <c:pt idx="12">
                  <c:v>-17.632744430429202</c:v>
                </c:pt>
                <c:pt idx="13">
                  <c:v>-17.862878054269203</c:v>
                </c:pt>
                <c:pt idx="14">
                  <c:v>-18.084554939229204</c:v>
                </c:pt>
                <c:pt idx="15">
                  <c:v>-18.297991516541202</c:v>
                </c:pt>
                <c:pt idx="16">
                  <c:v>-18.503401052509204</c:v>
                </c:pt>
                <c:pt idx="17">
                  <c:v>-18.713343185759204</c:v>
                </c:pt>
                <c:pt idx="18">
                  <c:v>-18.927073602299203</c:v>
                </c:pt>
                <c:pt idx="19">
                  <c:v>-19.109649962779205</c:v>
                </c:pt>
                <c:pt idx="20">
                  <c:v>-19.285020697851206</c:v>
                </c:pt>
                <c:pt idx="21">
                  <c:v>-19.47442856809521</c:v>
                </c:pt>
                <c:pt idx="22">
                  <c:v>-19.656170792955209</c:v>
                </c:pt>
                <c:pt idx="23">
                  <c:v>-19.849828104355211</c:v>
                </c:pt>
                <c:pt idx="24">
                  <c:v>-20.035441855355209</c:v>
                </c:pt>
                <c:pt idx="25">
                  <c:v>-20.213243023395208</c:v>
                </c:pt>
                <c:pt idx="26">
                  <c:v>-20.374947849437209</c:v>
                </c:pt>
                <c:pt idx="27">
                  <c:v>-20.521515648257211</c:v>
                </c:pt>
                <c:pt idx="28">
                  <c:v>-20.64608342601721</c:v>
                </c:pt>
                <c:pt idx="29">
                  <c:v>-20.765108615937212</c:v>
                </c:pt>
                <c:pt idx="30">
                  <c:v>-20.878760175329212</c:v>
                </c:pt>
                <c:pt idx="31">
                  <c:v>-20.987203896577213</c:v>
                </c:pt>
                <c:pt idx="32">
                  <c:v>-21.090602407137212</c:v>
                </c:pt>
                <c:pt idx="33">
                  <c:v>-21.18911516953721</c:v>
                </c:pt>
                <c:pt idx="34">
                  <c:v>-21.28289848137721</c:v>
                </c:pt>
                <c:pt idx="35">
                  <c:v>-21.377680912451211</c:v>
                </c:pt>
                <c:pt idx="36">
                  <c:v>-21.47268091245121</c:v>
                </c:pt>
                <c:pt idx="37">
                  <c:v>-21.567680912451209</c:v>
                </c:pt>
                <c:pt idx="38">
                  <c:v>-21.657680912451209</c:v>
                </c:pt>
                <c:pt idx="39">
                  <c:v>-21.75768091245121</c:v>
                </c:pt>
                <c:pt idx="40">
                  <c:v>-21.852680912451209</c:v>
                </c:pt>
                <c:pt idx="41">
                  <c:v>-21.950680912451208</c:v>
                </c:pt>
                <c:pt idx="42">
                  <c:v>-22.080680912451207</c:v>
                </c:pt>
                <c:pt idx="43">
                  <c:v>-22.240680912451207</c:v>
                </c:pt>
                <c:pt idx="44">
                  <c:v>-22.410680912451209</c:v>
                </c:pt>
                <c:pt idx="45">
                  <c:v>-22.580680912451211</c:v>
                </c:pt>
                <c:pt idx="46">
                  <c:v>-22.720680912451211</c:v>
                </c:pt>
                <c:pt idx="47">
                  <c:v>-22.860680912451212</c:v>
                </c:pt>
                <c:pt idx="48">
                  <c:v>-22.990680912451211</c:v>
                </c:pt>
                <c:pt idx="49">
                  <c:v>-23.130680912451211</c:v>
                </c:pt>
                <c:pt idx="50">
                  <c:v>-23.270680912451212</c:v>
                </c:pt>
                <c:pt idx="51">
                  <c:v>-23.410680912451213</c:v>
                </c:pt>
                <c:pt idx="52">
                  <c:v>-23.550680912451213</c:v>
                </c:pt>
                <c:pt idx="53">
                  <c:v>-23.690680912451214</c:v>
                </c:pt>
                <c:pt idx="54">
                  <c:v>-23.830680912451214</c:v>
                </c:pt>
                <c:pt idx="55">
                  <c:v>-23.970680912451215</c:v>
                </c:pt>
                <c:pt idx="56">
                  <c:v>-24.110680912451215</c:v>
                </c:pt>
                <c:pt idx="57">
                  <c:v>-24.220680912451215</c:v>
                </c:pt>
                <c:pt idx="58">
                  <c:v>-24.320680912451216</c:v>
                </c:pt>
                <c:pt idx="59">
                  <c:v>-24.342680912451215</c:v>
                </c:pt>
                <c:pt idx="60">
                  <c:v>-24.364680912451213</c:v>
                </c:pt>
                <c:pt idx="61">
                  <c:v>-24.387680912451213</c:v>
                </c:pt>
                <c:pt idx="62">
                  <c:v>-24.412680912451211</c:v>
                </c:pt>
                <c:pt idx="63">
                  <c:v>-24.44068091245121</c:v>
                </c:pt>
                <c:pt idx="64">
                  <c:v>-24.465680912451209</c:v>
                </c:pt>
                <c:pt idx="65">
                  <c:v>-24.487680912451207</c:v>
                </c:pt>
                <c:pt idx="66">
                  <c:v>-24.509680912451206</c:v>
                </c:pt>
                <c:pt idx="67">
                  <c:v>-24.531680912451204</c:v>
                </c:pt>
                <c:pt idx="68">
                  <c:v>-24.557680912451204</c:v>
                </c:pt>
                <c:pt idx="69">
                  <c:v>-24.583680912451204</c:v>
                </c:pt>
                <c:pt idx="70">
                  <c:v>-24.609680912451203</c:v>
                </c:pt>
                <c:pt idx="71">
                  <c:v>-24.637680912451202</c:v>
                </c:pt>
                <c:pt idx="72">
                  <c:v>-24.665680912451201</c:v>
                </c:pt>
                <c:pt idx="73">
                  <c:v>-24.6936809124512</c:v>
                </c:pt>
                <c:pt idx="74">
                  <c:v>-24.721680912451198</c:v>
                </c:pt>
                <c:pt idx="75">
                  <c:v>-24.553008547470718</c:v>
                </c:pt>
                <c:pt idx="76">
                  <c:v>-24.553008547470718</c:v>
                </c:pt>
                <c:pt idx="77">
                  <c:v>-24.553008547470718</c:v>
                </c:pt>
                <c:pt idx="78">
                  <c:v>-24.553008547470718</c:v>
                </c:pt>
                <c:pt idx="79">
                  <c:v>-24.553008547470718</c:v>
                </c:pt>
                <c:pt idx="80">
                  <c:v>-24.553008547470718</c:v>
                </c:pt>
                <c:pt idx="81">
                  <c:v>-24.553008547470718</c:v>
                </c:pt>
                <c:pt idx="82">
                  <c:v>-24.553008547470718</c:v>
                </c:pt>
                <c:pt idx="83">
                  <c:v>-24.553008547470718</c:v>
                </c:pt>
                <c:pt idx="84">
                  <c:v>-24.553008547470718</c:v>
                </c:pt>
                <c:pt idx="85">
                  <c:v>-24.553008547470718</c:v>
                </c:pt>
                <c:pt idx="86">
                  <c:v>-24.553008547470718</c:v>
                </c:pt>
                <c:pt idx="87">
                  <c:v>-24.503008547470717</c:v>
                </c:pt>
                <c:pt idx="88">
                  <c:v>-24.453008547470716</c:v>
                </c:pt>
                <c:pt idx="89">
                  <c:v>-24.403008547470716</c:v>
                </c:pt>
                <c:pt idx="90">
                  <c:v>-24.353008547470715</c:v>
                </c:pt>
                <c:pt idx="91">
                  <c:v>-24.303008547470714</c:v>
                </c:pt>
                <c:pt idx="92">
                  <c:v>-24.293008547470713</c:v>
                </c:pt>
                <c:pt idx="93">
                  <c:v>-24.283008547470711</c:v>
                </c:pt>
                <c:pt idx="94">
                  <c:v>-24.27300854747071</c:v>
                </c:pt>
                <c:pt idx="95">
                  <c:v>-24.263008547470708</c:v>
                </c:pt>
                <c:pt idx="96">
                  <c:v>-24.253008547470706</c:v>
                </c:pt>
                <c:pt idx="97">
                  <c:v>-24.243008547470705</c:v>
                </c:pt>
                <c:pt idx="98">
                  <c:v>-24.293008547470706</c:v>
                </c:pt>
                <c:pt idx="99">
                  <c:v>-24.343008547470706</c:v>
                </c:pt>
                <c:pt idx="100">
                  <c:v>-24.383008547470705</c:v>
                </c:pt>
                <c:pt idx="101">
                  <c:v>-24.34900854747071</c:v>
                </c:pt>
                <c:pt idx="102">
                  <c:v>-24.329008547470711</c:v>
                </c:pt>
                <c:pt idx="103">
                  <c:v>-24.309008547470711</c:v>
                </c:pt>
                <c:pt idx="104">
                  <c:v>-24.289008547470711</c:v>
                </c:pt>
                <c:pt idx="105">
                  <c:v>-24.269008547470712</c:v>
                </c:pt>
                <c:pt idx="106">
                  <c:v>-24.32300854747071</c:v>
                </c:pt>
                <c:pt idx="107">
                  <c:v>-24.347008547470711</c:v>
                </c:pt>
                <c:pt idx="108">
                  <c:v>-24.368608547470711</c:v>
                </c:pt>
                <c:pt idx="109">
                  <c:v>-24.28360854747071</c:v>
                </c:pt>
                <c:pt idx="110">
                  <c:v>-24.10510854747071</c:v>
                </c:pt>
                <c:pt idx="111">
                  <c:v>-24.020108547470709</c:v>
                </c:pt>
                <c:pt idx="112">
                  <c:v>-24.07010854747071</c:v>
                </c:pt>
                <c:pt idx="113">
                  <c:v>-24.100108547470711</c:v>
                </c:pt>
                <c:pt idx="114">
                  <c:v>-23.921608547470711</c:v>
                </c:pt>
                <c:pt idx="115">
                  <c:v>-23.649608547470713</c:v>
                </c:pt>
                <c:pt idx="116">
                  <c:v>-23.411608547470713</c:v>
                </c:pt>
                <c:pt idx="117">
                  <c:v>-23.233108547470714</c:v>
                </c:pt>
                <c:pt idx="118">
                  <c:v>-23.046108547470716</c:v>
                </c:pt>
                <c:pt idx="119">
                  <c:v>-22.842108547470716</c:v>
                </c:pt>
                <c:pt idx="120">
                  <c:v>-22.638108547470715</c:v>
                </c:pt>
                <c:pt idx="121">
                  <c:v>-22.453928606879888</c:v>
                </c:pt>
                <c:pt idx="122">
                  <c:v>-22.366630762269882</c:v>
                </c:pt>
                <c:pt idx="123">
                  <c:v>-22.420166498569881</c:v>
                </c:pt>
                <c:pt idx="124">
                  <c:v>-22.531766779569875</c:v>
                </c:pt>
                <c:pt idx="125">
                  <c:v>-22.648060507529873</c:v>
                </c:pt>
                <c:pt idx="126">
                  <c:v>-22.829794161989891</c:v>
                </c:pt>
                <c:pt idx="127">
                  <c:v>-23.056936813949878</c:v>
                </c:pt>
                <c:pt idx="129">
                  <c:v>-22.947502394269872</c:v>
                </c:pt>
                <c:pt idx="130">
                  <c:v>-22.681272351628632</c:v>
                </c:pt>
                <c:pt idx="131">
                  <c:v>-22.379080288171004</c:v>
                </c:pt>
                <c:pt idx="132">
                  <c:v>-22.077834232992078</c:v>
                </c:pt>
                <c:pt idx="133">
                  <c:v>-21.917591201992042</c:v>
                </c:pt>
                <c:pt idx="134">
                  <c:v>-21.884271951552044</c:v>
                </c:pt>
                <c:pt idx="135">
                  <c:v>-21.849641216840048</c:v>
                </c:pt>
                <c:pt idx="136">
                  <c:v>-21.705705815848031</c:v>
                </c:pt>
                <c:pt idx="137">
                  <c:v>-21.518808874448037</c:v>
                </c:pt>
                <c:pt idx="138">
                  <c:v>-21.315013639238074</c:v>
                </c:pt>
                <c:pt idx="139">
                  <c:v>-21.093358707058051</c:v>
                </c:pt>
                <c:pt idx="140">
                  <c:v>-20.852845121444055</c:v>
                </c:pt>
                <c:pt idx="141">
                  <c:v>-20.549033991388036</c:v>
                </c:pt>
                <c:pt idx="142">
                  <c:v>-20.233886228388009</c:v>
                </c:pt>
                <c:pt idx="143">
                  <c:v>-19.907071643228029</c:v>
                </c:pt>
                <c:pt idx="144">
                  <c:v>-19.616656955948031</c:v>
                </c:pt>
                <c:pt idx="145">
                  <c:v>-19.353286242229974</c:v>
                </c:pt>
                <c:pt idx="146">
                  <c:v>-19.080397562347997</c:v>
                </c:pt>
                <c:pt idx="147">
                  <c:v>-18.784266139288043</c:v>
                </c:pt>
                <c:pt idx="148">
                  <c:v>-18.505483720688026</c:v>
                </c:pt>
                <c:pt idx="149">
                  <c:v>-18.216869681688046</c:v>
                </c:pt>
                <c:pt idx="150">
                  <c:v>-17.873354099433971</c:v>
                </c:pt>
                <c:pt idx="151">
                  <c:v>-17.502467863066055</c:v>
                </c:pt>
                <c:pt idx="152">
                  <c:v>-17.134805985836042</c:v>
                </c:pt>
                <c:pt idx="153">
                  <c:v>-16.754598151866038</c:v>
                </c:pt>
                <c:pt idx="154">
                  <c:v>-16.395703529136004</c:v>
                </c:pt>
                <c:pt idx="155">
                  <c:v>-16.02476307733799</c:v>
                </c:pt>
                <c:pt idx="156">
                  <c:v>-15.586719735210107</c:v>
                </c:pt>
                <c:pt idx="157">
                  <c:v>-15.134215513050055</c:v>
                </c:pt>
                <c:pt idx="158">
                  <c:v>-14.68636781950001</c:v>
                </c:pt>
                <c:pt idx="159">
                  <c:v>-14.226367819500009</c:v>
                </c:pt>
                <c:pt idx="160">
                  <c:v>-13.666367819500008</c:v>
                </c:pt>
                <c:pt idx="161">
                  <c:v>-13.186367819500008</c:v>
                </c:pt>
                <c:pt idx="162">
                  <c:v>-12.786367819500008</c:v>
                </c:pt>
                <c:pt idx="163">
                  <c:v>-12.466367819500007</c:v>
                </c:pt>
                <c:pt idx="164">
                  <c:v>-12.026367819500008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8-421A-9A90-1F467E3101A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val>
            <c:numRef>
              <c:f>Charts!$BO$59:$BO$230</c:f>
              <c:numCache>
                <c:formatCode>0.00</c:formatCode>
                <c:ptCount val="172"/>
                <c:pt idx="15">
                  <c:v>-17.25415555555556</c:v>
                </c:pt>
                <c:pt idx="29">
                  <c:v>-20.983666666666668</c:v>
                </c:pt>
                <c:pt idx="43">
                  <c:v>-23.488000000000003</c:v>
                </c:pt>
                <c:pt idx="57">
                  <c:v>-24.422888888888885</c:v>
                </c:pt>
                <c:pt idx="71">
                  <c:v>-24.693666666666662</c:v>
                </c:pt>
                <c:pt idx="85">
                  <c:v>-26.049244444444447</c:v>
                </c:pt>
                <c:pt idx="99">
                  <c:v>-23.580666666666662</c:v>
                </c:pt>
                <c:pt idx="113">
                  <c:v>-24.077566666666669</c:v>
                </c:pt>
                <c:pt idx="127">
                  <c:v>-22.866244444444444</c:v>
                </c:pt>
                <c:pt idx="142">
                  <c:v>-20.5044</c:v>
                </c:pt>
                <c:pt idx="156">
                  <c:v>-15.33</c:v>
                </c:pt>
                <c:pt idx="163">
                  <c:v>-13.659259259259253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8-421A-9A90-1F467E31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2017</a:t>
            </a:r>
            <a:r>
              <a:rPr lang="en-CA" baseline="0"/>
              <a:t> - 2018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CC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Charts!$BR$59:$BR$230</c:f>
              <c:numCache>
                <c:formatCode>0.00</c:formatCode>
                <c:ptCount val="172"/>
                <c:pt idx="0">
                  <c:v>-14.531341429643998</c:v>
                </c:pt>
                <c:pt idx="1">
                  <c:v>-14.9596604259968</c:v>
                </c:pt>
                <c:pt idx="2">
                  <c:v>-15.382594653796799</c:v>
                </c:pt>
                <c:pt idx="3">
                  <c:v>-15.7917209219968</c:v>
                </c:pt>
                <c:pt idx="4">
                  <c:v>-16.1873532873968</c:v>
                </c:pt>
                <c:pt idx="5">
                  <c:v>-16.5698018506368</c:v>
                </c:pt>
                <c:pt idx="6">
                  <c:v>-16.9393727561968</c:v>
                </c:pt>
                <c:pt idx="7">
                  <c:v>-17.403466823256796</c:v>
                </c:pt>
                <c:pt idx="8">
                  <c:v>-17.748185022256795</c:v>
                </c:pt>
                <c:pt idx="9">
                  <c:v>-18.080920260056796</c:v>
                </c:pt>
                <c:pt idx="10">
                  <c:v>-18.658796933648794</c:v>
                </c:pt>
                <c:pt idx="11">
                  <c:v>-19.2780695711688</c:v>
                </c:pt>
                <c:pt idx="12">
                  <c:v>-19.875094468368793</c:v>
                </c:pt>
                <c:pt idx="13">
                  <c:v>-20.450428527968796</c:v>
                </c:pt>
                <c:pt idx="14">
                  <c:v>-20.949201519128799</c:v>
                </c:pt>
                <c:pt idx="15">
                  <c:v>-21.349395101588797</c:v>
                </c:pt>
                <c:pt idx="16">
                  <c:v>-21.708861789532801</c:v>
                </c:pt>
                <c:pt idx="17">
                  <c:v>-21.881755311032798</c:v>
                </c:pt>
                <c:pt idx="18">
                  <c:v>-22.119233551632796</c:v>
                </c:pt>
                <c:pt idx="19">
                  <c:v>-22.320067548160797</c:v>
                </c:pt>
                <c:pt idx="20">
                  <c:v>-22.473516941348798</c:v>
                </c:pt>
                <c:pt idx="21">
                  <c:v>-22.610311514302801</c:v>
                </c:pt>
                <c:pt idx="22">
                  <c:v>-22.7415697878128</c:v>
                </c:pt>
                <c:pt idx="23">
                  <c:v>-22.906178502502804</c:v>
                </c:pt>
                <c:pt idx="24">
                  <c:v>-23.069518603382804</c:v>
                </c:pt>
                <c:pt idx="25">
                  <c:v>-23.220649596216802</c:v>
                </c:pt>
                <c:pt idx="26">
                  <c:v>-23.339800520668806</c:v>
                </c:pt>
                <c:pt idx="27">
                  <c:v>-23.478225663998806</c:v>
                </c:pt>
                <c:pt idx="28">
                  <c:v>-23.610578927868804</c:v>
                </c:pt>
                <c:pt idx="29">
                  <c:v>-23.707286894678806</c:v>
                </c:pt>
                <c:pt idx="30">
                  <c:v>-23.778319119298807</c:v>
                </c:pt>
                <c:pt idx="31">
                  <c:v>-23.866429642812808</c:v>
                </c:pt>
                <c:pt idx="32">
                  <c:v>-23.950440932642806</c:v>
                </c:pt>
                <c:pt idx="33">
                  <c:v>-24.012011409142804</c:v>
                </c:pt>
                <c:pt idx="34">
                  <c:v>-24.021975886025803</c:v>
                </c:pt>
                <c:pt idx="35">
                  <c:v>-24.031454129133202</c:v>
                </c:pt>
                <c:pt idx="36">
                  <c:v>-24.040454129133202</c:v>
                </c:pt>
                <c:pt idx="37">
                  <c:v>-24.049954129133202</c:v>
                </c:pt>
                <c:pt idx="38">
                  <c:v>-24.058954129133202</c:v>
                </c:pt>
                <c:pt idx="39">
                  <c:v>-24.068454129133201</c:v>
                </c:pt>
                <c:pt idx="40">
                  <c:v>-24.078454129133203</c:v>
                </c:pt>
                <c:pt idx="41">
                  <c:v>-24.082454129133204</c:v>
                </c:pt>
                <c:pt idx="42">
                  <c:v>-24.086454129133205</c:v>
                </c:pt>
                <c:pt idx="43">
                  <c:v>-24.096454129133207</c:v>
                </c:pt>
                <c:pt idx="44">
                  <c:v>-24.106454129133208</c:v>
                </c:pt>
                <c:pt idx="45">
                  <c:v>-24.11645412913321</c:v>
                </c:pt>
                <c:pt idx="46">
                  <c:v>-24.138454129133208</c:v>
                </c:pt>
                <c:pt idx="47">
                  <c:v>-24.160454129133207</c:v>
                </c:pt>
                <c:pt idx="48">
                  <c:v>-24.182454129133205</c:v>
                </c:pt>
                <c:pt idx="49">
                  <c:v>-24.204454129133204</c:v>
                </c:pt>
                <c:pt idx="50">
                  <c:v>-24.224454129133203</c:v>
                </c:pt>
                <c:pt idx="51">
                  <c:v>-24.234454129133205</c:v>
                </c:pt>
                <c:pt idx="52">
                  <c:v>-24.244454129133207</c:v>
                </c:pt>
                <c:pt idx="53">
                  <c:v>-24.266454129133205</c:v>
                </c:pt>
                <c:pt idx="54">
                  <c:v>-24.288454129133203</c:v>
                </c:pt>
                <c:pt idx="55">
                  <c:v>-24.298454129133205</c:v>
                </c:pt>
                <c:pt idx="56">
                  <c:v>-24.308454129133207</c:v>
                </c:pt>
                <c:pt idx="57">
                  <c:v>-24.332454129133207</c:v>
                </c:pt>
                <c:pt idx="58">
                  <c:v>-24.360454129133206</c:v>
                </c:pt>
                <c:pt idx="59">
                  <c:v>-24.388454129133205</c:v>
                </c:pt>
                <c:pt idx="60">
                  <c:v>-24.416454129133204</c:v>
                </c:pt>
                <c:pt idx="61">
                  <c:v>-24.444454129133202</c:v>
                </c:pt>
                <c:pt idx="62">
                  <c:v>-24.472454129133201</c:v>
                </c:pt>
                <c:pt idx="63">
                  <c:v>-24.5004541291332</c:v>
                </c:pt>
                <c:pt idx="64">
                  <c:v>-24.528454129133198</c:v>
                </c:pt>
                <c:pt idx="65">
                  <c:v>-24.556454129133197</c:v>
                </c:pt>
                <c:pt idx="66">
                  <c:v>-24.584454129133196</c:v>
                </c:pt>
                <c:pt idx="67">
                  <c:v>-24.612454129133194</c:v>
                </c:pt>
                <c:pt idx="68">
                  <c:v>-24.640454129133193</c:v>
                </c:pt>
                <c:pt idx="69">
                  <c:v>-24.668454129133192</c:v>
                </c:pt>
                <c:pt idx="70">
                  <c:v>-24.69645412913319</c:v>
                </c:pt>
                <c:pt idx="71">
                  <c:v>-24.674454129133188</c:v>
                </c:pt>
                <c:pt idx="72">
                  <c:v>-24.652454129133186</c:v>
                </c:pt>
                <c:pt idx="73">
                  <c:v>-24.587454129133185</c:v>
                </c:pt>
                <c:pt idx="74">
                  <c:v>-24.597454129133183</c:v>
                </c:pt>
                <c:pt idx="75">
                  <c:v>-24.447454129133181</c:v>
                </c:pt>
                <c:pt idx="76">
                  <c:v>-24.34745412913318</c:v>
                </c:pt>
                <c:pt idx="77">
                  <c:v>-24.247454129133178</c:v>
                </c:pt>
                <c:pt idx="78">
                  <c:v>-24.147454129133177</c:v>
                </c:pt>
                <c:pt idx="79">
                  <c:v>-24.137454129133175</c:v>
                </c:pt>
                <c:pt idx="80">
                  <c:v>-24.029054129133186</c:v>
                </c:pt>
                <c:pt idx="81">
                  <c:v>-24.029054129133186</c:v>
                </c:pt>
                <c:pt idx="82">
                  <c:v>-24.019054129133185</c:v>
                </c:pt>
                <c:pt idx="83">
                  <c:v>-23.969054129133184</c:v>
                </c:pt>
                <c:pt idx="84">
                  <c:v>-23.919054129133183</c:v>
                </c:pt>
                <c:pt idx="85">
                  <c:v>-23.819054129133182</c:v>
                </c:pt>
                <c:pt idx="86">
                  <c:v>-23.709054129133182</c:v>
                </c:pt>
                <c:pt idx="87">
                  <c:v>-23.609054129133181</c:v>
                </c:pt>
                <c:pt idx="88">
                  <c:v>-23.50905412913318</c:v>
                </c:pt>
                <c:pt idx="89">
                  <c:v>-23.39905412913318</c:v>
                </c:pt>
                <c:pt idx="90">
                  <c:v>-23.299054129133179</c:v>
                </c:pt>
                <c:pt idx="91">
                  <c:v>-23.249054129133178</c:v>
                </c:pt>
                <c:pt idx="92">
                  <c:v>-23.239054129133176</c:v>
                </c:pt>
                <c:pt idx="93">
                  <c:v>-23.189054129133176</c:v>
                </c:pt>
                <c:pt idx="94">
                  <c:v>-23.139054129133175</c:v>
                </c:pt>
                <c:pt idx="95">
                  <c:v>-23.129054129133173</c:v>
                </c:pt>
                <c:pt idx="96">
                  <c:v>-23.119054129133172</c:v>
                </c:pt>
                <c:pt idx="97">
                  <c:v>-23.009054129133172</c:v>
                </c:pt>
                <c:pt idx="98">
                  <c:v>-22.899054129133173</c:v>
                </c:pt>
                <c:pt idx="99">
                  <c:v>-22.849054129133172</c:v>
                </c:pt>
                <c:pt idx="100">
                  <c:v>-22.839054129133171</c:v>
                </c:pt>
                <c:pt idx="101">
                  <c:v>-22.78905412913317</c:v>
                </c:pt>
                <c:pt idx="102">
                  <c:v>-22.689054129133169</c:v>
                </c:pt>
                <c:pt idx="103">
                  <c:v>-22.589054129133167</c:v>
                </c:pt>
                <c:pt idx="104">
                  <c:v>-22.539054129133167</c:v>
                </c:pt>
                <c:pt idx="105">
                  <c:v>-22.589054129133167</c:v>
                </c:pt>
                <c:pt idx="106">
                  <c:v>-22.469054129133166</c:v>
                </c:pt>
                <c:pt idx="107">
                  <c:v>-22.289054129133167</c:v>
                </c:pt>
                <c:pt idx="108">
                  <c:v>-22.129054129133166</c:v>
                </c:pt>
                <c:pt idx="109">
                  <c:v>-22.229054129133168</c:v>
                </c:pt>
                <c:pt idx="110">
                  <c:v>-22.379054129133166</c:v>
                </c:pt>
                <c:pt idx="111">
                  <c:v>-22.529054129133165</c:v>
                </c:pt>
                <c:pt idx="112">
                  <c:v>-22.659054129133164</c:v>
                </c:pt>
                <c:pt idx="113">
                  <c:v>-22.609054129133163</c:v>
                </c:pt>
                <c:pt idx="114">
                  <c:v>-22.499054129133164</c:v>
                </c:pt>
                <c:pt idx="115">
                  <c:v>-22.394054129133163</c:v>
                </c:pt>
                <c:pt idx="116">
                  <c:v>-22.344054129133163</c:v>
                </c:pt>
                <c:pt idx="117">
                  <c:v>-22.474054129133162</c:v>
                </c:pt>
                <c:pt idx="118">
                  <c:v>-22.654054129133161</c:v>
                </c:pt>
                <c:pt idx="119">
                  <c:v>-22.854054129133161</c:v>
                </c:pt>
                <c:pt idx="120">
                  <c:v>-23.05405412913316</c:v>
                </c:pt>
                <c:pt idx="121">
                  <c:v>-23.251038022813187</c:v>
                </c:pt>
                <c:pt idx="122">
                  <c:v>-23.456444716013205</c:v>
                </c:pt>
                <c:pt idx="123">
                  <c:v>-23.649173366693201</c:v>
                </c:pt>
                <c:pt idx="124">
                  <c:v>-23.704973507193198</c:v>
                </c:pt>
                <c:pt idx="125">
                  <c:v>-23.821267235153197</c:v>
                </c:pt>
                <c:pt idx="126">
                  <c:v>-23.942423004793209</c:v>
                </c:pt>
                <c:pt idx="127">
                  <c:v>-23.835161196923217</c:v>
                </c:pt>
                <c:pt idx="129">
                  <c:v>-23.5909856480122</c:v>
                </c:pt>
                <c:pt idx="130">
                  <c:v>-23.32475560537096</c:v>
                </c:pt>
                <c:pt idx="131">
                  <c:v>-23.060337549845535</c:v>
                </c:pt>
                <c:pt idx="132">
                  <c:v>-22.937065506805567</c:v>
                </c:pt>
                <c:pt idx="133">
                  <c:v>-22.90501690060556</c:v>
                </c:pt>
                <c:pt idx="134">
                  <c:v>-22.771739898845563</c:v>
                </c:pt>
                <c:pt idx="135">
                  <c:v>-22.598586225285583</c:v>
                </c:pt>
                <c:pt idx="136">
                  <c:v>-22.418666974045561</c:v>
                </c:pt>
                <c:pt idx="137">
                  <c:v>-22.213080338505566</c:v>
                </c:pt>
                <c:pt idx="138">
                  <c:v>-22.018989638305602</c:v>
                </c:pt>
                <c:pt idx="139">
                  <c:v>-21.857786051265585</c:v>
                </c:pt>
                <c:pt idx="140">
                  <c:v>-21.648643802905589</c:v>
                </c:pt>
                <c:pt idx="141">
                  <c:v>-21.420785455363575</c:v>
                </c:pt>
                <c:pt idx="142">
                  <c:v>-21.084252665588547</c:v>
                </c:pt>
                <c:pt idx="143">
                  <c:v>-20.73526137643557</c:v>
                </c:pt>
                <c:pt idx="144">
                  <c:v>-20.469047913095572</c:v>
                </c:pt>
                <c:pt idx="145">
                  <c:v>-20.19313573681951</c:v>
                </c:pt>
                <c:pt idx="146">
                  <c:v>-19.920247056937534</c:v>
                </c:pt>
                <c:pt idx="147">
                  <c:v>-19.517777531960597</c:v>
                </c:pt>
                <c:pt idx="148">
                  <c:v>-19.100997816153573</c:v>
                </c:pt>
                <c:pt idx="149">
                  <c:v>-18.669519827848603</c:v>
                </c:pt>
                <c:pt idx="150">
                  <c:v>-18.326004245594529</c:v>
                </c:pt>
                <c:pt idx="151">
                  <c:v>-18.001478788772605</c:v>
                </c:pt>
                <c:pt idx="152">
                  <c:v>-17.745714004612594</c:v>
                </c:pt>
                <c:pt idx="153">
                  <c:v>-17.41509849681259</c:v>
                </c:pt>
                <c:pt idx="154">
                  <c:v>-17.056203874082556</c:v>
                </c:pt>
                <c:pt idx="155">
                  <c:v>-16.505092345696934</c:v>
                </c:pt>
                <c:pt idx="156">
                  <c:v>-15.994041779881069</c:v>
                </c:pt>
                <c:pt idx="157">
                  <c:v>-15.598100585491022</c:v>
                </c:pt>
                <c:pt idx="158">
                  <c:v>-15.150252891940976</c:v>
                </c:pt>
                <c:pt idx="159">
                  <c:v>-14.690252891940975</c:v>
                </c:pt>
                <c:pt idx="160">
                  <c:v>-14.370252891940975</c:v>
                </c:pt>
                <c:pt idx="161">
                  <c:v>-13.970252891940975</c:v>
                </c:pt>
                <c:pt idx="162">
                  <c:v>-13.570252891940974</c:v>
                </c:pt>
                <c:pt idx="163">
                  <c:v>-13.250252891940974</c:v>
                </c:pt>
                <c:pt idx="164">
                  <c:v>-12.930252891940974</c:v>
                </c:pt>
                <c:pt idx="165">
                  <c:v>-12.530252891940973</c:v>
                </c:pt>
                <c:pt idx="166">
                  <c:v>-12.130252891940973</c:v>
                </c:pt>
                <c:pt idx="167">
                  <c:v>-11.690252891940974</c:v>
                </c:pt>
                <c:pt idx="168">
                  <c:v>-11.092252891940975</c:v>
                </c:pt>
                <c:pt idx="169">
                  <c:v>-10.494252891940974</c:v>
                </c:pt>
                <c:pt idx="170">
                  <c:v>-11.58253378420987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0E1-BF57-0C33E2793F9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Charts!$BS$59:$BS$229</c:f>
              <c:numCache>
                <c:formatCode>0.00</c:formatCode>
                <c:ptCount val="171"/>
                <c:pt idx="14">
                  <c:v>-21.95</c:v>
                </c:pt>
                <c:pt idx="28">
                  <c:v>-22.176916666666667</c:v>
                </c:pt>
                <c:pt idx="42">
                  <c:v>-23.796055555555554</c:v>
                </c:pt>
                <c:pt idx="56">
                  <c:v>-23.592688888888887</c:v>
                </c:pt>
                <c:pt idx="70">
                  <c:v>-25.419699999999999</c:v>
                </c:pt>
                <c:pt idx="84">
                  <c:v>-23.63025</c:v>
                </c:pt>
                <c:pt idx="98">
                  <c:v>-22.853287037037035</c:v>
                </c:pt>
                <c:pt idx="112">
                  <c:v>-23.6</c:v>
                </c:pt>
                <c:pt idx="126">
                  <c:v>-23.484314814814812</c:v>
                </c:pt>
                <c:pt idx="141">
                  <c:v>-20.800194444444443</c:v>
                </c:pt>
                <c:pt idx="156">
                  <c:v>-15.851083333333335</c:v>
                </c:pt>
                <c:pt idx="169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0E1-BF57-0C33E279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2014</a:t>
            </a:r>
            <a:r>
              <a:rPr lang="en-US" sz="1400" baseline="0"/>
              <a:t> - 15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LTE'!$X$7:$X$248</c:f>
              <c:numCache>
                <c:formatCode>0.0</c:formatCode>
                <c:ptCount val="242"/>
                <c:pt idx="0">
                  <c:v>16.5</c:v>
                </c:pt>
                <c:pt idx="1">
                  <c:v>16.2</c:v>
                </c:pt>
                <c:pt idx="2">
                  <c:v>15.899999999999999</c:v>
                </c:pt>
                <c:pt idx="3">
                  <c:v>15</c:v>
                </c:pt>
                <c:pt idx="4">
                  <c:v>15.350000000000001</c:v>
                </c:pt>
                <c:pt idx="5">
                  <c:v>16.850000000000001</c:v>
                </c:pt>
                <c:pt idx="6">
                  <c:v>18.399999999999999</c:v>
                </c:pt>
                <c:pt idx="7">
                  <c:v>20.75</c:v>
                </c:pt>
                <c:pt idx="8">
                  <c:v>19.05</c:v>
                </c:pt>
                <c:pt idx="9">
                  <c:v>15</c:v>
                </c:pt>
                <c:pt idx="10">
                  <c:v>12.7</c:v>
                </c:pt>
                <c:pt idx="11">
                  <c:v>10.8</c:v>
                </c:pt>
                <c:pt idx="12">
                  <c:v>12.65</c:v>
                </c:pt>
                <c:pt idx="13">
                  <c:v>15</c:v>
                </c:pt>
                <c:pt idx="14">
                  <c:v>15</c:v>
                </c:pt>
                <c:pt idx="15">
                  <c:v>15.2</c:v>
                </c:pt>
                <c:pt idx="16">
                  <c:v>15.75</c:v>
                </c:pt>
                <c:pt idx="17">
                  <c:v>17.149999999999999</c:v>
                </c:pt>
                <c:pt idx="18">
                  <c:v>19.149999999999999</c:v>
                </c:pt>
                <c:pt idx="19">
                  <c:v>18.45</c:v>
                </c:pt>
                <c:pt idx="20">
                  <c:v>16.75</c:v>
                </c:pt>
                <c:pt idx="21">
                  <c:v>15.75</c:v>
                </c:pt>
                <c:pt idx="22">
                  <c:v>15.45</c:v>
                </c:pt>
                <c:pt idx="23">
                  <c:v>17.05</c:v>
                </c:pt>
                <c:pt idx="24">
                  <c:v>17.149999999999999</c:v>
                </c:pt>
                <c:pt idx="25">
                  <c:v>14.7</c:v>
                </c:pt>
                <c:pt idx="26">
                  <c:v>13.8</c:v>
                </c:pt>
                <c:pt idx="27">
                  <c:v>14.2</c:v>
                </c:pt>
                <c:pt idx="28">
                  <c:v>13.7</c:v>
                </c:pt>
                <c:pt idx="29">
                  <c:v>12.8</c:v>
                </c:pt>
                <c:pt idx="30">
                  <c:v>11.6</c:v>
                </c:pt>
                <c:pt idx="31">
                  <c:v>11.6</c:v>
                </c:pt>
                <c:pt idx="32">
                  <c:v>11.1</c:v>
                </c:pt>
                <c:pt idx="33">
                  <c:v>11.65</c:v>
                </c:pt>
                <c:pt idx="34">
                  <c:v>12.55</c:v>
                </c:pt>
                <c:pt idx="35">
                  <c:v>12.95</c:v>
                </c:pt>
                <c:pt idx="36">
                  <c:v>14.35</c:v>
                </c:pt>
                <c:pt idx="37">
                  <c:v>14.649999999999999</c:v>
                </c:pt>
                <c:pt idx="38">
                  <c:v>13.7</c:v>
                </c:pt>
                <c:pt idx="39">
                  <c:v>12.649999999999999</c:v>
                </c:pt>
                <c:pt idx="40">
                  <c:v>13.5</c:v>
                </c:pt>
                <c:pt idx="41">
                  <c:v>12.95</c:v>
                </c:pt>
                <c:pt idx="42">
                  <c:v>12.45</c:v>
                </c:pt>
                <c:pt idx="43">
                  <c:v>13.8</c:v>
                </c:pt>
                <c:pt idx="44">
                  <c:v>12.6</c:v>
                </c:pt>
                <c:pt idx="45">
                  <c:v>10.5</c:v>
                </c:pt>
                <c:pt idx="46">
                  <c:v>9.9499999999999993</c:v>
                </c:pt>
                <c:pt idx="47">
                  <c:v>12.100000000000001</c:v>
                </c:pt>
                <c:pt idx="48">
                  <c:v>14.95</c:v>
                </c:pt>
                <c:pt idx="49">
                  <c:v>14.1</c:v>
                </c:pt>
                <c:pt idx="50">
                  <c:v>13.35</c:v>
                </c:pt>
                <c:pt idx="51">
                  <c:v>13.25</c:v>
                </c:pt>
                <c:pt idx="52">
                  <c:v>12</c:v>
                </c:pt>
                <c:pt idx="53">
                  <c:v>9.15</c:v>
                </c:pt>
                <c:pt idx="54">
                  <c:v>8.3000000000000007</c:v>
                </c:pt>
                <c:pt idx="55">
                  <c:v>10.100000000000001</c:v>
                </c:pt>
                <c:pt idx="56">
                  <c:v>9.25</c:v>
                </c:pt>
                <c:pt idx="57">
                  <c:v>8.75</c:v>
                </c:pt>
                <c:pt idx="58">
                  <c:v>10.5</c:v>
                </c:pt>
                <c:pt idx="59">
                  <c:v>11.25</c:v>
                </c:pt>
                <c:pt idx="60">
                  <c:v>10.600000000000001</c:v>
                </c:pt>
                <c:pt idx="61">
                  <c:v>8.85</c:v>
                </c:pt>
                <c:pt idx="62">
                  <c:v>6.1</c:v>
                </c:pt>
                <c:pt idx="63">
                  <c:v>6.45</c:v>
                </c:pt>
                <c:pt idx="64">
                  <c:v>9.65</c:v>
                </c:pt>
                <c:pt idx="65">
                  <c:v>9.9</c:v>
                </c:pt>
                <c:pt idx="66">
                  <c:v>10.6</c:v>
                </c:pt>
                <c:pt idx="67">
                  <c:v>10.8</c:v>
                </c:pt>
                <c:pt idx="68">
                  <c:v>8.6000000000000014</c:v>
                </c:pt>
                <c:pt idx="69">
                  <c:v>8.75</c:v>
                </c:pt>
                <c:pt idx="70">
                  <c:v>7.3999999999999995</c:v>
                </c:pt>
                <c:pt idx="71">
                  <c:v>1.7499999999999998</c:v>
                </c:pt>
                <c:pt idx="72">
                  <c:v>-3.9000000000000004</c:v>
                </c:pt>
                <c:pt idx="73">
                  <c:v>-5.4</c:v>
                </c:pt>
                <c:pt idx="74">
                  <c:v>-4.6500000000000004</c:v>
                </c:pt>
                <c:pt idx="75">
                  <c:v>-4.4000000000000004</c:v>
                </c:pt>
                <c:pt idx="76">
                  <c:v>-5.15</c:v>
                </c:pt>
                <c:pt idx="77">
                  <c:v>-6</c:v>
                </c:pt>
                <c:pt idx="78">
                  <c:v>-5.6</c:v>
                </c:pt>
                <c:pt idx="79">
                  <c:v>-2.5500000000000003</c:v>
                </c:pt>
                <c:pt idx="80">
                  <c:v>1.45</c:v>
                </c:pt>
                <c:pt idx="81">
                  <c:v>2.95</c:v>
                </c:pt>
                <c:pt idx="82">
                  <c:v>3.6</c:v>
                </c:pt>
                <c:pt idx="83">
                  <c:v>3.5</c:v>
                </c:pt>
                <c:pt idx="84">
                  <c:v>2.15</c:v>
                </c:pt>
                <c:pt idx="85">
                  <c:v>2.0499999999999998</c:v>
                </c:pt>
                <c:pt idx="86">
                  <c:v>2.2000000000000002</c:v>
                </c:pt>
                <c:pt idx="87">
                  <c:v>4.1500000000000004</c:v>
                </c:pt>
                <c:pt idx="88">
                  <c:v>4</c:v>
                </c:pt>
                <c:pt idx="89">
                  <c:v>-3.9499999999999997</c:v>
                </c:pt>
                <c:pt idx="90">
                  <c:v>-10.45</c:v>
                </c:pt>
                <c:pt idx="91">
                  <c:v>-10.4</c:v>
                </c:pt>
                <c:pt idx="92">
                  <c:v>-9.3000000000000007</c:v>
                </c:pt>
                <c:pt idx="93">
                  <c:v>-7.4</c:v>
                </c:pt>
                <c:pt idx="94">
                  <c:v>-4.7</c:v>
                </c:pt>
                <c:pt idx="95">
                  <c:v>-3.1</c:v>
                </c:pt>
                <c:pt idx="96">
                  <c:v>-0.65</c:v>
                </c:pt>
                <c:pt idx="97">
                  <c:v>2.0499999999999998</c:v>
                </c:pt>
                <c:pt idx="98">
                  <c:v>3.0999999999999996</c:v>
                </c:pt>
                <c:pt idx="99">
                  <c:v>5.1999999999999993</c:v>
                </c:pt>
                <c:pt idx="100">
                  <c:v>7.4</c:v>
                </c:pt>
                <c:pt idx="101">
                  <c:v>7.5</c:v>
                </c:pt>
                <c:pt idx="102">
                  <c:v>6.15</c:v>
                </c:pt>
                <c:pt idx="103">
                  <c:v>3.45</c:v>
                </c:pt>
                <c:pt idx="104">
                  <c:v>1.9</c:v>
                </c:pt>
                <c:pt idx="105">
                  <c:v>1.0999999999999999</c:v>
                </c:pt>
                <c:pt idx="106">
                  <c:v>0</c:v>
                </c:pt>
                <c:pt idx="107">
                  <c:v>0.4</c:v>
                </c:pt>
                <c:pt idx="108">
                  <c:v>2.2000000000000002</c:v>
                </c:pt>
                <c:pt idx="109">
                  <c:v>4.0999999999999996</c:v>
                </c:pt>
                <c:pt idx="110">
                  <c:v>4.7</c:v>
                </c:pt>
                <c:pt idx="111">
                  <c:v>5.35</c:v>
                </c:pt>
                <c:pt idx="112">
                  <c:v>4.8</c:v>
                </c:pt>
                <c:pt idx="113">
                  <c:v>3.15</c:v>
                </c:pt>
                <c:pt idx="114">
                  <c:v>2.7</c:v>
                </c:pt>
                <c:pt idx="115">
                  <c:v>1.55</c:v>
                </c:pt>
                <c:pt idx="116">
                  <c:v>0.55000000000000004</c:v>
                </c:pt>
                <c:pt idx="117">
                  <c:v>0.65</c:v>
                </c:pt>
                <c:pt idx="118">
                  <c:v>1</c:v>
                </c:pt>
                <c:pt idx="119">
                  <c:v>-0.65</c:v>
                </c:pt>
                <c:pt idx="120">
                  <c:v>-5.0999999999999996</c:v>
                </c:pt>
                <c:pt idx="121">
                  <c:v>-7.7</c:v>
                </c:pt>
                <c:pt idx="122">
                  <c:v>-6.0500000000000007</c:v>
                </c:pt>
                <c:pt idx="123">
                  <c:v>-3.75</c:v>
                </c:pt>
                <c:pt idx="124">
                  <c:v>-3.8499999999999996</c:v>
                </c:pt>
                <c:pt idx="125">
                  <c:v>-3.9</c:v>
                </c:pt>
                <c:pt idx="126">
                  <c:v>-2.2999999999999998</c:v>
                </c:pt>
                <c:pt idx="127">
                  <c:v>-0.44999999999999996</c:v>
                </c:pt>
                <c:pt idx="128">
                  <c:v>1.1000000000000001</c:v>
                </c:pt>
                <c:pt idx="129">
                  <c:v>1.9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0.5</c:v>
                </c:pt>
                <c:pt idx="133">
                  <c:v>0.2</c:v>
                </c:pt>
                <c:pt idx="134">
                  <c:v>0.45</c:v>
                </c:pt>
                <c:pt idx="135">
                  <c:v>0.8</c:v>
                </c:pt>
                <c:pt idx="136">
                  <c:v>1</c:v>
                </c:pt>
                <c:pt idx="137">
                  <c:v>1.75</c:v>
                </c:pt>
                <c:pt idx="138">
                  <c:v>1.65</c:v>
                </c:pt>
                <c:pt idx="139">
                  <c:v>2.2000000000000002</c:v>
                </c:pt>
                <c:pt idx="140">
                  <c:v>3.5</c:v>
                </c:pt>
                <c:pt idx="141">
                  <c:v>1.25</c:v>
                </c:pt>
                <c:pt idx="142">
                  <c:v>-1.5</c:v>
                </c:pt>
                <c:pt idx="143">
                  <c:v>-0.25</c:v>
                </c:pt>
                <c:pt idx="144">
                  <c:v>2.25</c:v>
                </c:pt>
                <c:pt idx="145">
                  <c:v>2.95</c:v>
                </c:pt>
                <c:pt idx="146">
                  <c:v>3.9</c:v>
                </c:pt>
                <c:pt idx="147">
                  <c:v>4.3</c:v>
                </c:pt>
                <c:pt idx="148">
                  <c:v>3.6500000000000004</c:v>
                </c:pt>
                <c:pt idx="149">
                  <c:v>1.9000000000000001</c:v>
                </c:pt>
                <c:pt idx="150">
                  <c:v>1</c:v>
                </c:pt>
                <c:pt idx="151">
                  <c:v>2.2000000000000002</c:v>
                </c:pt>
                <c:pt idx="152">
                  <c:v>2.25</c:v>
                </c:pt>
                <c:pt idx="153">
                  <c:v>1.95</c:v>
                </c:pt>
                <c:pt idx="154">
                  <c:v>2.15</c:v>
                </c:pt>
                <c:pt idx="155">
                  <c:v>1.95</c:v>
                </c:pt>
                <c:pt idx="156">
                  <c:v>2</c:v>
                </c:pt>
                <c:pt idx="157">
                  <c:v>3.45</c:v>
                </c:pt>
                <c:pt idx="158">
                  <c:v>6.95</c:v>
                </c:pt>
                <c:pt idx="159">
                  <c:v>9.1999999999999993</c:v>
                </c:pt>
                <c:pt idx="160">
                  <c:v>9.1999999999999993</c:v>
                </c:pt>
                <c:pt idx="161">
                  <c:v>8.25</c:v>
                </c:pt>
                <c:pt idx="162">
                  <c:v>6.95</c:v>
                </c:pt>
                <c:pt idx="163">
                  <c:v>7.7</c:v>
                </c:pt>
                <c:pt idx="164">
                  <c:v>8.15</c:v>
                </c:pt>
                <c:pt idx="165">
                  <c:v>7.15</c:v>
                </c:pt>
                <c:pt idx="166">
                  <c:v>7.65</c:v>
                </c:pt>
                <c:pt idx="167">
                  <c:v>6.65</c:v>
                </c:pt>
                <c:pt idx="168">
                  <c:v>3.45</c:v>
                </c:pt>
                <c:pt idx="169">
                  <c:v>1.5</c:v>
                </c:pt>
                <c:pt idx="170">
                  <c:v>1.4000000000000001</c:v>
                </c:pt>
                <c:pt idx="171">
                  <c:v>2.1</c:v>
                </c:pt>
                <c:pt idx="172">
                  <c:v>3.7</c:v>
                </c:pt>
                <c:pt idx="173">
                  <c:v>5</c:v>
                </c:pt>
                <c:pt idx="174">
                  <c:v>2.65</c:v>
                </c:pt>
                <c:pt idx="175">
                  <c:v>1.0499999999999998</c:v>
                </c:pt>
                <c:pt idx="176">
                  <c:v>2.75</c:v>
                </c:pt>
                <c:pt idx="177">
                  <c:v>2.9499999999999997</c:v>
                </c:pt>
                <c:pt idx="178">
                  <c:v>2.85</c:v>
                </c:pt>
                <c:pt idx="179">
                  <c:v>4.8</c:v>
                </c:pt>
                <c:pt idx="180">
                  <c:v>3.9000000000000004</c:v>
                </c:pt>
                <c:pt idx="182">
                  <c:v>2.1500000000000004</c:v>
                </c:pt>
                <c:pt idx="183">
                  <c:v>2.8</c:v>
                </c:pt>
                <c:pt idx="184">
                  <c:v>1.8499999999999999</c:v>
                </c:pt>
                <c:pt idx="185">
                  <c:v>-0.44999999999999996</c:v>
                </c:pt>
                <c:pt idx="186">
                  <c:v>0.95000000000000007</c:v>
                </c:pt>
                <c:pt idx="187">
                  <c:v>4.3</c:v>
                </c:pt>
                <c:pt idx="188">
                  <c:v>5.25</c:v>
                </c:pt>
                <c:pt idx="189">
                  <c:v>5.55</c:v>
                </c:pt>
                <c:pt idx="190">
                  <c:v>6.9499999999999993</c:v>
                </c:pt>
                <c:pt idx="191">
                  <c:v>6.65</c:v>
                </c:pt>
                <c:pt idx="192">
                  <c:v>8.65</c:v>
                </c:pt>
                <c:pt idx="193">
                  <c:v>11.75</c:v>
                </c:pt>
                <c:pt idx="194">
                  <c:v>10.45</c:v>
                </c:pt>
                <c:pt idx="195">
                  <c:v>12.25</c:v>
                </c:pt>
                <c:pt idx="196">
                  <c:v>12.350000000000001</c:v>
                </c:pt>
                <c:pt idx="197">
                  <c:v>7.3000000000000007</c:v>
                </c:pt>
                <c:pt idx="198">
                  <c:v>5.8000000000000007</c:v>
                </c:pt>
                <c:pt idx="199">
                  <c:v>7.5</c:v>
                </c:pt>
                <c:pt idx="200">
                  <c:v>8.6999999999999993</c:v>
                </c:pt>
                <c:pt idx="201">
                  <c:v>9.65</c:v>
                </c:pt>
                <c:pt idx="202">
                  <c:v>10.6</c:v>
                </c:pt>
                <c:pt idx="203">
                  <c:v>8.3000000000000007</c:v>
                </c:pt>
                <c:pt idx="204">
                  <c:v>7</c:v>
                </c:pt>
                <c:pt idx="205">
                  <c:v>7.6999999999999993</c:v>
                </c:pt>
                <c:pt idx="206">
                  <c:v>6.9499999999999993</c:v>
                </c:pt>
                <c:pt idx="207">
                  <c:v>8.8999999999999986</c:v>
                </c:pt>
                <c:pt idx="208">
                  <c:v>11.649999999999999</c:v>
                </c:pt>
                <c:pt idx="209">
                  <c:v>12.75</c:v>
                </c:pt>
                <c:pt idx="210">
                  <c:v>12.350000000000001</c:v>
                </c:pt>
                <c:pt idx="211">
                  <c:v>11.8</c:v>
                </c:pt>
                <c:pt idx="212">
                  <c:v>11.05</c:v>
                </c:pt>
                <c:pt idx="213">
                  <c:v>7.8000000000000007</c:v>
                </c:pt>
                <c:pt idx="214">
                  <c:v>6.3</c:v>
                </c:pt>
                <c:pt idx="215">
                  <c:v>7.15</c:v>
                </c:pt>
                <c:pt idx="216">
                  <c:v>6.35</c:v>
                </c:pt>
                <c:pt idx="217">
                  <c:v>5.2</c:v>
                </c:pt>
                <c:pt idx="218">
                  <c:v>7.15</c:v>
                </c:pt>
                <c:pt idx="219">
                  <c:v>8.85</c:v>
                </c:pt>
                <c:pt idx="220">
                  <c:v>8.4499999999999993</c:v>
                </c:pt>
                <c:pt idx="221">
                  <c:v>8.5500000000000007</c:v>
                </c:pt>
                <c:pt idx="222">
                  <c:v>10.100000000000001</c:v>
                </c:pt>
                <c:pt idx="223">
                  <c:v>10.7</c:v>
                </c:pt>
                <c:pt idx="224">
                  <c:v>9.15</c:v>
                </c:pt>
                <c:pt idx="225">
                  <c:v>9.1999999999999993</c:v>
                </c:pt>
                <c:pt idx="226">
                  <c:v>8.4</c:v>
                </c:pt>
                <c:pt idx="227">
                  <c:v>6.4</c:v>
                </c:pt>
                <c:pt idx="228">
                  <c:v>7.7</c:v>
                </c:pt>
                <c:pt idx="229">
                  <c:v>10.75</c:v>
                </c:pt>
                <c:pt idx="230">
                  <c:v>12</c:v>
                </c:pt>
                <c:pt idx="231">
                  <c:v>11.350000000000001</c:v>
                </c:pt>
                <c:pt idx="232">
                  <c:v>11.7</c:v>
                </c:pt>
                <c:pt idx="233">
                  <c:v>13.5</c:v>
                </c:pt>
                <c:pt idx="234">
                  <c:v>12.4</c:v>
                </c:pt>
                <c:pt idx="235">
                  <c:v>9.15</c:v>
                </c:pt>
                <c:pt idx="236">
                  <c:v>7.5</c:v>
                </c:pt>
                <c:pt idx="237">
                  <c:v>7.05</c:v>
                </c:pt>
                <c:pt idx="238">
                  <c:v>8.5</c:v>
                </c:pt>
                <c:pt idx="239">
                  <c:v>12.75</c:v>
                </c:pt>
                <c:pt idx="240">
                  <c:v>14.8</c:v>
                </c:pt>
                <c:pt idx="241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B-4172-84A4-9392F5EFCDB7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LTE'!$Z$7:$Z$249</c:f>
              <c:numCache>
                <c:formatCode>0.00</c:formatCode>
                <c:ptCount val="243"/>
                <c:pt idx="57">
                  <c:v>-13.578611111111112</c:v>
                </c:pt>
                <c:pt idx="71">
                  <c:v>-18.257788888888893</c:v>
                </c:pt>
                <c:pt idx="84">
                  <c:v>-21.299455555555557</c:v>
                </c:pt>
                <c:pt idx="98">
                  <c:v>-22.499100000000002</c:v>
                </c:pt>
                <c:pt idx="112">
                  <c:v>-22.67207777777778</c:v>
                </c:pt>
                <c:pt idx="126">
                  <c:v>-23.600777777777786</c:v>
                </c:pt>
                <c:pt idx="140">
                  <c:v>-22.115533333333332</c:v>
                </c:pt>
                <c:pt idx="154">
                  <c:v>-22.166666666666668</c:v>
                </c:pt>
                <c:pt idx="168">
                  <c:v>-18.501088888888891</c:v>
                </c:pt>
                <c:pt idx="185">
                  <c:v>-18.819300000000002</c:v>
                </c:pt>
                <c:pt idx="199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B-4172-84A4-9392F5EF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52"/>
        <c:axId val="163961088"/>
      </c:lineChart>
      <c:dateAx>
        <c:axId val="163959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3961088"/>
        <c:crossesAt val="-30"/>
        <c:auto val="1"/>
        <c:lblOffset val="100"/>
        <c:baseTimeUnit val="days"/>
      </c:dateAx>
      <c:valAx>
        <c:axId val="163961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3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Charts!$AX$59:$AX$230</c:f>
              <c:numCache>
                <c:formatCode>0.00</c:formatCode>
                <c:ptCount val="172"/>
                <c:pt idx="0">
                  <c:v>-13.675016754611997</c:v>
                </c:pt>
                <c:pt idx="1">
                  <c:v>-14.24319501508</c:v>
                </c:pt>
                <c:pt idx="2">
                  <c:v>-14.793009511219998</c:v>
                </c:pt>
                <c:pt idx="3">
                  <c:v>-15.202135779419999</c:v>
                </c:pt>
                <c:pt idx="4">
                  <c:v>-15.589855497511998</c:v>
                </c:pt>
                <c:pt idx="5">
                  <c:v>-15.934059204427998</c:v>
                </c:pt>
                <c:pt idx="6">
                  <c:v>-16.248194474153998</c:v>
                </c:pt>
                <c:pt idx="7">
                  <c:v>-16.551640594923995</c:v>
                </c:pt>
                <c:pt idx="8">
                  <c:v>-16.861886974023996</c:v>
                </c:pt>
                <c:pt idx="9">
                  <c:v>-17.177985449933999</c:v>
                </c:pt>
                <c:pt idx="10">
                  <c:v>-17.450871656907996</c:v>
                </c:pt>
                <c:pt idx="11">
                  <c:v>-17.698580711915998</c:v>
                </c:pt>
                <c:pt idx="12">
                  <c:v>-17.937390670795995</c:v>
                </c:pt>
                <c:pt idx="13">
                  <c:v>-18.181907646125996</c:v>
                </c:pt>
                <c:pt idx="14">
                  <c:v>-18.445148947015998</c:v>
                </c:pt>
                <c:pt idx="15">
                  <c:v>-18.711944668655995</c:v>
                </c:pt>
                <c:pt idx="16">
                  <c:v>-18.968706588615998</c:v>
                </c:pt>
                <c:pt idx="17">
                  <c:v>-19.363891780615994</c:v>
                </c:pt>
                <c:pt idx="18">
                  <c:v>-19.791352613695992</c:v>
                </c:pt>
                <c:pt idx="19">
                  <c:v>-20.179327379715996</c:v>
                </c:pt>
                <c:pt idx="20">
                  <c:v>-20.398540798555995</c:v>
                </c:pt>
                <c:pt idx="21">
                  <c:v>-20.604784923932797</c:v>
                </c:pt>
                <c:pt idx="22">
                  <c:v>-20.796623939062794</c:v>
                </c:pt>
                <c:pt idx="23">
                  <c:v>-20.986408104234798</c:v>
                </c:pt>
                <c:pt idx="24">
                  <c:v>-21.153460480134797</c:v>
                </c:pt>
                <c:pt idx="25">
                  <c:v>-21.313481531370794</c:v>
                </c:pt>
                <c:pt idx="26">
                  <c:v>-21.458164796776796</c:v>
                </c:pt>
                <c:pt idx="27">
                  <c:v>-21.588447284616795</c:v>
                </c:pt>
                <c:pt idx="28">
                  <c:v>-21.713015062376794</c:v>
                </c:pt>
                <c:pt idx="29">
                  <c:v>-21.858820920028794</c:v>
                </c:pt>
                <c:pt idx="30">
                  <c:v>-21.998044080283993</c:v>
                </c:pt>
                <c:pt idx="31">
                  <c:v>-22.126820999265995</c:v>
                </c:pt>
                <c:pt idx="32">
                  <c:v>-22.256069137465992</c:v>
                </c:pt>
                <c:pt idx="33">
                  <c:v>-22.416152376365993</c:v>
                </c:pt>
                <c:pt idx="34">
                  <c:v>-22.568550258105994</c:v>
                </c:pt>
                <c:pt idx="35">
                  <c:v>-22.613153755081996</c:v>
                </c:pt>
                <c:pt idx="36">
                  <c:v>-22.708153755081995</c:v>
                </c:pt>
                <c:pt idx="37">
                  <c:v>-22.793153755081995</c:v>
                </c:pt>
                <c:pt idx="38">
                  <c:v>-22.873153755081994</c:v>
                </c:pt>
                <c:pt idx="39">
                  <c:v>-22.953153755081992</c:v>
                </c:pt>
                <c:pt idx="40">
                  <c:v>-23.03315375508199</c:v>
                </c:pt>
                <c:pt idx="41">
                  <c:v>-23.113153755081989</c:v>
                </c:pt>
                <c:pt idx="42">
                  <c:v>-23.193153755081987</c:v>
                </c:pt>
                <c:pt idx="43">
                  <c:v>-23.273153755081985</c:v>
                </c:pt>
                <c:pt idx="44">
                  <c:v>-23.363153755081985</c:v>
                </c:pt>
                <c:pt idx="45">
                  <c:v>-23.453153755081985</c:v>
                </c:pt>
                <c:pt idx="46">
                  <c:v>-23.578153755081985</c:v>
                </c:pt>
                <c:pt idx="47">
                  <c:v>-23.698153755081986</c:v>
                </c:pt>
                <c:pt idx="48">
                  <c:v>-23.813153755081984</c:v>
                </c:pt>
                <c:pt idx="49">
                  <c:v>-23.923153755081984</c:v>
                </c:pt>
                <c:pt idx="50">
                  <c:v>-24.038153755081982</c:v>
                </c:pt>
                <c:pt idx="51">
                  <c:v>-24.158153755081983</c:v>
                </c:pt>
                <c:pt idx="52">
                  <c:v>-24.273153755081982</c:v>
                </c:pt>
                <c:pt idx="53">
                  <c:v>-24.373153755081983</c:v>
                </c:pt>
                <c:pt idx="54">
                  <c:v>-24.473153755081984</c:v>
                </c:pt>
                <c:pt idx="55">
                  <c:v>-24.495153755081983</c:v>
                </c:pt>
                <c:pt idx="56">
                  <c:v>-24.518153755081983</c:v>
                </c:pt>
                <c:pt idx="57">
                  <c:v>-24.528153755081984</c:v>
                </c:pt>
                <c:pt idx="58">
                  <c:v>-24.538153755081986</c:v>
                </c:pt>
                <c:pt idx="59">
                  <c:v>-24.558153755081985</c:v>
                </c:pt>
                <c:pt idx="60">
                  <c:v>-24.568153755081987</c:v>
                </c:pt>
                <c:pt idx="61">
                  <c:v>-24.568153755081987</c:v>
                </c:pt>
                <c:pt idx="62">
                  <c:v>-24.578153755081988</c:v>
                </c:pt>
                <c:pt idx="63">
                  <c:v>-24.598153755081988</c:v>
                </c:pt>
                <c:pt idx="64">
                  <c:v>-24.60815375508199</c:v>
                </c:pt>
                <c:pt idx="65">
                  <c:v>-24.618153755081991</c:v>
                </c:pt>
                <c:pt idx="66">
                  <c:v>-24.638153755081991</c:v>
                </c:pt>
                <c:pt idx="67">
                  <c:v>-24.662153755081992</c:v>
                </c:pt>
                <c:pt idx="68">
                  <c:v>-24.688153755081991</c:v>
                </c:pt>
                <c:pt idx="69">
                  <c:v>-24.71615375508199</c:v>
                </c:pt>
                <c:pt idx="70">
                  <c:v>-24.74215375508199</c:v>
                </c:pt>
                <c:pt idx="71">
                  <c:v>-24.766153755081991</c:v>
                </c:pt>
                <c:pt idx="72">
                  <c:v>-24.791153755081989</c:v>
                </c:pt>
                <c:pt idx="73">
                  <c:v>-24.816153755081988</c:v>
                </c:pt>
                <c:pt idx="74">
                  <c:v>-24.839153755081988</c:v>
                </c:pt>
                <c:pt idx="75">
                  <c:v>-24.433094754536</c:v>
                </c:pt>
                <c:pt idx="76">
                  <c:v>-24.423094754535999</c:v>
                </c:pt>
                <c:pt idx="77">
                  <c:v>-24.373094754535998</c:v>
                </c:pt>
                <c:pt idx="78">
                  <c:v>-24.323094754535997</c:v>
                </c:pt>
                <c:pt idx="79">
                  <c:v>-24.373094754535998</c:v>
                </c:pt>
                <c:pt idx="80">
                  <c:v>-24.367094754535998</c:v>
                </c:pt>
                <c:pt idx="81">
                  <c:v>-24.367094754535998</c:v>
                </c:pt>
                <c:pt idx="82">
                  <c:v>-24.367094754535998</c:v>
                </c:pt>
                <c:pt idx="83">
                  <c:v>-24.367094754535998</c:v>
                </c:pt>
                <c:pt idx="84">
                  <c:v>-24.367094754535998</c:v>
                </c:pt>
                <c:pt idx="85">
                  <c:v>-24.367094754535998</c:v>
                </c:pt>
                <c:pt idx="86">
                  <c:v>-24.367094754535998</c:v>
                </c:pt>
                <c:pt idx="87">
                  <c:v>-24.367094754535998</c:v>
                </c:pt>
                <c:pt idx="88">
                  <c:v>-24.367094754535998</c:v>
                </c:pt>
                <c:pt idx="89">
                  <c:v>-24.367094754535998</c:v>
                </c:pt>
                <c:pt idx="90">
                  <c:v>-24.367094754535998</c:v>
                </c:pt>
                <c:pt idx="91">
                  <c:v>-24.367094754535998</c:v>
                </c:pt>
                <c:pt idx="92">
                  <c:v>-24.367094754535998</c:v>
                </c:pt>
                <c:pt idx="93">
                  <c:v>-24.367094754535998</c:v>
                </c:pt>
                <c:pt idx="94">
                  <c:v>-24.357094754535996</c:v>
                </c:pt>
                <c:pt idx="95">
                  <c:v>-24.407094754535997</c:v>
                </c:pt>
                <c:pt idx="96">
                  <c:v>-24.391094754535999</c:v>
                </c:pt>
                <c:pt idx="97">
                  <c:v>-24.391094754535999</c:v>
                </c:pt>
                <c:pt idx="98">
                  <c:v>-24.391094754535999</c:v>
                </c:pt>
                <c:pt idx="99">
                  <c:v>-24.391094754535999</c:v>
                </c:pt>
                <c:pt idx="100">
                  <c:v>-24.391094754535999</c:v>
                </c:pt>
                <c:pt idx="101">
                  <c:v>-24.391094754535999</c:v>
                </c:pt>
                <c:pt idx="102">
                  <c:v>-24.355094754535997</c:v>
                </c:pt>
                <c:pt idx="103">
                  <c:v>-24.355094754535997</c:v>
                </c:pt>
                <c:pt idx="104">
                  <c:v>-24.295094754535995</c:v>
                </c:pt>
                <c:pt idx="105">
                  <c:v>-24.145094754535993</c:v>
                </c:pt>
                <c:pt idx="106">
                  <c:v>-23.941094754535992</c:v>
                </c:pt>
                <c:pt idx="107">
                  <c:v>-23.762594754535993</c:v>
                </c:pt>
                <c:pt idx="108">
                  <c:v>-23.584094754535993</c:v>
                </c:pt>
                <c:pt idx="109">
                  <c:v>-23.405594754535993</c:v>
                </c:pt>
                <c:pt idx="110">
                  <c:v>-23.320594754535993</c:v>
                </c:pt>
                <c:pt idx="111">
                  <c:v>-23.142094754535993</c:v>
                </c:pt>
                <c:pt idx="112">
                  <c:v>-22.938094754535992</c:v>
                </c:pt>
                <c:pt idx="113">
                  <c:v>-22.734094754535992</c:v>
                </c:pt>
                <c:pt idx="114">
                  <c:v>-22.547094754535994</c:v>
                </c:pt>
                <c:pt idx="115">
                  <c:v>-22.343094754535993</c:v>
                </c:pt>
                <c:pt idx="116">
                  <c:v>-22.139094754535993</c:v>
                </c:pt>
                <c:pt idx="117">
                  <c:v>-22.054094754535992</c:v>
                </c:pt>
                <c:pt idx="118">
                  <c:v>-22.004094754535991</c:v>
                </c:pt>
                <c:pt idx="119">
                  <c:v>-21.899094754535991</c:v>
                </c:pt>
                <c:pt idx="120">
                  <c:v>-21.84909475453599</c:v>
                </c:pt>
                <c:pt idx="121">
                  <c:v>-21.740753613011975</c:v>
                </c:pt>
                <c:pt idx="122">
                  <c:v>-21.617509597091964</c:v>
                </c:pt>
                <c:pt idx="123">
                  <c:v>-21.499730977231966</c:v>
                </c:pt>
                <c:pt idx="124">
                  <c:v>-21.382550682181972</c:v>
                </c:pt>
                <c:pt idx="125">
                  <c:v>-21.242998208629974</c:v>
                </c:pt>
                <c:pt idx="126">
                  <c:v>-21.073380131133955</c:v>
                </c:pt>
                <c:pt idx="127">
                  <c:v>-20.921951696493966</c:v>
                </c:pt>
                <c:pt idx="129">
                  <c:v>-20.730441462053953</c:v>
                </c:pt>
                <c:pt idx="130">
                  <c:v>-20.474177249885916</c:v>
                </c:pt>
                <c:pt idx="131">
                  <c:v>-20.237163866781895</c:v>
                </c:pt>
                <c:pt idx="132">
                  <c:v>-20.059960304911939</c:v>
                </c:pt>
                <c:pt idx="133">
                  <c:v>-19.8836929708119</c:v>
                </c:pt>
                <c:pt idx="134">
                  <c:v>-19.708766906001905</c:v>
                </c:pt>
                <c:pt idx="135">
                  <c:v>-19.518297865085927</c:v>
                </c:pt>
                <c:pt idx="136">
                  <c:v>-19.3113907261599</c:v>
                </c:pt>
                <c:pt idx="137">
                  <c:v>-19.096459243549909</c:v>
                </c:pt>
                <c:pt idx="138">
                  <c:v>-18.873254938319949</c:v>
                </c:pt>
                <c:pt idx="139">
                  <c:v>-18.641524781949922</c:v>
                </c:pt>
                <c:pt idx="140">
                  <c:v>-18.390554083917927</c:v>
                </c:pt>
                <c:pt idx="141">
                  <c:v>-17.999939773845902</c:v>
                </c:pt>
                <c:pt idx="142">
                  <c:v>-17.594749792845867</c:v>
                </c:pt>
                <c:pt idx="143">
                  <c:v>-17.011152319345904</c:v>
                </c:pt>
                <c:pt idx="144">
                  <c:v>-16.575530288425909</c:v>
                </c:pt>
                <c:pt idx="145">
                  <c:v>-16.274535187033841</c:v>
                </c:pt>
                <c:pt idx="146">
                  <c:v>-16.001646507151865</c:v>
                </c:pt>
                <c:pt idx="147">
                  <c:v>-15.786278199471898</c:v>
                </c:pt>
                <c:pt idx="148">
                  <c:v>-15.47961753901188</c:v>
                </c:pt>
                <c:pt idx="149">
                  <c:v>-15.1621420961119</c:v>
                </c:pt>
                <c:pt idx="150">
                  <c:v>-14.923174734543847</c:v>
                </c:pt>
                <c:pt idx="151">
                  <c:v>-14.861360361815862</c:v>
                </c:pt>
                <c:pt idx="152">
                  <c:v>-14.79741916577586</c:v>
                </c:pt>
                <c:pt idx="153">
                  <c:v>-14.532926759535856</c:v>
                </c:pt>
                <c:pt idx="154">
                  <c:v>-14.25948323745583</c:v>
                </c:pt>
                <c:pt idx="155">
                  <c:v>-13.888542785657817</c:v>
                </c:pt>
                <c:pt idx="156">
                  <c:v>-13.468751249451929</c:v>
                </c:pt>
                <c:pt idx="157">
                  <c:v>-13.016247027291875</c:v>
                </c:pt>
                <c:pt idx="158">
                  <c:v>-12.548927694891828</c:v>
                </c:pt>
                <c:pt idx="159">
                  <c:v>-12.068927694891828</c:v>
                </c:pt>
                <c:pt idx="160">
                  <c:v>-11.508927694891828</c:v>
                </c:pt>
                <c:pt idx="161">
                  <c:v>-10.868927694891827</c:v>
                </c:pt>
                <c:pt idx="162">
                  <c:v>-10.308927694891826</c:v>
                </c:pt>
                <c:pt idx="163">
                  <c:v>-9.8289276948918261</c:v>
                </c:pt>
                <c:pt idx="164">
                  <c:v>-9.2689276948918256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C-4213-8D75-BDACF9CB870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Charts!$AY$59:$AY$230</c:f>
              <c:numCache>
                <c:formatCode>0.00</c:formatCode>
                <c:ptCount val="172"/>
                <c:pt idx="8">
                  <c:v>-17.443472222222219</c:v>
                </c:pt>
                <c:pt idx="21">
                  <c:v>-20.484721911421925</c:v>
                </c:pt>
                <c:pt idx="35">
                  <c:v>-22.29504444444445</c:v>
                </c:pt>
                <c:pt idx="49">
                  <c:v>-22.646022222222221</c:v>
                </c:pt>
                <c:pt idx="64">
                  <c:v>-23.223433333333325</c:v>
                </c:pt>
                <c:pt idx="77">
                  <c:v>-23.554366666666667</c:v>
                </c:pt>
                <c:pt idx="91">
                  <c:v>-24.72282222222222</c:v>
                </c:pt>
                <c:pt idx="106">
                  <c:v>-23.612388888888884</c:v>
                </c:pt>
                <c:pt idx="120">
                  <c:v>-22.636922222222218</c:v>
                </c:pt>
                <c:pt idx="135">
                  <c:v>-19.885311111111108</c:v>
                </c:pt>
                <c:pt idx="149">
                  <c:v>-16.097622222222221</c:v>
                </c:pt>
                <c:pt idx="162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C-4213-8D75-BDACF9CB8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Charts!$BB$59:$BB$223</c:f>
              <c:numCache>
                <c:formatCode>0.00</c:formatCode>
                <c:ptCount val="165"/>
                <c:pt idx="0">
                  <c:v>-14.50321325184</c:v>
                </c:pt>
                <c:pt idx="1">
                  <c:v>-14.940273452200001</c:v>
                </c:pt>
                <c:pt idx="2">
                  <c:v>-15.354748995444</c:v>
                </c:pt>
                <c:pt idx="3">
                  <c:v>-15.75569273828</c:v>
                </c:pt>
                <c:pt idx="4">
                  <c:v>-16.143412456372001</c:v>
                </c:pt>
                <c:pt idx="5">
                  <c:v>-16.525861019612002</c:v>
                </c:pt>
                <c:pt idx="6">
                  <c:v>-17.006303196840005</c:v>
                </c:pt>
                <c:pt idx="7">
                  <c:v>-17.363298633040003</c:v>
                </c:pt>
                <c:pt idx="8">
                  <c:v>-17.708016832040002</c:v>
                </c:pt>
                <c:pt idx="9">
                  <c:v>-18.040752069840003</c:v>
                </c:pt>
                <c:pt idx="10">
                  <c:v>-18.361794666280002</c:v>
                </c:pt>
                <c:pt idx="11">
                  <c:v>-18.671430985040004</c:v>
                </c:pt>
                <c:pt idx="12">
                  <c:v>-19.149050902799999</c:v>
                </c:pt>
                <c:pt idx="13">
                  <c:v>-19.60931815048</c:v>
                </c:pt>
                <c:pt idx="14">
                  <c:v>-19.886414256680002</c:v>
                </c:pt>
                <c:pt idx="15">
                  <c:v>-20.15320997832</c:v>
                </c:pt>
                <c:pt idx="16">
                  <c:v>-20.409971898280002</c:v>
                </c:pt>
                <c:pt idx="17">
                  <c:v>-20.65696264328</c:v>
                </c:pt>
                <c:pt idx="18">
                  <c:v>-20.894440883879998</c:v>
                </c:pt>
                <c:pt idx="19">
                  <c:v>-21.118096925467999</c:v>
                </c:pt>
                <c:pt idx="20">
                  <c:v>-21.304428331481997</c:v>
                </c:pt>
                <c:pt idx="21">
                  <c:v>-21.493836201725998</c:v>
                </c:pt>
                <c:pt idx="22">
                  <c:v>-21.695772007125996</c:v>
                </c:pt>
                <c:pt idx="23">
                  <c:v>-21.889429318525998</c:v>
                </c:pt>
                <c:pt idx="24">
                  <c:v>-22.075043069525996</c:v>
                </c:pt>
                <c:pt idx="25">
                  <c:v>-22.249288214205194</c:v>
                </c:pt>
                <c:pt idx="26">
                  <c:v>-22.410993040247195</c:v>
                </c:pt>
                <c:pt idx="27">
                  <c:v>-22.622702082987196</c:v>
                </c:pt>
                <c:pt idx="28">
                  <c:v>-22.747269860747195</c:v>
                </c:pt>
                <c:pt idx="29">
                  <c:v>-22.866295050667198</c:v>
                </c:pt>
                <c:pt idx="30">
                  <c:v>-22.968581454119999</c:v>
                </c:pt>
                <c:pt idx="31">
                  <c:v>-23.060758617180802</c:v>
                </c:pt>
                <c:pt idx="32">
                  <c:v>-23.127967649044802</c:v>
                </c:pt>
                <c:pt idx="33">
                  <c:v>-23.192000944604803</c:v>
                </c:pt>
                <c:pt idx="34">
                  <c:v>-23.198096859874404</c:v>
                </c:pt>
                <c:pt idx="35">
                  <c:v>-23.202557209572003</c:v>
                </c:pt>
                <c:pt idx="36">
                  <c:v>-23.206557209572004</c:v>
                </c:pt>
                <c:pt idx="37">
                  <c:v>-23.216557209572006</c:v>
                </c:pt>
                <c:pt idx="38">
                  <c:v>-23.226057209572005</c:v>
                </c:pt>
                <c:pt idx="39">
                  <c:v>-23.236057209572007</c:v>
                </c:pt>
                <c:pt idx="40">
                  <c:v>-23.241257209572009</c:v>
                </c:pt>
                <c:pt idx="41">
                  <c:v>-23.24845720957201</c:v>
                </c:pt>
                <c:pt idx="42">
                  <c:v>-23.256457209572009</c:v>
                </c:pt>
                <c:pt idx="43">
                  <c:v>-23.264457209572008</c:v>
                </c:pt>
                <c:pt idx="44">
                  <c:v>-23.272457209572007</c:v>
                </c:pt>
                <c:pt idx="45">
                  <c:v>-23.292457209572007</c:v>
                </c:pt>
                <c:pt idx="46">
                  <c:v>-23.432457209572007</c:v>
                </c:pt>
                <c:pt idx="47">
                  <c:v>-23.572457209572008</c:v>
                </c:pt>
                <c:pt idx="48">
                  <c:v>-23.600457209572006</c:v>
                </c:pt>
                <c:pt idx="49">
                  <c:v>-23.624457209572007</c:v>
                </c:pt>
                <c:pt idx="50">
                  <c:v>-23.644457209572007</c:v>
                </c:pt>
                <c:pt idx="51">
                  <c:v>-23.664457209572006</c:v>
                </c:pt>
                <c:pt idx="52">
                  <c:v>-23.664457209572006</c:v>
                </c:pt>
                <c:pt idx="53">
                  <c:v>-23.554457209572007</c:v>
                </c:pt>
                <c:pt idx="54">
                  <c:v>-23.554457209572007</c:v>
                </c:pt>
                <c:pt idx="55">
                  <c:v>-23.604457209572008</c:v>
                </c:pt>
                <c:pt idx="56">
                  <c:v>-23.627457209572007</c:v>
                </c:pt>
                <c:pt idx="57">
                  <c:v>-23.653457209572007</c:v>
                </c:pt>
                <c:pt idx="58">
                  <c:v>-23.681457209572006</c:v>
                </c:pt>
                <c:pt idx="59">
                  <c:v>-23.706457209572005</c:v>
                </c:pt>
                <c:pt idx="60">
                  <c:v>-23.728457209572003</c:v>
                </c:pt>
                <c:pt idx="61">
                  <c:v>-23.750457209572001</c:v>
                </c:pt>
                <c:pt idx="62">
                  <c:v>-23.774457209572002</c:v>
                </c:pt>
                <c:pt idx="63">
                  <c:v>-23.797457209572002</c:v>
                </c:pt>
                <c:pt idx="64">
                  <c:v>-23.819457209572001</c:v>
                </c:pt>
                <c:pt idx="65">
                  <c:v>-23.841457209571999</c:v>
                </c:pt>
                <c:pt idx="66">
                  <c:v>-23.864457209571999</c:v>
                </c:pt>
                <c:pt idx="67">
                  <c:v>-23.886457209571997</c:v>
                </c:pt>
                <c:pt idx="68">
                  <c:v>-23.906457209571997</c:v>
                </c:pt>
                <c:pt idx="69">
                  <c:v>-23.926457209571996</c:v>
                </c:pt>
                <c:pt idx="70">
                  <c:v>-23.946457209571996</c:v>
                </c:pt>
                <c:pt idx="71">
                  <c:v>-23.956457209571997</c:v>
                </c:pt>
                <c:pt idx="72">
                  <c:v>-23.978457209571996</c:v>
                </c:pt>
                <c:pt idx="73">
                  <c:v>-24.003457209571994</c:v>
                </c:pt>
                <c:pt idx="74">
                  <c:v>-24.031457209571993</c:v>
                </c:pt>
                <c:pt idx="75">
                  <c:v>-23.846721249792321</c:v>
                </c:pt>
                <c:pt idx="76">
                  <c:v>-23.846721249792321</c:v>
                </c:pt>
                <c:pt idx="77">
                  <c:v>-23.846721249792321</c:v>
                </c:pt>
                <c:pt idx="78">
                  <c:v>-23.79672124979232</c:v>
                </c:pt>
                <c:pt idx="79">
                  <c:v>-23.686721249792321</c:v>
                </c:pt>
                <c:pt idx="80">
                  <c:v>-23.556721249792322</c:v>
                </c:pt>
                <c:pt idx="81">
                  <c:v>-23.426721249792323</c:v>
                </c:pt>
                <c:pt idx="82">
                  <c:v>-23.296721249792324</c:v>
                </c:pt>
                <c:pt idx="83">
                  <c:v>-23.196721249792322</c:v>
                </c:pt>
                <c:pt idx="84">
                  <c:v>-23.186721249792321</c:v>
                </c:pt>
                <c:pt idx="85">
                  <c:v>-23.286721249792322</c:v>
                </c:pt>
                <c:pt idx="86">
                  <c:v>-23.336721249792323</c:v>
                </c:pt>
                <c:pt idx="87">
                  <c:v>-23.326721249792321</c:v>
                </c:pt>
                <c:pt idx="88">
                  <c:v>-23.31672124979232</c:v>
                </c:pt>
                <c:pt idx="89">
                  <c:v>-23.36672124979232</c:v>
                </c:pt>
                <c:pt idx="90">
                  <c:v>-23.406721249792319</c:v>
                </c:pt>
                <c:pt idx="91">
                  <c:v>-23.45672124979232</c:v>
                </c:pt>
                <c:pt idx="92">
                  <c:v>-23.446721249792319</c:v>
                </c:pt>
                <c:pt idx="93">
                  <c:v>-23.496721249792319</c:v>
                </c:pt>
                <c:pt idx="94">
                  <c:v>-23.54672124979232</c:v>
                </c:pt>
                <c:pt idx="95">
                  <c:v>-23.536721249792318</c:v>
                </c:pt>
                <c:pt idx="96">
                  <c:v>-23.486721249792318</c:v>
                </c:pt>
                <c:pt idx="97">
                  <c:v>-23.536721249792318</c:v>
                </c:pt>
                <c:pt idx="98">
                  <c:v>-23.586721249792319</c:v>
                </c:pt>
                <c:pt idx="99">
                  <c:v>-23.650721249792319</c:v>
                </c:pt>
                <c:pt idx="100">
                  <c:v>-23.63672124979232</c:v>
                </c:pt>
                <c:pt idx="101">
                  <c:v>-23.61672124979232</c:v>
                </c:pt>
                <c:pt idx="102">
                  <c:v>-23.596721249792321</c:v>
                </c:pt>
                <c:pt idx="103">
                  <c:v>-23.576721249792321</c:v>
                </c:pt>
                <c:pt idx="104">
                  <c:v>-23.556721249792322</c:v>
                </c:pt>
                <c:pt idx="105">
                  <c:v>-23.536721249792322</c:v>
                </c:pt>
                <c:pt idx="106">
                  <c:v>-23.560721249792323</c:v>
                </c:pt>
                <c:pt idx="107">
                  <c:v>-23.584721249792324</c:v>
                </c:pt>
                <c:pt idx="108">
                  <c:v>-23.608721249792325</c:v>
                </c:pt>
                <c:pt idx="109">
                  <c:v>-23.626721249792325</c:v>
                </c:pt>
                <c:pt idx="110">
                  <c:v>-23.638721249792326</c:v>
                </c:pt>
                <c:pt idx="111">
                  <c:v>-23.434721249792325</c:v>
                </c:pt>
                <c:pt idx="112">
                  <c:v>-23.128721249792324</c:v>
                </c:pt>
                <c:pt idx="113">
                  <c:v>-22.856721249792322</c:v>
                </c:pt>
                <c:pt idx="114">
                  <c:v>-22.652721249792322</c:v>
                </c:pt>
                <c:pt idx="115">
                  <c:v>-22.448721249792321</c:v>
                </c:pt>
                <c:pt idx="116">
                  <c:v>-22.210721249792321</c:v>
                </c:pt>
                <c:pt idx="117">
                  <c:v>-22.006721249792321</c:v>
                </c:pt>
                <c:pt idx="118">
                  <c:v>-21.80272124979232</c:v>
                </c:pt>
                <c:pt idx="119">
                  <c:v>-21.564721249792321</c:v>
                </c:pt>
                <c:pt idx="120">
                  <c:v>-21.377721249792323</c:v>
                </c:pt>
                <c:pt idx="121">
                  <c:v>-21.42696722321233</c:v>
                </c:pt>
                <c:pt idx="122">
                  <c:v>-21.560481573792341</c:v>
                </c:pt>
                <c:pt idx="123">
                  <c:v>-21.721088782692338</c:v>
                </c:pt>
                <c:pt idx="124">
                  <c:v>-21.921969288492328</c:v>
                </c:pt>
                <c:pt idx="125">
                  <c:v>-22.154556744412325</c:v>
                </c:pt>
                <c:pt idx="126">
                  <c:v>-22.372637129764346</c:v>
                </c:pt>
                <c:pt idx="127">
                  <c:v>-22.402922816692342</c:v>
                </c:pt>
                <c:pt idx="129">
                  <c:v>-22.359149048820338</c:v>
                </c:pt>
                <c:pt idx="130">
                  <c:v>-22.421791411794747</c:v>
                </c:pt>
                <c:pt idx="131">
                  <c:v>-22.441345015900829</c:v>
                </c:pt>
                <c:pt idx="132">
                  <c:v>-22.379708994380845</c:v>
                </c:pt>
                <c:pt idx="133">
                  <c:v>-22.080054526410777</c:v>
                </c:pt>
                <c:pt idx="134">
                  <c:v>-21.740198171922788</c:v>
                </c:pt>
                <c:pt idx="135">
                  <c:v>-21.269220179839643</c:v>
                </c:pt>
                <c:pt idx="136">
                  <c:v>-20.718667271045174</c:v>
                </c:pt>
                <c:pt idx="137">
                  <c:v>-19.924355270095202</c:v>
                </c:pt>
                <c:pt idx="138">
                  <c:v>-19.574992009735265</c:v>
                </c:pt>
                <c:pt idx="139">
                  <c:v>-19.333186629175238</c:v>
                </c:pt>
                <c:pt idx="140">
                  <c:v>-19.092673043561241</c:v>
                </c:pt>
                <c:pt idx="141">
                  <c:v>-18.832263503513225</c:v>
                </c:pt>
                <c:pt idx="142">
                  <c:v>-18.517115740513198</c:v>
                </c:pt>
                <c:pt idx="143">
                  <c:v>-18.190301155353218</c:v>
                </c:pt>
                <c:pt idx="144">
                  <c:v>-17.851484020193222</c:v>
                </c:pt>
                <c:pt idx="145">
                  <c:v>-17.450157218337132</c:v>
                </c:pt>
                <c:pt idx="146">
                  <c:v>-17.164273839413159</c:v>
                </c:pt>
                <c:pt idx="147">
                  <c:v>-16.868142416353205</c:v>
                </c:pt>
                <c:pt idx="148">
                  <c:v>-16.561481755893187</c:v>
                </c:pt>
                <c:pt idx="149">
                  <c:v>-16.330590524693203</c:v>
                </c:pt>
                <c:pt idx="150">
                  <c:v>-16.659170646849276</c:v>
                </c:pt>
                <c:pt idx="151">
                  <c:v>-16.597356274121289</c:v>
                </c:pt>
                <c:pt idx="152">
                  <c:v>-16.277650293921276</c:v>
                </c:pt>
                <c:pt idx="153">
                  <c:v>-16.013157887681274</c:v>
                </c:pt>
                <c:pt idx="154">
                  <c:v>-15.637173044821239</c:v>
                </c:pt>
                <c:pt idx="155">
                  <c:v>-15.230904930947222</c:v>
                </c:pt>
                <c:pt idx="156">
                  <c:v>-14.847617006585324</c:v>
                </c:pt>
                <c:pt idx="157">
                  <c:v>-14.451675812195276</c:v>
                </c:pt>
                <c:pt idx="158">
                  <c:v>-14.003828118645231</c:v>
                </c:pt>
                <c:pt idx="159">
                  <c:v>-13.583828118645229</c:v>
                </c:pt>
                <c:pt idx="160">
                  <c:v>-13.183828118645231</c:v>
                </c:pt>
                <c:pt idx="161">
                  <c:v>-12.763828118645231</c:v>
                </c:pt>
                <c:pt idx="162">
                  <c:v>-12.343828118645231</c:v>
                </c:pt>
                <c:pt idx="163">
                  <c:v>-11.88382811864523</c:v>
                </c:pt>
                <c:pt idx="164">
                  <c:v>-11.423828118645229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3D3-A79F-D8DA96376E46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Charts!$BC$59:$BC$230</c:f>
              <c:numCache>
                <c:formatCode>0.00</c:formatCode>
                <c:ptCount val="172"/>
                <c:pt idx="1">
                  <c:v>-13.895244444444447</c:v>
                </c:pt>
                <c:pt idx="15">
                  <c:v>-19.422566666666665</c:v>
                </c:pt>
                <c:pt idx="29">
                  <c:v>-22.870133333333335</c:v>
                </c:pt>
                <c:pt idx="43">
                  <c:v>-24.059822222222223</c:v>
                </c:pt>
                <c:pt idx="57">
                  <c:v>-24.091111111111104</c:v>
                </c:pt>
                <c:pt idx="71">
                  <c:v>-23.058955555555553</c:v>
                </c:pt>
                <c:pt idx="85">
                  <c:v>-23.002433333333336</c:v>
                </c:pt>
                <c:pt idx="99">
                  <c:v>-23.457222222222221</c:v>
                </c:pt>
                <c:pt idx="113">
                  <c:v>-22.598244444444443</c:v>
                </c:pt>
                <c:pt idx="127">
                  <c:v>-22.759166666666669</c:v>
                </c:pt>
                <c:pt idx="142">
                  <c:v>-17.623600000000003</c:v>
                </c:pt>
                <c:pt idx="155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3D3-A79F-D8DA9637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Charts!$BF$59:$BF$230</c:f>
              <c:numCache>
                <c:formatCode>0.00</c:formatCode>
                <c:ptCount val="172"/>
                <c:pt idx="0">
                  <c:v>-12.398319723227997</c:v>
                </c:pt>
                <c:pt idx="1">
                  <c:v>-12.826638719580799</c:v>
                </c:pt>
                <c:pt idx="2">
                  <c:v>-13.207279524600798</c:v>
                </c:pt>
                <c:pt idx="3">
                  <c:v>-13.5959494793908</c:v>
                </c:pt>
                <c:pt idx="4">
                  <c:v>-13.971800226520799</c:v>
                </c:pt>
                <c:pt idx="5">
                  <c:v>-14.296881505274799</c:v>
                </c:pt>
                <c:pt idx="6">
                  <c:v>-14.5925382297228</c:v>
                </c:pt>
                <c:pt idx="7">
                  <c:v>-14.8959843504928</c:v>
                </c:pt>
                <c:pt idx="8">
                  <c:v>-15.206230729592798</c:v>
                </c:pt>
                <c:pt idx="9">
                  <c:v>-15.5389659673928</c:v>
                </c:pt>
                <c:pt idx="10">
                  <c:v>-15.853587711903998</c:v>
                </c:pt>
                <c:pt idx="11">
                  <c:v>-16.116778582849999</c:v>
                </c:pt>
                <c:pt idx="12">
                  <c:v>-16.355588541729997</c:v>
                </c:pt>
                <c:pt idx="13">
                  <c:v>-16.585722165569997</c:v>
                </c:pt>
                <c:pt idx="14">
                  <c:v>-16.807399050529998</c:v>
                </c:pt>
                <c:pt idx="15">
                  <c:v>-17.087534558251996</c:v>
                </c:pt>
                <c:pt idx="16">
                  <c:v>-17.357134574209997</c:v>
                </c:pt>
                <c:pt idx="17">
                  <c:v>-17.628824393709994</c:v>
                </c:pt>
                <c:pt idx="18">
                  <c:v>-17.937546106489993</c:v>
                </c:pt>
                <c:pt idx="19">
                  <c:v>-18.393987007689997</c:v>
                </c:pt>
                <c:pt idx="20">
                  <c:v>-18.832413845369995</c:v>
                </c:pt>
                <c:pt idx="21">
                  <c:v>-19.25332022369</c:v>
                </c:pt>
                <c:pt idx="22">
                  <c:v>-19.657191834489996</c:v>
                </c:pt>
                <c:pt idx="23">
                  <c:v>-20.044506457290002</c:v>
                </c:pt>
                <c:pt idx="24">
                  <c:v>-20.415733959289998</c:v>
                </c:pt>
                <c:pt idx="25">
                  <c:v>-20.771336295369995</c:v>
                </c:pt>
                <c:pt idx="26">
                  <c:v>-21.077724386818002</c:v>
                </c:pt>
                <c:pt idx="27">
                  <c:v>-21.240577496618002</c:v>
                </c:pt>
                <c:pt idx="28">
                  <c:v>-21.396287218817999</c:v>
                </c:pt>
                <c:pt idx="29">
                  <c:v>-21.54209307647</c:v>
                </c:pt>
                <c:pt idx="30">
                  <c:v>-21.681316236725198</c:v>
                </c:pt>
                <c:pt idx="31">
                  <c:v>-21.816870888285202</c:v>
                </c:pt>
                <c:pt idx="32">
                  <c:v>-21.946119026485199</c:v>
                </c:pt>
                <c:pt idx="33">
                  <c:v>-22.069259979485199</c:v>
                </c:pt>
                <c:pt idx="34">
                  <c:v>-22.1747662053052</c:v>
                </c:pt>
                <c:pt idx="35">
                  <c:v>-22.275124073501203</c:v>
                </c:pt>
                <c:pt idx="36">
                  <c:v>-22.445124073501205</c:v>
                </c:pt>
                <c:pt idx="37">
                  <c:v>-22.645124073501204</c:v>
                </c:pt>
                <c:pt idx="38">
                  <c:v>-22.725124073501203</c:v>
                </c:pt>
                <c:pt idx="39">
                  <c:v>-22.805124073501201</c:v>
                </c:pt>
                <c:pt idx="40">
                  <c:v>-22.885124073501199</c:v>
                </c:pt>
                <c:pt idx="41">
                  <c:v>-22.953124073501201</c:v>
                </c:pt>
                <c:pt idx="42">
                  <c:v>-23.017124073501201</c:v>
                </c:pt>
                <c:pt idx="43">
                  <c:v>-23.0571240735012</c:v>
                </c:pt>
                <c:pt idx="44">
                  <c:v>-23.152124073501199</c:v>
                </c:pt>
                <c:pt idx="45">
                  <c:v>-23.247124073501197</c:v>
                </c:pt>
                <c:pt idx="46">
                  <c:v>-23.127124073501196</c:v>
                </c:pt>
                <c:pt idx="47">
                  <c:v>-23.007124073501195</c:v>
                </c:pt>
                <c:pt idx="48">
                  <c:v>-22.887124073501194</c:v>
                </c:pt>
                <c:pt idx="49">
                  <c:v>-22.767124073501193</c:v>
                </c:pt>
                <c:pt idx="50">
                  <c:v>-22.657124073501194</c:v>
                </c:pt>
                <c:pt idx="51">
                  <c:v>-22.657124073501194</c:v>
                </c:pt>
                <c:pt idx="52">
                  <c:v>-22.707124073501195</c:v>
                </c:pt>
                <c:pt idx="53">
                  <c:v>-22.807124073501196</c:v>
                </c:pt>
                <c:pt idx="54">
                  <c:v>-22.907124073501198</c:v>
                </c:pt>
                <c:pt idx="55">
                  <c:v>-22.907124073501198</c:v>
                </c:pt>
                <c:pt idx="56">
                  <c:v>-22.787124073501197</c:v>
                </c:pt>
                <c:pt idx="57">
                  <c:v>-22.667124073501196</c:v>
                </c:pt>
                <c:pt idx="58">
                  <c:v>-22.547124073501195</c:v>
                </c:pt>
                <c:pt idx="59">
                  <c:v>-22.417124073501192</c:v>
                </c:pt>
                <c:pt idx="60">
                  <c:v>-22.257124073501192</c:v>
                </c:pt>
                <c:pt idx="61">
                  <c:v>-22.097124073501192</c:v>
                </c:pt>
                <c:pt idx="62">
                  <c:v>-22.057124073501193</c:v>
                </c:pt>
                <c:pt idx="63">
                  <c:v>-22.067124073501194</c:v>
                </c:pt>
                <c:pt idx="64">
                  <c:v>-22.027124073501195</c:v>
                </c:pt>
                <c:pt idx="65">
                  <c:v>-21.987124073501196</c:v>
                </c:pt>
                <c:pt idx="66">
                  <c:v>-22.097124073501195</c:v>
                </c:pt>
                <c:pt idx="67">
                  <c:v>-22.227124073501194</c:v>
                </c:pt>
                <c:pt idx="68">
                  <c:v>-22.367124073501195</c:v>
                </c:pt>
                <c:pt idx="69">
                  <c:v>-22.507124073501195</c:v>
                </c:pt>
                <c:pt idx="70">
                  <c:v>-22.632124073501195</c:v>
                </c:pt>
                <c:pt idx="71">
                  <c:v>-22.757124073501195</c:v>
                </c:pt>
                <c:pt idx="72">
                  <c:v>-22.882124073501195</c:v>
                </c:pt>
                <c:pt idx="73">
                  <c:v>-23.002124073501196</c:v>
                </c:pt>
                <c:pt idx="74">
                  <c:v>-23.112124073501196</c:v>
                </c:pt>
                <c:pt idx="75">
                  <c:v>-23.062124073501195</c:v>
                </c:pt>
                <c:pt idx="76">
                  <c:v>-22.962124073501194</c:v>
                </c:pt>
                <c:pt idx="77">
                  <c:v>-22.912124073501193</c:v>
                </c:pt>
                <c:pt idx="78">
                  <c:v>-22.862124073501192</c:v>
                </c:pt>
                <c:pt idx="79">
                  <c:v>-22.852124073501191</c:v>
                </c:pt>
                <c:pt idx="80">
                  <c:v>-22.842124073501189</c:v>
                </c:pt>
                <c:pt idx="81">
                  <c:v>-22.832124073501188</c:v>
                </c:pt>
                <c:pt idx="82">
                  <c:v>-22.822124073501186</c:v>
                </c:pt>
                <c:pt idx="83">
                  <c:v>-22.812124073501185</c:v>
                </c:pt>
                <c:pt idx="84">
                  <c:v>-22.762124073501184</c:v>
                </c:pt>
                <c:pt idx="85">
                  <c:v>-22.712124073501183</c:v>
                </c:pt>
                <c:pt idx="86">
                  <c:v>-22.662124073501182</c:v>
                </c:pt>
                <c:pt idx="87">
                  <c:v>-22.552124073501183</c:v>
                </c:pt>
                <c:pt idx="88">
                  <c:v>-22.542124073501181</c:v>
                </c:pt>
                <c:pt idx="89">
                  <c:v>-22.642124073501183</c:v>
                </c:pt>
                <c:pt idx="90">
                  <c:v>-22.692124073501184</c:v>
                </c:pt>
                <c:pt idx="91">
                  <c:v>-22.642124073501183</c:v>
                </c:pt>
                <c:pt idx="92">
                  <c:v>-22.542124073501181</c:v>
                </c:pt>
                <c:pt idx="93">
                  <c:v>-22.432124073501182</c:v>
                </c:pt>
                <c:pt idx="94">
                  <c:v>-22.322124073501183</c:v>
                </c:pt>
                <c:pt idx="95">
                  <c:v>-22.222124073501181</c:v>
                </c:pt>
                <c:pt idx="96">
                  <c:v>-22.17212407350118</c:v>
                </c:pt>
                <c:pt idx="97">
                  <c:v>-22.162124073501179</c:v>
                </c:pt>
                <c:pt idx="98">
                  <c:v>-22.112124073501178</c:v>
                </c:pt>
                <c:pt idx="99">
                  <c:v>-22.062124073501177</c:v>
                </c:pt>
                <c:pt idx="100">
                  <c:v>-22.052124073501176</c:v>
                </c:pt>
                <c:pt idx="101">
                  <c:v>-22.042124073501174</c:v>
                </c:pt>
                <c:pt idx="102">
                  <c:v>-22.032124073501173</c:v>
                </c:pt>
                <c:pt idx="103">
                  <c:v>-22.022124073501171</c:v>
                </c:pt>
                <c:pt idx="104">
                  <c:v>-21.92212407350117</c:v>
                </c:pt>
                <c:pt idx="105">
                  <c:v>-21.792124073501171</c:v>
                </c:pt>
                <c:pt idx="106">
                  <c:v>-21.592124073501171</c:v>
                </c:pt>
                <c:pt idx="107">
                  <c:v>-21.392124073501172</c:v>
                </c:pt>
                <c:pt idx="108">
                  <c:v>-21.192124073501173</c:v>
                </c:pt>
                <c:pt idx="109">
                  <c:v>-21.012124073501173</c:v>
                </c:pt>
                <c:pt idx="110">
                  <c:v>-20.832124073501173</c:v>
                </c:pt>
                <c:pt idx="111">
                  <c:v>-20.632124073501174</c:v>
                </c:pt>
                <c:pt idx="112">
                  <c:v>-20.452124073501174</c:v>
                </c:pt>
                <c:pt idx="113">
                  <c:v>-20.272124073501175</c:v>
                </c:pt>
                <c:pt idx="114">
                  <c:v>-20.092124073501175</c:v>
                </c:pt>
                <c:pt idx="115">
                  <c:v>-19.952124073501174</c:v>
                </c:pt>
                <c:pt idx="116">
                  <c:v>-19.842124073501175</c:v>
                </c:pt>
                <c:pt idx="117">
                  <c:v>-19.737124073501175</c:v>
                </c:pt>
                <c:pt idx="118">
                  <c:v>-19.627124073501175</c:v>
                </c:pt>
                <c:pt idx="119">
                  <c:v>-19.507124073501174</c:v>
                </c:pt>
                <c:pt idx="120">
                  <c:v>-19.347124073501174</c:v>
                </c:pt>
                <c:pt idx="121">
                  <c:v>-19.238782931977159</c:v>
                </c:pt>
                <c:pt idx="122">
                  <c:v>-19.187431258677154</c:v>
                </c:pt>
                <c:pt idx="123">
                  <c:v>-19.069652638817157</c:v>
                </c:pt>
                <c:pt idx="124">
                  <c:v>-18.946892329717162</c:v>
                </c:pt>
                <c:pt idx="125">
                  <c:v>-18.818969228961162</c:v>
                </c:pt>
                <c:pt idx="126">
                  <c:v>-18.649351151465144</c:v>
                </c:pt>
                <c:pt idx="127">
                  <c:v>-18.485303680605156</c:v>
                </c:pt>
                <c:pt idx="129">
                  <c:v>-18.334831353545145</c:v>
                </c:pt>
                <c:pt idx="130">
                  <c:v>-18.178225446109121</c:v>
                </c:pt>
                <c:pt idx="131">
                  <c:v>-18.022685413447107</c:v>
                </c:pt>
                <c:pt idx="132">
                  <c:v>-17.899413370407139</c:v>
                </c:pt>
                <c:pt idx="133">
                  <c:v>-17.739170339407103</c:v>
                </c:pt>
                <c:pt idx="134">
                  <c:v>-17.547584649377111</c:v>
                </c:pt>
                <c:pt idx="135">
                  <c:v>-17.339800241105134</c:v>
                </c:pt>
                <c:pt idx="136">
                  <c:v>-17.123897139617107</c:v>
                </c:pt>
                <c:pt idx="137">
                  <c:v>-16.731413562677119</c:v>
                </c:pt>
                <c:pt idx="138">
                  <c:v>-16.440277512377172</c:v>
                </c:pt>
                <c:pt idx="139">
                  <c:v>-15.976817199637122</c:v>
                </c:pt>
                <c:pt idx="140">
                  <c:v>-15.244819330377137</c:v>
                </c:pt>
                <c:pt idx="141">
                  <c:v>-14.593795480257096</c:v>
                </c:pt>
                <c:pt idx="142">
                  <c:v>-14.042286895007049</c:v>
                </c:pt>
                <c:pt idx="143">
                  <c:v>-13.470361370977084</c:v>
                </c:pt>
                <c:pt idx="144">
                  <c:v>-13.216248519607088</c:v>
                </c:pt>
                <c:pt idx="145">
                  <c:v>-13.014330972423243</c:v>
                </c:pt>
                <c:pt idx="146">
                  <c:v>-12.741442292541269</c:v>
                </c:pt>
                <c:pt idx="147">
                  <c:v>-12.345703027179329</c:v>
                </c:pt>
                <c:pt idx="148">
                  <c:v>-11.896863333233302</c:v>
                </c:pt>
                <c:pt idx="149">
                  <c:v>-11.432194730443333</c:v>
                </c:pt>
                <c:pt idx="150">
                  <c:v>-11.118550068385264</c:v>
                </c:pt>
                <c:pt idx="151">
                  <c:v>-10.837294672472929</c:v>
                </c:pt>
                <c:pt idx="152">
                  <c:v>-10.546362230490917</c:v>
                </c:pt>
                <c:pt idx="153">
                  <c:v>-10.280216746711915</c:v>
                </c:pt>
                <c:pt idx="154">
                  <c:v>-9.9213221239818807</c:v>
                </c:pt>
                <c:pt idx="155">
                  <c:v>-9.3525467645582605</c:v>
                </c:pt>
                <c:pt idx="156">
                  <c:v>-8.5859709158344639</c:v>
                </c:pt>
                <c:pt idx="157">
                  <c:v>-7.9788610844363932</c:v>
                </c:pt>
                <c:pt idx="158">
                  <c:v>-7.3518743134663307</c:v>
                </c:pt>
                <c:pt idx="159">
                  <c:v>-6.7078743134663306</c:v>
                </c:pt>
                <c:pt idx="160">
                  <c:v>-6.3858743134663305</c:v>
                </c:pt>
                <c:pt idx="161">
                  <c:v>-5.6058743134663302</c:v>
                </c:pt>
                <c:pt idx="162">
                  <c:v>-5.1658743134663299</c:v>
                </c:pt>
                <c:pt idx="163">
                  <c:v>-4.3858743134663296</c:v>
                </c:pt>
                <c:pt idx="164">
                  <c:v>-3.6258743134663289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9-49FF-A1B6-3380A22D7A4A}"/>
            </c:ext>
          </c:extLst>
        </c:ser>
        <c:ser>
          <c:idx val="1"/>
          <c:order val="1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Charts!$BG$59:$BG$230</c:f>
              <c:numCache>
                <c:formatCode>0.00</c:formatCode>
                <c:ptCount val="172"/>
                <c:pt idx="4">
                  <c:v>-13.578611111111112</c:v>
                </c:pt>
                <c:pt idx="18">
                  <c:v>-18.257788888888893</c:v>
                </c:pt>
                <c:pt idx="31">
                  <c:v>-21.299455555555557</c:v>
                </c:pt>
                <c:pt idx="45">
                  <c:v>-22.499100000000002</c:v>
                </c:pt>
                <c:pt idx="59">
                  <c:v>-22.67207777777778</c:v>
                </c:pt>
                <c:pt idx="73">
                  <c:v>-23.600777777777786</c:v>
                </c:pt>
                <c:pt idx="87">
                  <c:v>-22.115533333333332</c:v>
                </c:pt>
                <c:pt idx="101">
                  <c:v>-22.166666666666668</c:v>
                </c:pt>
                <c:pt idx="115">
                  <c:v>-18.501088888888891</c:v>
                </c:pt>
                <c:pt idx="132">
                  <c:v>-18.819300000000002</c:v>
                </c:pt>
                <c:pt idx="146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9-49FF-A1B6-3380A22D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Charts!$BJ$59:$BJ$230</c:f>
              <c:numCache>
                <c:formatCode>0.00</c:formatCode>
                <c:ptCount val="172"/>
                <c:pt idx="0">
                  <c:v>-13.817419069823998</c:v>
                </c:pt>
                <c:pt idx="1">
                  <c:v>-14.254479270184</c:v>
                </c:pt>
                <c:pt idx="2">
                  <c:v>-14.668954813427998</c:v>
                </c:pt>
                <c:pt idx="3">
                  <c:v>-15.069898556263999</c:v>
                </c:pt>
                <c:pt idx="4">
                  <c:v>-15.465530921663998</c:v>
                </c:pt>
                <c:pt idx="5">
                  <c:v>-15.840330513639199</c:v>
                </c:pt>
                <c:pt idx="6">
                  <c:v>-16.1544657833652</c:v>
                </c:pt>
                <c:pt idx="7">
                  <c:v>-16.440062132325199</c:v>
                </c:pt>
                <c:pt idx="8">
                  <c:v>-16.750308511425196</c:v>
                </c:pt>
                <c:pt idx="9">
                  <c:v>-17.076389044469195</c:v>
                </c:pt>
                <c:pt idx="10">
                  <c:v>-17.39743164090919</c:v>
                </c:pt>
                <c:pt idx="11">
                  <c:v>-17.707067959669192</c:v>
                </c:pt>
                <c:pt idx="12">
                  <c:v>-18.005580408269189</c:v>
                </c:pt>
                <c:pt idx="13">
                  <c:v>-18.293247438069191</c:v>
                </c:pt>
                <c:pt idx="14">
                  <c:v>-18.564801622145193</c:v>
                </c:pt>
                <c:pt idx="15">
                  <c:v>-18.791577985539192</c:v>
                </c:pt>
                <c:pt idx="16">
                  <c:v>-19.035501809501195</c:v>
                </c:pt>
                <c:pt idx="17">
                  <c:v>-19.282492554501193</c:v>
                </c:pt>
                <c:pt idx="18">
                  <c:v>-19.519970795101191</c:v>
                </c:pt>
                <c:pt idx="19">
                  <c:v>-19.748191245701193</c:v>
                </c:pt>
                <c:pt idx="20">
                  <c:v>-19.956443993599191</c:v>
                </c:pt>
                <c:pt idx="21">
                  <c:v>-20.124806544927193</c:v>
                </c:pt>
                <c:pt idx="22">
                  <c:v>-20.316645560057189</c:v>
                </c:pt>
                <c:pt idx="23">
                  <c:v>-20.510302871457192</c:v>
                </c:pt>
                <c:pt idx="24">
                  <c:v>-20.69220434743719</c:v>
                </c:pt>
                <c:pt idx="25">
                  <c:v>-20.86111545707519</c:v>
                </c:pt>
                <c:pt idx="26">
                  <c:v>-21.031331063435193</c:v>
                </c:pt>
                <c:pt idx="27">
                  <c:v>-21.194184173235193</c:v>
                </c:pt>
                <c:pt idx="28">
                  <c:v>-21.443319728755188</c:v>
                </c:pt>
                <c:pt idx="29">
                  <c:v>-21.681370108595189</c:v>
                </c:pt>
                <c:pt idx="30">
                  <c:v>-21.823434557835188</c:v>
                </c:pt>
                <c:pt idx="31">
                  <c:v>-21.958989209395192</c:v>
                </c:pt>
                <c:pt idx="32">
                  <c:v>-22.165786230515188</c:v>
                </c:pt>
                <c:pt idx="33">
                  <c:v>-22.375125850615188</c:v>
                </c:pt>
                <c:pt idx="34">
                  <c:v>-22.586138302255186</c:v>
                </c:pt>
                <c:pt idx="35">
                  <c:v>-22.666424596811986</c:v>
                </c:pt>
                <c:pt idx="36">
                  <c:v>-22.734424596811987</c:v>
                </c:pt>
                <c:pt idx="37">
                  <c:v>-22.802424596811989</c:v>
                </c:pt>
                <c:pt idx="38">
                  <c:v>-22.87042459681199</c:v>
                </c:pt>
                <c:pt idx="39">
                  <c:v>-22.910424596811989</c:v>
                </c:pt>
                <c:pt idx="40">
                  <c:v>-23.008424596811988</c:v>
                </c:pt>
                <c:pt idx="41">
                  <c:v>-23.093424596811989</c:v>
                </c:pt>
                <c:pt idx="42">
                  <c:v>-23.17842459681199</c:v>
                </c:pt>
                <c:pt idx="43">
                  <c:v>-23.263424596811991</c:v>
                </c:pt>
                <c:pt idx="44">
                  <c:v>-23.343424596811989</c:v>
                </c:pt>
                <c:pt idx="45">
                  <c:v>-23.423424596811987</c:v>
                </c:pt>
                <c:pt idx="46">
                  <c:v>-23.303424596811986</c:v>
                </c:pt>
                <c:pt idx="47">
                  <c:v>-23.183424596811985</c:v>
                </c:pt>
                <c:pt idx="48">
                  <c:v>-23.133424596811984</c:v>
                </c:pt>
                <c:pt idx="49">
                  <c:v>-23.083424596811984</c:v>
                </c:pt>
                <c:pt idx="50">
                  <c:v>-22.923424596811984</c:v>
                </c:pt>
                <c:pt idx="51">
                  <c:v>-22.763424596811983</c:v>
                </c:pt>
                <c:pt idx="52">
                  <c:v>-22.723424596811984</c:v>
                </c:pt>
                <c:pt idx="53">
                  <c:v>-22.838424596811983</c:v>
                </c:pt>
                <c:pt idx="54">
                  <c:v>-22.868424596811984</c:v>
                </c:pt>
                <c:pt idx="55">
                  <c:v>-22.983424596811982</c:v>
                </c:pt>
                <c:pt idx="56">
                  <c:v>-22.993424596811984</c:v>
                </c:pt>
                <c:pt idx="57">
                  <c:v>-23.093424596811985</c:v>
                </c:pt>
                <c:pt idx="58">
                  <c:v>-23.193424596811987</c:v>
                </c:pt>
                <c:pt idx="59">
                  <c:v>-23.303424596811986</c:v>
                </c:pt>
                <c:pt idx="60">
                  <c:v>-23.413424596811986</c:v>
                </c:pt>
                <c:pt idx="61">
                  <c:v>-23.523424596811985</c:v>
                </c:pt>
                <c:pt idx="62">
                  <c:v>-23.638424596811983</c:v>
                </c:pt>
                <c:pt idx="63">
                  <c:v>-23.768424596811982</c:v>
                </c:pt>
                <c:pt idx="64">
                  <c:v>-23.893424596811982</c:v>
                </c:pt>
                <c:pt idx="65">
                  <c:v>-24.008424596811981</c:v>
                </c:pt>
                <c:pt idx="66">
                  <c:v>-24.123424596811979</c:v>
                </c:pt>
                <c:pt idx="67">
                  <c:v>-24.24342459681198</c:v>
                </c:pt>
                <c:pt idx="68">
                  <c:v>-24.383424596811981</c:v>
                </c:pt>
                <c:pt idx="69">
                  <c:v>-24.523424596811982</c:v>
                </c:pt>
                <c:pt idx="70">
                  <c:v>-24.579424596811982</c:v>
                </c:pt>
                <c:pt idx="71">
                  <c:v>-24.590624596811981</c:v>
                </c:pt>
                <c:pt idx="72">
                  <c:v>-24.60182459681198</c:v>
                </c:pt>
                <c:pt idx="73">
                  <c:v>-24.611824596811978</c:v>
                </c:pt>
                <c:pt idx="74">
                  <c:v>-24.633824596811976</c:v>
                </c:pt>
                <c:pt idx="75">
                  <c:v>-24.583824596811976</c:v>
                </c:pt>
                <c:pt idx="76">
                  <c:v>-24.533824596811975</c:v>
                </c:pt>
                <c:pt idx="77">
                  <c:v>-24.483824596811974</c:v>
                </c:pt>
                <c:pt idx="78">
                  <c:v>-24.433824596811974</c:v>
                </c:pt>
                <c:pt idx="79">
                  <c:v>-24.383824596811973</c:v>
                </c:pt>
                <c:pt idx="80">
                  <c:v>-24.333824596811972</c:v>
                </c:pt>
                <c:pt idx="81">
                  <c:v>-24.283824596811971</c:v>
                </c:pt>
                <c:pt idx="82">
                  <c:v>-24.233824596811971</c:v>
                </c:pt>
                <c:pt idx="83">
                  <c:v>-24.27382459681197</c:v>
                </c:pt>
                <c:pt idx="84">
                  <c:v>-24.313824596811969</c:v>
                </c:pt>
                <c:pt idx="85">
                  <c:v>-24.303824596811967</c:v>
                </c:pt>
                <c:pt idx="86">
                  <c:v>-24.203824596811966</c:v>
                </c:pt>
                <c:pt idx="87">
                  <c:v>-24.153824596811965</c:v>
                </c:pt>
                <c:pt idx="88">
                  <c:v>-24.103824596811965</c:v>
                </c:pt>
                <c:pt idx="89">
                  <c:v>-24.003824596811963</c:v>
                </c:pt>
                <c:pt idx="90">
                  <c:v>-23.873824596811964</c:v>
                </c:pt>
                <c:pt idx="91">
                  <c:v>-23.763824596811965</c:v>
                </c:pt>
                <c:pt idx="92">
                  <c:v>-23.713824596811964</c:v>
                </c:pt>
                <c:pt idx="93">
                  <c:v>-23.663824596811963</c:v>
                </c:pt>
                <c:pt idx="94">
                  <c:v>-23.613824596811963</c:v>
                </c:pt>
                <c:pt idx="95">
                  <c:v>-23.503824596811963</c:v>
                </c:pt>
                <c:pt idx="96">
                  <c:v>-23.373824596811964</c:v>
                </c:pt>
                <c:pt idx="97">
                  <c:v>-23.263824596811965</c:v>
                </c:pt>
                <c:pt idx="98">
                  <c:v>-23.213824596811964</c:v>
                </c:pt>
                <c:pt idx="99">
                  <c:v>-23.163824596811963</c:v>
                </c:pt>
                <c:pt idx="100">
                  <c:v>-23.153824596811962</c:v>
                </c:pt>
                <c:pt idx="101">
                  <c:v>-23.278824596811962</c:v>
                </c:pt>
                <c:pt idx="102">
                  <c:v>-23.342824596811962</c:v>
                </c:pt>
                <c:pt idx="103">
                  <c:v>-23.392824596811963</c:v>
                </c:pt>
                <c:pt idx="104">
                  <c:v>-23.342824596811962</c:v>
                </c:pt>
                <c:pt idx="105">
                  <c:v>-23.292824596811961</c:v>
                </c:pt>
                <c:pt idx="106">
                  <c:v>-23.105824596811964</c:v>
                </c:pt>
                <c:pt idx="107">
                  <c:v>-22.927324596811964</c:v>
                </c:pt>
                <c:pt idx="108">
                  <c:v>-22.748824596811964</c:v>
                </c:pt>
                <c:pt idx="109">
                  <c:v>-22.561824596811967</c:v>
                </c:pt>
                <c:pt idx="110">
                  <c:v>-22.357824596811966</c:v>
                </c:pt>
                <c:pt idx="111">
                  <c:v>-22.085824596811968</c:v>
                </c:pt>
                <c:pt idx="112">
                  <c:v>-21.779824596811967</c:v>
                </c:pt>
                <c:pt idx="113">
                  <c:v>-21.507824596811965</c:v>
                </c:pt>
                <c:pt idx="114">
                  <c:v>-21.201824596811964</c:v>
                </c:pt>
                <c:pt idx="115">
                  <c:v>-21.021824596811964</c:v>
                </c:pt>
                <c:pt idx="116">
                  <c:v>-20.841824596811964</c:v>
                </c:pt>
                <c:pt idx="117">
                  <c:v>-20.701824596811964</c:v>
                </c:pt>
                <c:pt idx="118">
                  <c:v>-20.561824596811963</c:v>
                </c:pt>
                <c:pt idx="119">
                  <c:v>-20.421824596811962</c:v>
                </c:pt>
                <c:pt idx="120">
                  <c:v>-20.301824596811961</c:v>
                </c:pt>
                <c:pt idx="121">
                  <c:v>-20.183634260603945</c:v>
                </c:pt>
                <c:pt idx="122">
                  <c:v>-20.070660579343937</c:v>
                </c:pt>
                <c:pt idx="123">
                  <c:v>-20.017124843043938</c:v>
                </c:pt>
                <c:pt idx="124">
                  <c:v>-19.899944547993943</c:v>
                </c:pt>
                <c:pt idx="125">
                  <c:v>-19.777836133635944</c:v>
                </c:pt>
                <c:pt idx="126">
                  <c:v>-19.632449210067929</c:v>
                </c:pt>
                <c:pt idx="127">
                  <c:v>-19.455782702987939</c:v>
                </c:pt>
                <c:pt idx="128">
                  <c:v>-19.271820656467984</c:v>
                </c:pt>
                <c:pt idx="129">
                  <c:v>-19.080310422027971</c:v>
                </c:pt>
                <c:pt idx="130">
                  <c:v>-18.880993812563943</c:v>
                </c:pt>
                <c:pt idx="131">
                  <c:v>-18.614353756571919</c:v>
                </c:pt>
                <c:pt idx="132">
                  <c:v>-18.36780967049198</c:v>
                </c:pt>
                <c:pt idx="133">
                  <c:v>-18.079372214691915</c:v>
                </c:pt>
                <c:pt idx="134">
                  <c:v>-17.579583458091932</c:v>
                </c:pt>
                <c:pt idx="135">
                  <c:v>-17.267906845683967</c:v>
                </c:pt>
                <c:pt idx="136">
                  <c:v>-17.05200374419594</c:v>
                </c:pt>
                <c:pt idx="137">
                  <c:v>-16.837072261585948</c:v>
                </c:pt>
                <c:pt idx="138">
                  <c:v>-16.565345281305998</c:v>
                </c:pt>
                <c:pt idx="139">
                  <c:v>-16.142185865325953</c:v>
                </c:pt>
                <c:pt idx="140">
                  <c:v>-15.870300942457957</c:v>
                </c:pt>
                <c:pt idx="141">
                  <c:v>-15.620741799911942</c:v>
                </c:pt>
                <c:pt idx="142">
                  <c:v>-15.361870423161919</c:v>
                </c:pt>
                <c:pt idx="143">
                  <c:v>-15.093415585351936</c:v>
                </c:pt>
                <c:pt idx="144">
                  <c:v>-14.827202122011938</c:v>
                </c:pt>
                <c:pt idx="145">
                  <c:v>-14.33808508224983</c:v>
                </c:pt>
                <c:pt idx="146">
                  <c:v>-13.831291819611875</c:v>
                </c:pt>
                <c:pt idx="147">
                  <c:v>-13.306331569641957</c:v>
                </c:pt>
                <c:pt idx="148">
                  <c:v>-12.999670909181939</c:v>
                </c:pt>
                <c:pt idx="149">
                  <c:v>-12.624472658481963</c:v>
                </c:pt>
                <c:pt idx="150">
                  <c:v>-12.185370131600667</c:v>
                </c:pt>
                <c:pt idx="151">
                  <c:v>-11.904114735688331</c:v>
                </c:pt>
                <c:pt idx="152">
                  <c:v>-11.646751421627322</c:v>
                </c:pt>
                <c:pt idx="153">
                  <c:v>-11.345891309529318</c:v>
                </c:pt>
                <c:pt idx="154">
                  <c:v>-11.070738765436291</c:v>
                </c:pt>
                <c:pt idx="155">
                  <c:v>-10.664470651562276</c:v>
                </c:pt>
                <c:pt idx="156">
                  <c:v>-10.370616576218154</c:v>
                </c:pt>
                <c:pt idx="157">
                  <c:v>-9.9558210392381064</c:v>
                </c:pt>
                <c:pt idx="158">
                  <c:v>-9.5079733456880611</c:v>
                </c:pt>
                <c:pt idx="159">
                  <c:v>-8.9079733456880597</c:v>
                </c:pt>
                <c:pt idx="160">
                  <c:v>-8.3199733456880587</c:v>
                </c:pt>
                <c:pt idx="161">
                  <c:v>-7.6759733456880586</c:v>
                </c:pt>
                <c:pt idx="162">
                  <c:v>-7.0319733456880584</c:v>
                </c:pt>
                <c:pt idx="163">
                  <c:v>-6.4439733456880584</c:v>
                </c:pt>
                <c:pt idx="164">
                  <c:v>-6.1219733456880583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B-4DC0-857F-E068F94242E8}"/>
            </c:ext>
          </c:extLst>
        </c:ser>
        <c:ser>
          <c:idx val="1"/>
          <c:order val="1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Charts!$BK$59:$BK$230</c:f>
              <c:numCache>
                <c:formatCode>0.00</c:formatCode>
                <c:ptCount val="172"/>
                <c:pt idx="3">
                  <c:v>-15.762666666666668</c:v>
                </c:pt>
                <c:pt idx="17">
                  <c:v>-20.520922222222222</c:v>
                </c:pt>
                <c:pt idx="31">
                  <c:v>-22.506366666666668</c:v>
                </c:pt>
                <c:pt idx="45">
                  <c:v>-22.772466666666666</c:v>
                </c:pt>
                <c:pt idx="59">
                  <c:v>-22.988411111111112</c:v>
                </c:pt>
                <c:pt idx="73">
                  <c:v>-24.20911111111111</c:v>
                </c:pt>
                <c:pt idx="87">
                  <c:v>-23.376899999999999</c:v>
                </c:pt>
                <c:pt idx="101">
                  <c:v>-22.844055555555556</c:v>
                </c:pt>
                <c:pt idx="115">
                  <c:v>-21.922633333333334</c:v>
                </c:pt>
                <c:pt idx="129">
                  <c:v>-18.000044444444448</c:v>
                </c:pt>
                <c:pt idx="143">
                  <c:v>-14.987911111111112</c:v>
                </c:pt>
                <c:pt idx="157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B-4DC0-857F-E068F942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Charts!$BN$59:$BN$230</c:f>
              <c:numCache>
                <c:formatCode>0.00</c:formatCode>
                <c:ptCount val="172"/>
                <c:pt idx="0">
                  <c:v>-13.706795737689999</c:v>
                </c:pt>
                <c:pt idx="1">
                  <c:v>-14.100149918014001</c:v>
                </c:pt>
                <c:pt idx="2">
                  <c:v>-14.501937434424001</c:v>
                </c:pt>
                <c:pt idx="3">
                  <c:v>-14.890607389214003</c:v>
                </c:pt>
                <c:pt idx="4">
                  <c:v>-15.246676518074002</c:v>
                </c:pt>
                <c:pt idx="5">
                  <c:v>-15.621476110049203</c:v>
                </c:pt>
                <c:pt idx="6">
                  <c:v>-15.991047015609205</c:v>
                </c:pt>
                <c:pt idx="7">
                  <c:v>-16.330192679999204</c:v>
                </c:pt>
                <c:pt idx="8">
                  <c:v>-16.623203149149202</c:v>
                </c:pt>
                <c:pt idx="9">
                  <c:v>-16.889391339389203</c:v>
                </c:pt>
                <c:pt idx="10">
                  <c:v>-17.146225416541203</c:v>
                </c:pt>
                <c:pt idx="11">
                  <c:v>-17.393934471549205</c:v>
                </c:pt>
                <c:pt idx="12">
                  <c:v>-17.632744430429202</c:v>
                </c:pt>
                <c:pt idx="13">
                  <c:v>-17.862878054269203</c:v>
                </c:pt>
                <c:pt idx="14">
                  <c:v>-18.084554939229204</c:v>
                </c:pt>
                <c:pt idx="15">
                  <c:v>-18.297991516541202</c:v>
                </c:pt>
                <c:pt idx="16">
                  <c:v>-18.503401052509204</c:v>
                </c:pt>
                <c:pt idx="17">
                  <c:v>-18.713343185759204</c:v>
                </c:pt>
                <c:pt idx="18">
                  <c:v>-18.927073602299203</c:v>
                </c:pt>
                <c:pt idx="19">
                  <c:v>-19.109649962779205</c:v>
                </c:pt>
                <c:pt idx="20">
                  <c:v>-19.285020697851206</c:v>
                </c:pt>
                <c:pt idx="21">
                  <c:v>-19.47442856809521</c:v>
                </c:pt>
                <c:pt idx="22">
                  <c:v>-19.656170792955209</c:v>
                </c:pt>
                <c:pt idx="23">
                  <c:v>-19.849828104355211</c:v>
                </c:pt>
                <c:pt idx="24">
                  <c:v>-20.035441855355209</c:v>
                </c:pt>
                <c:pt idx="25">
                  <c:v>-20.213243023395208</c:v>
                </c:pt>
                <c:pt idx="26">
                  <c:v>-20.374947849437209</c:v>
                </c:pt>
                <c:pt idx="27">
                  <c:v>-20.521515648257211</c:v>
                </c:pt>
                <c:pt idx="28">
                  <c:v>-20.64608342601721</c:v>
                </c:pt>
                <c:pt idx="29">
                  <c:v>-20.765108615937212</c:v>
                </c:pt>
                <c:pt idx="30">
                  <c:v>-20.878760175329212</c:v>
                </c:pt>
                <c:pt idx="31">
                  <c:v>-20.987203896577213</c:v>
                </c:pt>
                <c:pt idx="32">
                  <c:v>-21.090602407137212</c:v>
                </c:pt>
                <c:pt idx="33">
                  <c:v>-21.18911516953721</c:v>
                </c:pt>
                <c:pt idx="34">
                  <c:v>-21.28289848137721</c:v>
                </c:pt>
                <c:pt idx="35">
                  <c:v>-21.377680912451211</c:v>
                </c:pt>
                <c:pt idx="36">
                  <c:v>-21.47268091245121</c:v>
                </c:pt>
                <c:pt idx="37">
                  <c:v>-21.567680912451209</c:v>
                </c:pt>
                <c:pt idx="38">
                  <c:v>-21.657680912451209</c:v>
                </c:pt>
                <c:pt idx="39">
                  <c:v>-21.75768091245121</c:v>
                </c:pt>
                <c:pt idx="40">
                  <c:v>-21.852680912451209</c:v>
                </c:pt>
                <c:pt idx="41">
                  <c:v>-21.950680912451208</c:v>
                </c:pt>
                <c:pt idx="42">
                  <c:v>-22.080680912451207</c:v>
                </c:pt>
                <c:pt idx="43">
                  <c:v>-22.240680912451207</c:v>
                </c:pt>
                <c:pt idx="44">
                  <c:v>-22.410680912451209</c:v>
                </c:pt>
                <c:pt idx="45">
                  <c:v>-22.580680912451211</c:v>
                </c:pt>
                <c:pt idx="46">
                  <c:v>-22.720680912451211</c:v>
                </c:pt>
                <c:pt idx="47">
                  <c:v>-22.860680912451212</c:v>
                </c:pt>
                <c:pt idx="48">
                  <c:v>-22.990680912451211</c:v>
                </c:pt>
                <c:pt idx="49">
                  <c:v>-23.130680912451211</c:v>
                </c:pt>
                <c:pt idx="50">
                  <c:v>-23.270680912451212</c:v>
                </c:pt>
                <c:pt idx="51">
                  <c:v>-23.410680912451213</c:v>
                </c:pt>
                <c:pt idx="52">
                  <c:v>-23.550680912451213</c:v>
                </c:pt>
                <c:pt idx="53">
                  <c:v>-23.690680912451214</c:v>
                </c:pt>
                <c:pt idx="54">
                  <c:v>-23.830680912451214</c:v>
                </c:pt>
                <c:pt idx="55">
                  <c:v>-23.970680912451215</c:v>
                </c:pt>
                <c:pt idx="56">
                  <c:v>-24.110680912451215</c:v>
                </c:pt>
                <c:pt idx="57">
                  <c:v>-24.220680912451215</c:v>
                </c:pt>
                <c:pt idx="58">
                  <c:v>-24.320680912451216</c:v>
                </c:pt>
                <c:pt idx="59">
                  <c:v>-24.342680912451215</c:v>
                </c:pt>
                <c:pt idx="60">
                  <c:v>-24.364680912451213</c:v>
                </c:pt>
                <c:pt idx="61">
                  <c:v>-24.387680912451213</c:v>
                </c:pt>
                <c:pt idx="62">
                  <c:v>-24.412680912451211</c:v>
                </c:pt>
                <c:pt idx="63">
                  <c:v>-24.44068091245121</c:v>
                </c:pt>
                <c:pt idx="64">
                  <c:v>-24.465680912451209</c:v>
                </c:pt>
                <c:pt idx="65">
                  <c:v>-24.487680912451207</c:v>
                </c:pt>
                <c:pt idx="66">
                  <c:v>-24.509680912451206</c:v>
                </c:pt>
                <c:pt idx="67">
                  <c:v>-24.531680912451204</c:v>
                </c:pt>
                <c:pt idx="68">
                  <c:v>-24.557680912451204</c:v>
                </c:pt>
                <c:pt idx="69">
                  <c:v>-24.583680912451204</c:v>
                </c:pt>
                <c:pt idx="70">
                  <c:v>-24.609680912451203</c:v>
                </c:pt>
                <c:pt idx="71">
                  <c:v>-24.637680912451202</c:v>
                </c:pt>
                <c:pt idx="72">
                  <c:v>-24.665680912451201</c:v>
                </c:pt>
                <c:pt idx="73">
                  <c:v>-24.6936809124512</c:v>
                </c:pt>
                <c:pt idx="74">
                  <c:v>-24.721680912451198</c:v>
                </c:pt>
                <c:pt idx="75">
                  <c:v>-24.553008547470718</c:v>
                </c:pt>
                <c:pt idx="76">
                  <c:v>-24.553008547470718</c:v>
                </c:pt>
                <c:pt idx="77">
                  <c:v>-24.553008547470718</c:v>
                </c:pt>
                <c:pt idx="78">
                  <c:v>-24.553008547470718</c:v>
                </c:pt>
                <c:pt idx="79">
                  <c:v>-24.553008547470718</c:v>
                </c:pt>
                <c:pt idx="80">
                  <c:v>-24.553008547470718</c:v>
                </c:pt>
                <c:pt idx="81">
                  <c:v>-24.553008547470718</c:v>
                </c:pt>
                <c:pt idx="82">
                  <c:v>-24.553008547470718</c:v>
                </c:pt>
                <c:pt idx="83">
                  <c:v>-24.553008547470718</c:v>
                </c:pt>
                <c:pt idx="84">
                  <c:v>-24.553008547470718</c:v>
                </c:pt>
                <c:pt idx="85">
                  <c:v>-24.553008547470718</c:v>
                </c:pt>
                <c:pt idx="86">
                  <c:v>-24.553008547470718</c:v>
                </c:pt>
                <c:pt idx="87">
                  <c:v>-24.503008547470717</c:v>
                </c:pt>
                <c:pt idx="88">
                  <c:v>-24.453008547470716</c:v>
                </c:pt>
                <c:pt idx="89">
                  <c:v>-24.403008547470716</c:v>
                </c:pt>
                <c:pt idx="90">
                  <c:v>-24.353008547470715</c:v>
                </c:pt>
                <c:pt idx="91">
                  <c:v>-24.303008547470714</c:v>
                </c:pt>
                <c:pt idx="92">
                  <c:v>-24.293008547470713</c:v>
                </c:pt>
                <c:pt idx="93">
                  <c:v>-24.283008547470711</c:v>
                </c:pt>
                <c:pt idx="94">
                  <c:v>-24.27300854747071</c:v>
                </c:pt>
                <c:pt idx="95">
                  <c:v>-24.263008547470708</c:v>
                </c:pt>
                <c:pt idx="96">
                  <c:v>-24.253008547470706</c:v>
                </c:pt>
                <c:pt idx="97">
                  <c:v>-24.243008547470705</c:v>
                </c:pt>
                <c:pt idx="98">
                  <c:v>-24.293008547470706</c:v>
                </c:pt>
                <c:pt idx="99">
                  <c:v>-24.343008547470706</c:v>
                </c:pt>
                <c:pt idx="100">
                  <c:v>-24.383008547470705</c:v>
                </c:pt>
                <c:pt idx="101">
                  <c:v>-24.34900854747071</c:v>
                </c:pt>
                <c:pt idx="102">
                  <c:v>-24.329008547470711</c:v>
                </c:pt>
                <c:pt idx="103">
                  <c:v>-24.309008547470711</c:v>
                </c:pt>
                <c:pt idx="104">
                  <c:v>-24.289008547470711</c:v>
                </c:pt>
                <c:pt idx="105">
                  <c:v>-24.269008547470712</c:v>
                </c:pt>
                <c:pt idx="106">
                  <c:v>-24.32300854747071</c:v>
                </c:pt>
                <c:pt idx="107">
                  <c:v>-24.347008547470711</c:v>
                </c:pt>
                <c:pt idx="108">
                  <c:v>-24.368608547470711</c:v>
                </c:pt>
                <c:pt idx="109">
                  <c:v>-24.28360854747071</c:v>
                </c:pt>
                <c:pt idx="110">
                  <c:v>-24.10510854747071</c:v>
                </c:pt>
                <c:pt idx="111">
                  <c:v>-24.020108547470709</c:v>
                </c:pt>
                <c:pt idx="112">
                  <c:v>-24.07010854747071</c:v>
                </c:pt>
                <c:pt idx="113">
                  <c:v>-24.100108547470711</c:v>
                </c:pt>
                <c:pt idx="114">
                  <c:v>-23.921608547470711</c:v>
                </c:pt>
                <c:pt idx="115">
                  <c:v>-23.649608547470713</c:v>
                </c:pt>
                <c:pt idx="116">
                  <c:v>-23.411608547470713</c:v>
                </c:pt>
                <c:pt idx="117">
                  <c:v>-23.233108547470714</c:v>
                </c:pt>
                <c:pt idx="118">
                  <c:v>-23.046108547470716</c:v>
                </c:pt>
                <c:pt idx="119">
                  <c:v>-22.842108547470716</c:v>
                </c:pt>
                <c:pt idx="120">
                  <c:v>-22.638108547470715</c:v>
                </c:pt>
                <c:pt idx="121">
                  <c:v>-22.453928606879888</c:v>
                </c:pt>
                <c:pt idx="122">
                  <c:v>-22.366630762269882</c:v>
                </c:pt>
                <c:pt idx="123">
                  <c:v>-22.420166498569881</c:v>
                </c:pt>
                <c:pt idx="124">
                  <c:v>-22.531766779569875</c:v>
                </c:pt>
                <c:pt idx="125">
                  <c:v>-22.648060507529873</c:v>
                </c:pt>
                <c:pt idx="126">
                  <c:v>-22.829794161989891</c:v>
                </c:pt>
                <c:pt idx="127">
                  <c:v>-23.056936813949878</c:v>
                </c:pt>
                <c:pt idx="129">
                  <c:v>-22.947502394269872</c:v>
                </c:pt>
                <c:pt idx="130">
                  <c:v>-22.681272351628632</c:v>
                </c:pt>
                <c:pt idx="131">
                  <c:v>-22.379080288171004</c:v>
                </c:pt>
                <c:pt idx="132">
                  <c:v>-22.077834232992078</c:v>
                </c:pt>
                <c:pt idx="133">
                  <c:v>-21.917591201992042</c:v>
                </c:pt>
                <c:pt idx="134">
                  <c:v>-21.884271951552044</c:v>
                </c:pt>
                <c:pt idx="135">
                  <c:v>-21.849641216840048</c:v>
                </c:pt>
                <c:pt idx="136">
                  <c:v>-21.705705815848031</c:v>
                </c:pt>
                <c:pt idx="137">
                  <c:v>-21.518808874448037</c:v>
                </c:pt>
                <c:pt idx="138">
                  <c:v>-21.315013639238074</c:v>
                </c:pt>
                <c:pt idx="139">
                  <c:v>-21.093358707058051</c:v>
                </c:pt>
                <c:pt idx="140">
                  <c:v>-20.852845121444055</c:v>
                </c:pt>
                <c:pt idx="141">
                  <c:v>-20.549033991388036</c:v>
                </c:pt>
                <c:pt idx="142">
                  <c:v>-20.233886228388009</c:v>
                </c:pt>
                <c:pt idx="143">
                  <c:v>-19.907071643228029</c:v>
                </c:pt>
                <c:pt idx="144">
                  <c:v>-19.616656955948031</c:v>
                </c:pt>
                <c:pt idx="145">
                  <c:v>-19.353286242229974</c:v>
                </c:pt>
                <c:pt idx="146">
                  <c:v>-19.080397562347997</c:v>
                </c:pt>
                <c:pt idx="147">
                  <c:v>-18.784266139288043</c:v>
                </c:pt>
                <c:pt idx="148">
                  <c:v>-18.505483720688026</c:v>
                </c:pt>
                <c:pt idx="149">
                  <c:v>-18.216869681688046</c:v>
                </c:pt>
                <c:pt idx="150">
                  <c:v>-17.873354099433971</c:v>
                </c:pt>
                <c:pt idx="151">
                  <c:v>-17.502467863066055</c:v>
                </c:pt>
                <c:pt idx="152">
                  <c:v>-17.134805985836042</c:v>
                </c:pt>
                <c:pt idx="153">
                  <c:v>-16.754598151866038</c:v>
                </c:pt>
                <c:pt idx="154">
                  <c:v>-16.395703529136004</c:v>
                </c:pt>
                <c:pt idx="155">
                  <c:v>-16.02476307733799</c:v>
                </c:pt>
                <c:pt idx="156">
                  <c:v>-15.586719735210107</c:v>
                </c:pt>
                <c:pt idx="157">
                  <c:v>-15.134215513050055</c:v>
                </c:pt>
                <c:pt idx="158">
                  <c:v>-14.68636781950001</c:v>
                </c:pt>
                <c:pt idx="159">
                  <c:v>-14.226367819500009</c:v>
                </c:pt>
                <c:pt idx="160">
                  <c:v>-13.666367819500008</c:v>
                </c:pt>
                <c:pt idx="161">
                  <c:v>-13.186367819500008</c:v>
                </c:pt>
                <c:pt idx="162">
                  <c:v>-12.786367819500008</c:v>
                </c:pt>
                <c:pt idx="163">
                  <c:v>-12.466367819500007</c:v>
                </c:pt>
                <c:pt idx="164">
                  <c:v>-12.026367819500008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F-4DFE-96C1-2CC699985303}"/>
            </c:ext>
          </c:extLst>
        </c:ser>
        <c:ser>
          <c:idx val="1"/>
          <c:order val="1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val>
            <c:numRef>
              <c:f>Charts!$BO$59:$BO$230</c:f>
              <c:numCache>
                <c:formatCode>0.00</c:formatCode>
                <c:ptCount val="172"/>
                <c:pt idx="15">
                  <c:v>-17.25415555555556</c:v>
                </c:pt>
                <c:pt idx="29">
                  <c:v>-20.983666666666668</c:v>
                </c:pt>
                <c:pt idx="43">
                  <c:v>-23.488000000000003</c:v>
                </c:pt>
                <c:pt idx="57">
                  <c:v>-24.422888888888885</c:v>
                </c:pt>
                <c:pt idx="71">
                  <c:v>-24.693666666666662</c:v>
                </c:pt>
                <c:pt idx="85">
                  <c:v>-26.049244444444447</c:v>
                </c:pt>
                <c:pt idx="99">
                  <c:v>-23.580666666666662</c:v>
                </c:pt>
                <c:pt idx="113">
                  <c:v>-24.077566666666669</c:v>
                </c:pt>
                <c:pt idx="127">
                  <c:v>-22.866244444444444</c:v>
                </c:pt>
                <c:pt idx="142">
                  <c:v>-20.5044</c:v>
                </c:pt>
                <c:pt idx="156">
                  <c:v>-15.33</c:v>
                </c:pt>
                <c:pt idx="163">
                  <c:v>-13.659259259259253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F-4DFE-96C1-2CC69998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CC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Charts!$BR$59:$BR$230</c:f>
              <c:numCache>
                <c:formatCode>0.00</c:formatCode>
                <c:ptCount val="172"/>
                <c:pt idx="0">
                  <c:v>-14.531341429643998</c:v>
                </c:pt>
                <c:pt idx="1">
                  <c:v>-14.9596604259968</c:v>
                </c:pt>
                <c:pt idx="2">
                  <c:v>-15.382594653796799</c:v>
                </c:pt>
                <c:pt idx="3">
                  <c:v>-15.7917209219968</c:v>
                </c:pt>
                <c:pt idx="4">
                  <c:v>-16.1873532873968</c:v>
                </c:pt>
                <c:pt idx="5">
                  <c:v>-16.5698018506368</c:v>
                </c:pt>
                <c:pt idx="6">
                  <c:v>-16.9393727561968</c:v>
                </c:pt>
                <c:pt idx="7">
                  <c:v>-17.403466823256796</c:v>
                </c:pt>
                <c:pt idx="8">
                  <c:v>-17.748185022256795</c:v>
                </c:pt>
                <c:pt idx="9">
                  <c:v>-18.080920260056796</c:v>
                </c:pt>
                <c:pt idx="10">
                  <c:v>-18.658796933648794</c:v>
                </c:pt>
                <c:pt idx="11">
                  <c:v>-19.2780695711688</c:v>
                </c:pt>
                <c:pt idx="12">
                  <c:v>-19.875094468368793</c:v>
                </c:pt>
                <c:pt idx="13">
                  <c:v>-20.450428527968796</c:v>
                </c:pt>
                <c:pt idx="14">
                  <c:v>-20.949201519128799</c:v>
                </c:pt>
                <c:pt idx="15">
                  <c:v>-21.349395101588797</c:v>
                </c:pt>
                <c:pt idx="16">
                  <c:v>-21.708861789532801</c:v>
                </c:pt>
                <c:pt idx="17">
                  <c:v>-21.881755311032798</c:v>
                </c:pt>
                <c:pt idx="18">
                  <c:v>-22.119233551632796</c:v>
                </c:pt>
                <c:pt idx="19">
                  <c:v>-22.320067548160797</c:v>
                </c:pt>
                <c:pt idx="20">
                  <c:v>-22.473516941348798</c:v>
                </c:pt>
                <c:pt idx="21">
                  <c:v>-22.610311514302801</c:v>
                </c:pt>
                <c:pt idx="22">
                  <c:v>-22.7415697878128</c:v>
                </c:pt>
                <c:pt idx="23">
                  <c:v>-22.906178502502804</c:v>
                </c:pt>
                <c:pt idx="24">
                  <c:v>-23.069518603382804</c:v>
                </c:pt>
                <c:pt idx="25">
                  <c:v>-23.220649596216802</c:v>
                </c:pt>
                <c:pt idx="26">
                  <c:v>-23.339800520668806</c:v>
                </c:pt>
                <c:pt idx="27">
                  <c:v>-23.478225663998806</c:v>
                </c:pt>
                <c:pt idx="28">
                  <c:v>-23.610578927868804</c:v>
                </c:pt>
                <c:pt idx="29">
                  <c:v>-23.707286894678806</c:v>
                </c:pt>
                <c:pt idx="30">
                  <c:v>-23.778319119298807</c:v>
                </c:pt>
                <c:pt idx="31">
                  <c:v>-23.866429642812808</c:v>
                </c:pt>
                <c:pt idx="32">
                  <c:v>-23.950440932642806</c:v>
                </c:pt>
                <c:pt idx="33">
                  <c:v>-24.012011409142804</c:v>
                </c:pt>
                <c:pt idx="34">
                  <c:v>-24.021975886025803</c:v>
                </c:pt>
                <c:pt idx="35">
                  <c:v>-24.031454129133202</c:v>
                </c:pt>
                <c:pt idx="36">
                  <c:v>-24.040454129133202</c:v>
                </c:pt>
                <c:pt idx="37">
                  <c:v>-24.049954129133202</c:v>
                </c:pt>
                <c:pt idx="38">
                  <c:v>-24.058954129133202</c:v>
                </c:pt>
                <c:pt idx="39">
                  <c:v>-24.068454129133201</c:v>
                </c:pt>
                <c:pt idx="40">
                  <c:v>-24.078454129133203</c:v>
                </c:pt>
                <c:pt idx="41">
                  <c:v>-24.082454129133204</c:v>
                </c:pt>
                <c:pt idx="42">
                  <c:v>-24.086454129133205</c:v>
                </c:pt>
                <c:pt idx="43">
                  <c:v>-24.096454129133207</c:v>
                </c:pt>
                <c:pt idx="44">
                  <c:v>-24.106454129133208</c:v>
                </c:pt>
                <c:pt idx="45">
                  <c:v>-24.11645412913321</c:v>
                </c:pt>
                <c:pt idx="46">
                  <c:v>-24.138454129133208</c:v>
                </c:pt>
                <c:pt idx="47">
                  <c:v>-24.160454129133207</c:v>
                </c:pt>
                <c:pt idx="48">
                  <c:v>-24.182454129133205</c:v>
                </c:pt>
                <c:pt idx="49">
                  <c:v>-24.204454129133204</c:v>
                </c:pt>
                <c:pt idx="50">
                  <c:v>-24.224454129133203</c:v>
                </c:pt>
                <c:pt idx="51">
                  <c:v>-24.234454129133205</c:v>
                </c:pt>
                <c:pt idx="52">
                  <c:v>-24.244454129133207</c:v>
                </c:pt>
                <c:pt idx="53">
                  <c:v>-24.266454129133205</c:v>
                </c:pt>
                <c:pt idx="54">
                  <c:v>-24.288454129133203</c:v>
                </c:pt>
                <c:pt idx="55">
                  <c:v>-24.298454129133205</c:v>
                </c:pt>
                <c:pt idx="56">
                  <c:v>-24.308454129133207</c:v>
                </c:pt>
                <c:pt idx="57">
                  <c:v>-24.332454129133207</c:v>
                </c:pt>
                <c:pt idx="58">
                  <c:v>-24.360454129133206</c:v>
                </c:pt>
                <c:pt idx="59">
                  <c:v>-24.388454129133205</c:v>
                </c:pt>
                <c:pt idx="60">
                  <c:v>-24.416454129133204</c:v>
                </c:pt>
                <c:pt idx="61">
                  <c:v>-24.444454129133202</c:v>
                </c:pt>
                <c:pt idx="62">
                  <c:v>-24.472454129133201</c:v>
                </c:pt>
                <c:pt idx="63">
                  <c:v>-24.5004541291332</c:v>
                </c:pt>
                <c:pt idx="64">
                  <c:v>-24.528454129133198</c:v>
                </c:pt>
                <c:pt idx="65">
                  <c:v>-24.556454129133197</c:v>
                </c:pt>
                <c:pt idx="66">
                  <c:v>-24.584454129133196</c:v>
                </c:pt>
                <c:pt idx="67">
                  <c:v>-24.612454129133194</c:v>
                </c:pt>
                <c:pt idx="68">
                  <c:v>-24.640454129133193</c:v>
                </c:pt>
                <c:pt idx="69">
                  <c:v>-24.668454129133192</c:v>
                </c:pt>
                <c:pt idx="70">
                  <c:v>-24.69645412913319</c:v>
                </c:pt>
                <c:pt idx="71">
                  <c:v>-24.674454129133188</c:v>
                </c:pt>
                <c:pt idx="72">
                  <c:v>-24.652454129133186</c:v>
                </c:pt>
                <c:pt idx="73">
                  <c:v>-24.587454129133185</c:v>
                </c:pt>
                <c:pt idx="74">
                  <c:v>-24.597454129133183</c:v>
                </c:pt>
                <c:pt idx="75">
                  <c:v>-24.447454129133181</c:v>
                </c:pt>
                <c:pt idx="76">
                  <c:v>-24.34745412913318</c:v>
                </c:pt>
                <c:pt idx="77">
                  <c:v>-24.247454129133178</c:v>
                </c:pt>
                <c:pt idx="78">
                  <c:v>-24.147454129133177</c:v>
                </c:pt>
                <c:pt idx="79">
                  <c:v>-24.137454129133175</c:v>
                </c:pt>
                <c:pt idx="80">
                  <c:v>-24.029054129133186</c:v>
                </c:pt>
                <c:pt idx="81">
                  <c:v>-24.029054129133186</c:v>
                </c:pt>
                <c:pt idx="82">
                  <c:v>-24.019054129133185</c:v>
                </c:pt>
                <c:pt idx="83">
                  <c:v>-23.969054129133184</c:v>
                </c:pt>
                <c:pt idx="84">
                  <c:v>-23.919054129133183</c:v>
                </c:pt>
                <c:pt idx="85">
                  <c:v>-23.819054129133182</c:v>
                </c:pt>
                <c:pt idx="86">
                  <c:v>-23.709054129133182</c:v>
                </c:pt>
                <c:pt idx="87">
                  <c:v>-23.609054129133181</c:v>
                </c:pt>
                <c:pt idx="88">
                  <c:v>-23.50905412913318</c:v>
                </c:pt>
                <c:pt idx="89">
                  <c:v>-23.39905412913318</c:v>
                </c:pt>
                <c:pt idx="90">
                  <c:v>-23.299054129133179</c:v>
                </c:pt>
                <c:pt idx="91">
                  <c:v>-23.249054129133178</c:v>
                </c:pt>
                <c:pt idx="92">
                  <c:v>-23.239054129133176</c:v>
                </c:pt>
                <c:pt idx="93">
                  <c:v>-23.189054129133176</c:v>
                </c:pt>
                <c:pt idx="94">
                  <c:v>-23.139054129133175</c:v>
                </c:pt>
                <c:pt idx="95">
                  <c:v>-23.129054129133173</c:v>
                </c:pt>
                <c:pt idx="96">
                  <c:v>-23.119054129133172</c:v>
                </c:pt>
                <c:pt idx="97">
                  <c:v>-23.009054129133172</c:v>
                </c:pt>
                <c:pt idx="98">
                  <c:v>-22.899054129133173</c:v>
                </c:pt>
                <c:pt idx="99">
                  <c:v>-22.849054129133172</c:v>
                </c:pt>
                <c:pt idx="100">
                  <c:v>-22.839054129133171</c:v>
                </c:pt>
                <c:pt idx="101">
                  <c:v>-22.78905412913317</c:v>
                </c:pt>
                <c:pt idx="102">
                  <c:v>-22.689054129133169</c:v>
                </c:pt>
                <c:pt idx="103">
                  <c:v>-22.589054129133167</c:v>
                </c:pt>
                <c:pt idx="104">
                  <c:v>-22.539054129133167</c:v>
                </c:pt>
                <c:pt idx="105">
                  <c:v>-22.589054129133167</c:v>
                </c:pt>
                <c:pt idx="106">
                  <c:v>-22.469054129133166</c:v>
                </c:pt>
                <c:pt idx="107">
                  <c:v>-22.289054129133167</c:v>
                </c:pt>
                <c:pt idx="108">
                  <c:v>-22.129054129133166</c:v>
                </c:pt>
                <c:pt idx="109">
                  <c:v>-22.229054129133168</c:v>
                </c:pt>
                <c:pt idx="110">
                  <c:v>-22.379054129133166</c:v>
                </c:pt>
                <c:pt idx="111">
                  <c:v>-22.529054129133165</c:v>
                </c:pt>
                <c:pt idx="112">
                  <c:v>-22.659054129133164</c:v>
                </c:pt>
                <c:pt idx="113">
                  <c:v>-22.609054129133163</c:v>
                </c:pt>
                <c:pt idx="114">
                  <c:v>-22.499054129133164</c:v>
                </c:pt>
                <c:pt idx="115">
                  <c:v>-22.394054129133163</c:v>
                </c:pt>
                <c:pt idx="116">
                  <c:v>-22.344054129133163</c:v>
                </c:pt>
                <c:pt idx="117">
                  <c:v>-22.474054129133162</c:v>
                </c:pt>
                <c:pt idx="118">
                  <c:v>-22.654054129133161</c:v>
                </c:pt>
                <c:pt idx="119">
                  <c:v>-22.854054129133161</c:v>
                </c:pt>
                <c:pt idx="120">
                  <c:v>-23.05405412913316</c:v>
                </c:pt>
                <c:pt idx="121">
                  <c:v>-23.251038022813187</c:v>
                </c:pt>
                <c:pt idx="122">
                  <c:v>-23.456444716013205</c:v>
                </c:pt>
                <c:pt idx="123">
                  <c:v>-23.649173366693201</c:v>
                </c:pt>
                <c:pt idx="124">
                  <c:v>-23.704973507193198</c:v>
                </c:pt>
                <c:pt idx="125">
                  <c:v>-23.821267235153197</c:v>
                </c:pt>
                <c:pt idx="126">
                  <c:v>-23.942423004793209</c:v>
                </c:pt>
                <c:pt idx="127">
                  <c:v>-23.835161196923217</c:v>
                </c:pt>
                <c:pt idx="129">
                  <c:v>-23.5909856480122</c:v>
                </c:pt>
                <c:pt idx="130">
                  <c:v>-23.32475560537096</c:v>
                </c:pt>
                <c:pt idx="131">
                  <c:v>-23.060337549845535</c:v>
                </c:pt>
                <c:pt idx="132">
                  <c:v>-22.937065506805567</c:v>
                </c:pt>
                <c:pt idx="133">
                  <c:v>-22.90501690060556</c:v>
                </c:pt>
                <c:pt idx="134">
                  <c:v>-22.771739898845563</c:v>
                </c:pt>
                <c:pt idx="135">
                  <c:v>-22.598586225285583</c:v>
                </c:pt>
                <c:pt idx="136">
                  <c:v>-22.418666974045561</c:v>
                </c:pt>
                <c:pt idx="137">
                  <c:v>-22.213080338505566</c:v>
                </c:pt>
                <c:pt idx="138">
                  <c:v>-22.018989638305602</c:v>
                </c:pt>
                <c:pt idx="139">
                  <c:v>-21.857786051265585</c:v>
                </c:pt>
                <c:pt idx="140">
                  <c:v>-21.648643802905589</c:v>
                </c:pt>
                <c:pt idx="141">
                  <c:v>-21.420785455363575</c:v>
                </c:pt>
                <c:pt idx="142">
                  <c:v>-21.084252665588547</c:v>
                </c:pt>
                <c:pt idx="143">
                  <c:v>-20.73526137643557</c:v>
                </c:pt>
                <c:pt idx="144">
                  <c:v>-20.469047913095572</c:v>
                </c:pt>
                <c:pt idx="145">
                  <c:v>-20.19313573681951</c:v>
                </c:pt>
                <c:pt idx="146">
                  <c:v>-19.920247056937534</c:v>
                </c:pt>
                <c:pt idx="147">
                  <c:v>-19.517777531960597</c:v>
                </c:pt>
                <c:pt idx="148">
                  <c:v>-19.100997816153573</c:v>
                </c:pt>
                <c:pt idx="149">
                  <c:v>-18.669519827848603</c:v>
                </c:pt>
                <c:pt idx="150">
                  <c:v>-18.326004245594529</c:v>
                </c:pt>
                <c:pt idx="151">
                  <c:v>-18.001478788772605</c:v>
                </c:pt>
                <c:pt idx="152">
                  <c:v>-17.745714004612594</c:v>
                </c:pt>
                <c:pt idx="153">
                  <c:v>-17.41509849681259</c:v>
                </c:pt>
                <c:pt idx="154">
                  <c:v>-17.056203874082556</c:v>
                </c:pt>
                <c:pt idx="155">
                  <c:v>-16.505092345696934</c:v>
                </c:pt>
                <c:pt idx="156">
                  <c:v>-15.994041779881069</c:v>
                </c:pt>
                <c:pt idx="157">
                  <c:v>-15.598100585491022</c:v>
                </c:pt>
                <c:pt idx="158">
                  <c:v>-15.150252891940976</c:v>
                </c:pt>
                <c:pt idx="159">
                  <c:v>-14.690252891940975</c:v>
                </c:pt>
                <c:pt idx="160">
                  <c:v>-14.370252891940975</c:v>
                </c:pt>
                <c:pt idx="161">
                  <c:v>-13.970252891940975</c:v>
                </c:pt>
                <c:pt idx="162">
                  <c:v>-13.570252891940974</c:v>
                </c:pt>
                <c:pt idx="163">
                  <c:v>-13.250252891940974</c:v>
                </c:pt>
                <c:pt idx="164">
                  <c:v>-12.930252891940974</c:v>
                </c:pt>
                <c:pt idx="165">
                  <c:v>-12.530252891940973</c:v>
                </c:pt>
                <c:pt idx="166">
                  <c:v>-12.130252891940973</c:v>
                </c:pt>
                <c:pt idx="167">
                  <c:v>-11.690252891940974</c:v>
                </c:pt>
                <c:pt idx="168">
                  <c:v>-11.092252891940975</c:v>
                </c:pt>
                <c:pt idx="169">
                  <c:v>-10.494252891940974</c:v>
                </c:pt>
                <c:pt idx="170">
                  <c:v>-11.58253378420987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E52-A825-BCACB6D4E850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Charts!$BS$59:$BS$229</c:f>
              <c:numCache>
                <c:formatCode>0.00</c:formatCode>
                <c:ptCount val="171"/>
                <c:pt idx="14">
                  <c:v>-21.95</c:v>
                </c:pt>
                <c:pt idx="28">
                  <c:v>-22.176916666666667</c:v>
                </c:pt>
                <c:pt idx="42">
                  <c:v>-23.796055555555554</c:v>
                </c:pt>
                <c:pt idx="56">
                  <c:v>-23.592688888888887</c:v>
                </c:pt>
                <c:pt idx="70">
                  <c:v>-25.419699999999999</c:v>
                </c:pt>
                <c:pt idx="84">
                  <c:v>-23.63025</c:v>
                </c:pt>
                <c:pt idx="98">
                  <c:v>-22.853287037037035</c:v>
                </c:pt>
                <c:pt idx="112">
                  <c:v>-23.6</c:v>
                </c:pt>
                <c:pt idx="126">
                  <c:v>-23.484314814814812</c:v>
                </c:pt>
                <c:pt idx="141">
                  <c:v>-20.800194444444443</c:v>
                </c:pt>
                <c:pt idx="156">
                  <c:v>-15.851083333333335</c:v>
                </c:pt>
                <c:pt idx="169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E52-A825-BCACB6D4E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Charts!$AX$59:$AX$230</c:f>
              <c:numCache>
                <c:formatCode>0.00</c:formatCode>
                <c:ptCount val="172"/>
                <c:pt idx="0">
                  <c:v>-13.675016754611997</c:v>
                </c:pt>
                <c:pt idx="1">
                  <c:v>-14.24319501508</c:v>
                </c:pt>
                <c:pt idx="2">
                  <c:v>-14.793009511219998</c:v>
                </c:pt>
                <c:pt idx="3">
                  <c:v>-15.202135779419999</c:v>
                </c:pt>
                <c:pt idx="4">
                  <c:v>-15.589855497511998</c:v>
                </c:pt>
                <c:pt idx="5">
                  <c:v>-15.934059204427998</c:v>
                </c:pt>
                <c:pt idx="6">
                  <c:v>-16.248194474153998</c:v>
                </c:pt>
                <c:pt idx="7">
                  <c:v>-16.551640594923995</c:v>
                </c:pt>
                <c:pt idx="8">
                  <c:v>-16.861886974023996</c:v>
                </c:pt>
                <c:pt idx="9">
                  <c:v>-17.177985449933999</c:v>
                </c:pt>
                <c:pt idx="10">
                  <c:v>-17.450871656907996</c:v>
                </c:pt>
                <c:pt idx="11">
                  <c:v>-17.698580711915998</c:v>
                </c:pt>
                <c:pt idx="12">
                  <c:v>-17.937390670795995</c:v>
                </c:pt>
                <c:pt idx="13">
                  <c:v>-18.181907646125996</c:v>
                </c:pt>
                <c:pt idx="14">
                  <c:v>-18.445148947015998</c:v>
                </c:pt>
                <c:pt idx="15">
                  <c:v>-18.711944668655995</c:v>
                </c:pt>
                <c:pt idx="16">
                  <c:v>-18.968706588615998</c:v>
                </c:pt>
                <c:pt idx="17">
                  <c:v>-19.363891780615994</c:v>
                </c:pt>
                <c:pt idx="18">
                  <c:v>-19.791352613695992</c:v>
                </c:pt>
                <c:pt idx="19">
                  <c:v>-20.179327379715996</c:v>
                </c:pt>
                <c:pt idx="20">
                  <c:v>-20.398540798555995</c:v>
                </c:pt>
                <c:pt idx="21">
                  <c:v>-20.604784923932797</c:v>
                </c:pt>
                <c:pt idx="22">
                  <c:v>-20.796623939062794</c:v>
                </c:pt>
                <c:pt idx="23">
                  <c:v>-20.986408104234798</c:v>
                </c:pt>
                <c:pt idx="24">
                  <c:v>-21.153460480134797</c:v>
                </c:pt>
                <c:pt idx="25">
                  <c:v>-21.313481531370794</c:v>
                </c:pt>
                <c:pt idx="26">
                  <c:v>-21.458164796776796</c:v>
                </c:pt>
                <c:pt idx="27">
                  <c:v>-21.588447284616795</c:v>
                </c:pt>
                <c:pt idx="28">
                  <c:v>-21.713015062376794</c:v>
                </c:pt>
                <c:pt idx="29">
                  <c:v>-21.858820920028794</c:v>
                </c:pt>
                <c:pt idx="30">
                  <c:v>-21.998044080283993</c:v>
                </c:pt>
                <c:pt idx="31">
                  <c:v>-22.126820999265995</c:v>
                </c:pt>
                <c:pt idx="32">
                  <c:v>-22.256069137465992</c:v>
                </c:pt>
                <c:pt idx="33">
                  <c:v>-22.416152376365993</c:v>
                </c:pt>
                <c:pt idx="34">
                  <c:v>-22.568550258105994</c:v>
                </c:pt>
                <c:pt idx="35">
                  <c:v>-22.613153755081996</c:v>
                </c:pt>
                <c:pt idx="36">
                  <c:v>-22.708153755081995</c:v>
                </c:pt>
                <c:pt idx="37">
                  <c:v>-22.793153755081995</c:v>
                </c:pt>
                <c:pt idx="38">
                  <c:v>-22.873153755081994</c:v>
                </c:pt>
                <c:pt idx="39">
                  <c:v>-22.953153755081992</c:v>
                </c:pt>
                <c:pt idx="40">
                  <c:v>-23.03315375508199</c:v>
                </c:pt>
                <c:pt idx="41">
                  <c:v>-23.113153755081989</c:v>
                </c:pt>
                <c:pt idx="42">
                  <c:v>-23.193153755081987</c:v>
                </c:pt>
                <c:pt idx="43">
                  <c:v>-23.273153755081985</c:v>
                </c:pt>
                <c:pt idx="44">
                  <c:v>-23.363153755081985</c:v>
                </c:pt>
                <c:pt idx="45">
                  <c:v>-23.453153755081985</c:v>
                </c:pt>
                <c:pt idx="46">
                  <c:v>-23.578153755081985</c:v>
                </c:pt>
                <c:pt idx="47">
                  <c:v>-23.698153755081986</c:v>
                </c:pt>
                <c:pt idx="48">
                  <c:v>-23.813153755081984</c:v>
                </c:pt>
                <c:pt idx="49">
                  <c:v>-23.923153755081984</c:v>
                </c:pt>
                <c:pt idx="50">
                  <c:v>-24.038153755081982</c:v>
                </c:pt>
                <c:pt idx="51">
                  <c:v>-24.158153755081983</c:v>
                </c:pt>
                <c:pt idx="52">
                  <c:v>-24.273153755081982</c:v>
                </c:pt>
                <c:pt idx="53">
                  <c:v>-24.373153755081983</c:v>
                </c:pt>
                <c:pt idx="54">
                  <c:v>-24.473153755081984</c:v>
                </c:pt>
                <c:pt idx="55">
                  <c:v>-24.495153755081983</c:v>
                </c:pt>
                <c:pt idx="56">
                  <c:v>-24.518153755081983</c:v>
                </c:pt>
                <c:pt idx="57">
                  <c:v>-24.528153755081984</c:v>
                </c:pt>
                <c:pt idx="58">
                  <c:v>-24.538153755081986</c:v>
                </c:pt>
                <c:pt idx="59">
                  <c:v>-24.558153755081985</c:v>
                </c:pt>
                <c:pt idx="60">
                  <c:v>-24.568153755081987</c:v>
                </c:pt>
                <c:pt idx="61">
                  <c:v>-24.568153755081987</c:v>
                </c:pt>
                <c:pt idx="62">
                  <c:v>-24.578153755081988</c:v>
                </c:pt>
                <c:pt idx="63">
                  <c:v>-24.598153755081988</c:v>
                </c:pt>
                <c:pt idx="64">
                  <c:v>-24.60815375508199</c:v>
                </c:pt>
                <c:pt idx="65">
                  <c:v>-24.618153755081991</c:v>
                </c:pt>
                <c:pt idx="66">
                  <c:v>-24.638153755081991</c:v>
                </c:pt>
                <c:pt idx="67">
                  <c:v>-24.662153755081992</c:v>
                </c:pt>
                <c:pt idx="68">
                  <c:v>-24.688153755081991</c:v>
                </c:pt>
                <c:pt idx="69">
                  <c:v>-24.71615375508199</c:v>
                </c:pt>
                <c:pt idx="70">
                  <c:v>-24.74215375508199</c:v>
                </c:pt>
                <c:pt idx="71">
                  <c:v>-24.766153755081991</c:v>
                </c:pt>
                <c:pt idx="72">
                  <c:v>-24.791153755081989</c:v>
                </c:pt>
                <c:pt idx="73">
                  <c:v>-24.816153755081988</c:v>
                </c:pt>
                <c:pt idx="74">
                  <c:v>-24.839153755081988</c:v>
                </c:pt>
                <c:pt idx="75">
                  <c:v>-24.433094754536</c:v>
                </c:pt>
                <c:pt idx="76">
                  <c:v>-24.423094754535999</c:v>
                </c:pt>
                <c:pt idx="77">
                  <c:v>-24.373094754535998</c:v>
                </c:pt>
                <c:pt idx="78">
                  <c:v>-24.323094754535997</c:v>
                </c:pt>
                <c:pt idx="79">
                  <c:v>-24.373094754535998</c:v>
                </c:pt>
                <c:pt idx="80">
                  <c:v>-24.367094754535998</c:v>
                </c:pt>
                <c:pt idx="81">
                  <c:v>-24.367094754535998</c:v>
                </c:pt>
                <c:pt idx="82">
                  <c:v>-24.367094754535998</c:v>
                </c:pt>
                <c:pt idx="83">
                  <c:v>-24.367094754535998</c:v>
                </c:pt>
                <c:pt idx="84">
                  <c:v>-24.367094754535998</c:v>
                </c:pt>
                <c:pt idx="85">
                  <c:v>-24.367094754535998</c:v>
                </c:pt>
                <c:pt idx="86">
                  <c:v>-24.367094754535998</c:v>
                </c:pt>
                <c:pt idx="87">
                  <c:v>-24.367094754535998</c:v>
                </c:pt>
                <c:pt idx="88">
                  <c:v>-24.367094754535998</c:v>
                </c:pt>
                <c:pt idx="89">
                  <c:v>-24.367094754535998</c:v>
                </c:pt>
                <c:pt idx="90">
                  <c:v>-24.367094754535998</c:v>
                </c:pt>
                <c:pt idx="91">
                  <c:v>-24.367094754535998</c:v>
                </c:pt>
                <c:pt idx="92">
                  <c:v>-24.367094754535998</c:v>
                </c:pt>
                <c:pt idx="93">
                  <c:v>-24.367094754535998</c:v>
                </c:pt>
                <c:pt idx="94">
                  <c:v>-24.357094754535996</c:v>
                </c:pt>
                <c:pt idx="95">
                  <c:v>-24.407094754535997</c:v>
                </c:pt>
                <c:pt idx="96">
                  <c:v>-24.391094754535999</c:v>
                </c:pt>
                <c:pt idx="97">
                  <c:v>-24.391094754535999</c:v>
                </c:pt>
                <c:pt idx="98">
                  <c:v>-24.391094754535999</c:v>
                </c:pt>
                <c:pt idx="99">
                  <c:v>-24.391094754535999</c:v>
                </c:pt>
                <c:pt idx="100">
                  <c:v>-24.391094754535999</c:v>
                </c:pt>
                <c:pt idx="101">
                  <c:v>-24.391094754535999</c:v>
                </c:pt>
                <c:pt idx="102">
                  <c:v>-24.355094754535997</c:v>
                </c:pt>
                <c:pt idx="103">
                  <c:v>-24.355094754535997</c:v>
                </c:pt>
                <c:pt idx="104">
                  <c:v>-24.295094754535995</c:v>
                </c:pt>
                <c:pt idx="105">
                  <c:v>-24.145094754535993</c:v>
                </c:pt>
                <c:pt idx="106">
                  <c:v>-23.941094754535992</c:v>
                </c:pt>
                <c:pt idx="107">
                  <c:v>-23.762594754535993</c:v>
                </c:pt>
                <c:pt idx="108">
                  <c:v>-23.584094754535993</c:v>
                </c:pt>
                <c:pt idx="109">
                  <c:v>-23.405594754535993</c:v>
                </c:pt>
                <c:pt idx="110">
                  <c:v>-23.320594754535993</c:v>
                </c:pt>
                <c:pt idx="111">
                  <c:v>-23.142094754535993</c:v>
                </c:pt>
                <c:pt idx="112">
                  <c:v>-22.938094754535992</c:v>
                </c:pt>
                <c:pt idx="113">
                  <c:v>-22.734094754535992</c:v>
                </c:pt>
                <c:pt idx="114">
                  <c:v>-22.547094754535994</c:v>
                </c:pt>
                <c:pt idx="115">
                  <c:v>-22.343094754535993</c:v>
                </c:pt>
                <c:pt idx="116">
                  <c:v>-22.139094754535993</c:v>
                </c:pt>
                <c:pt idx="117">
                  <c:v>-22.054094754535992</c:v>
                </c:pt>
                <c:pt idx="118">
                  <c:v>-22.004094754535991</c:v>
                </c:pt>
                <c:pt idx="119">
                  <c:v>-21.899094754535991</c:v>
                </c:pt>
                <c:pt idx="120">
                  <c:v>-21.84909475453599</c:v>
                </c:pt>
                <c:pt idx="121">
                  <c:v>-21.740753613011975</c:v>
                </c:pt>
                <c:pt idx="122">
                  <c:v>-21.617509597091964</c:v>
                </c:pt>
                <c:pt idx="123">
                  <c:v>-21.499730977231966</c:v>
                </c:pt>
                <c:pt idx="124">
                  <c:v>-21.382550682181972</c:v>
                </c:pt>
                <c:pt idx="125">
                  <c:v>-21.242998208629974</c:v>
                </c:pt>
                <c:pt idx="126">
                  <c:v>-21.073380131133955</c:v>
                </c:pt>
                <c:pt idx="127">
                  <c:v>-20.921951696493966</c:v>
                </c:pt>
                <c:pt idx="129">
                  <c:v>-20.730441462053953</c:v>
                </c:pt>
                <c:pt idx="130">
                  <c:v>-20.474177249885916</c:v>
                </c:pt>
                <c:pt idx="131">
                  <c:v>-20.237163866781895</c:v>
                </c:pt>
                <c:pt idx="132">
                  <c:v>-20.059960304911939</c:v>
                </c:pt>
                <c:pt idx="133">
                  <c:v>-19.8836929708119</c:v>
                </c:pt>
                <c:pt idx="134">
                  <c:v>-19.708766906001905</c:v>
                </c:pt>
                <c:pt idx="135">
                  <c:v>-19.518297865085927</c:v>
                </c:pt>
                <c:pt idx="136">
                  <c:v>-19.3113907261599</c:v>
                </c:pt>
                <c:pt idx="137">
                  <c:v>-19.096459243549909</c:v>
                </c:pt>
                <c:pt idx="138">
                  <c:v>-18.873254938319949</c:v>
                </c:pt>
                <c:pt idx="139">
                  <c:v>-18.641524781949922</c:v>
                </c:pt>
                <c:pt idx="140">
                  <c:v>-18.390554083917927</c:v>
                </c:pt>
                <c:pt idx="141">
                  <c:v>-17.999939773845902</c:v>
                </c:pt>
                <c:pt idx="142">
                  <c:v>-17.594749792845867</c:v>
                </c:pt>
                <c:pt idx="143">
                  <c:v>-17.011152319345904</c:v>
                </c:pt>
                <c:pt idx="144">
                  <c:v>-16.575530288425909</c:v>
                </c:pt>
                <c:pt idx="145">
                  <c:v>-16.274535187033841</c:v>
                </c:pt>
                <c:pt idx="146">
                  <c:v>-16.001646507151865</c:v>
                </c:pt>
                <c:pt idx="147">
                  <c:v>-15.786278199471898</c:v>
                </c:pt>
                <c:pt idx="148">
                  <c:v>-15.47961753901188</c:v>
                </c:pt>
                <c:pt idx="149">
                  <c:v>-15.1621420961119</c:v>
                </c:pt>
                <c:pt idx="150">
                  <c:v>-14.923174734543847</c:v>
                </c:pt>
                <c:pt idx="151">
                  <c:v>-14.861360361815862</c:v>
                </c:pt>
                <c:pt idx="152">
                  <c:v>-14.79741916577586</c:v>
                </c:pt>
                <c:pt idx="153">
                  <c:v>-14.532926759535856</c:v>
                </c:pt>
                <c:pt idx="154">
                  <c:v>-14.25948323745583</c:v>
                </c:pt>
                <c:pt idx="155">
                  <c:v>-13.888542785657817</c:v>
                </c:pt>
                <c:pt idx="156">
                  <c:v>-13.468751249451929</c:v>
                </c:pt>
                <c:pt idx="157">
                  <c:v>-13.016247027291875</c:v>
                </c:pt>
                <c:pt idx="158">
                  <c:v>-12.548927694891828</c:v>
                </c:pt>
                <c:pt idx="159">
                  <c:v>-12.068927694891828</c:v>
                </c:pt>
                <c:pt idx="160">
                  <c:v>-11.508927694891828</c:v>
                </c:pt>
                <c:pt idx="161">
                  <c:v>-10.868927694891827</c:v>
                </c:pt>
                <c:pt idx="162">
                  <c:v>-10.308927694891826</c:v>
                </c:pt>
                <c:pt idx="163">
                  <c:v>-9.8289276948918261</c:v>
                </c:pt>
                <c:pt idx="164">
                  <c:v>-9.2689276948918256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A-43AF-8C01-E68C49CC9033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Charts!$AY$59:$AY$230</c:f>
              <c:numCache>
                <c:formatCode>0.00</c:formatCode>
                <c:ptCount val="172"/>
                <c:pt idx="8">
                  <c:v>-17.443472222222219</c:v>
                </c:pt>
                <c:pt idx="21">
                  <c:v>-20.484721911421925</c:v>
                </c:pt>
                <c:pt idx="35">
                  <c:v>-22.29504444444445</c:v>
                </c:pt>
                <c:pt idx="49">
                  <c:v>-22.646022222222221</c:v>
                </c:pt>
                <c:pt idx="64">
                  <c:v>-23.223433333333325</c:v>
                </c:pt>
                <c:pt idx="77">
                  <c:v>-23.554366666666667</c:v>
                </c:pt>
                <c:pt idx="91">
                  <c:v>-24.72282222222222</c:v>
                </c:pt>
                <c:pt idx="106">
                  <c:v>-23.612388888888884</c:v>
                </c:pt>
                <c:pt idx="120">
                  <c:v>-22.636922222222218</c:v>
                </c:pt>
                <c:pt idx="135">
                  <c:v>-19.885311111111108</c:v>
                </c:pt>
                <c:pt idx="149">
                  <c:v>-16.097622222222221</c:v>
                </c:pt>
                <c:pt idx="162">
                  <c:v>-9.9206111111111142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A-43AF-8C01-E68C49CC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Charts!$BB$59:$BB$223</c:f>
              <c:numCache>
                <c:formatCode>0.00</c:formatCode>
                <c:ptCount val="165"/>
                <c:pt idx="0">
                  <c:v>-14.50321325184</c:v>
                </c:pt>
                <c:pt idx="1">
                  <c:v>-14.940273452200001</c:v>
                </c:pt>
                <c:pt idx="2">
                  <c:v>-15.354748995444</c:v>
                </c:pt>
                <c:pt idx="3">
                  <c:v>-15.75569273828</c:v>
                </c:pt>
                <c:pt idx="4">
                  <c:v>-16.143412456372001</c:v>
                </c:pt>
                <c:pt idx="5">
                  <c:v>-16.525861019612002</c:v>
                </c:pt>
                <c:pt idx="6">
                  <c:v>-17.006303196840005</c:v>
                </c:pt>
                <c:pt idx="7">
                  <c:v>-17.363298633040003</c:v>
                </c:pt>
                <c:pt idx="8">
                  <c:v>-17.708016832040002</c:v>
                </c:pt>
                <c:pt idx="9">
                  <c:v>-18.040752069840003</c:v>
                </c:pt>
                <c:pt idx="10">
                  <c:v>-18.361794666280002</c:v>
                </c:pt>
                <c:pt idx="11">
                  <c:v>-18.671430985040004</c:v>
                </c:pt>
                <c:pt idx="12">
                  <c:v>-19.149050902799999</c:v>
                </c:pt>
                <c:pt idx="13">
                  <c:v>-19.60931815048</c:v>
                </c:pt>
                <c:pt idx="14">
                  <c:v>-19.886414256680002</c:v>
                </c:pt>
                <c:pt idx="15">
                  <c:v>-20.15320997832</c:v>
                </c:pt>
                <c:pt idx="16">
                  <c:v>-20.409971898280002</c:v>
                </c:pt>
                <c:pt idx="17">
                  <c:v>-20.65696264328</c:v>
                </c:pt>
                <c:pt idx="18">
                  <c:v>-20.894440883879998</c:v>
                </c:pt>
                <c:pt idx="19">
                  <c:v>-21.118096925467999</c:v>
                </c:pt>
                <c:pt idx="20">
                  <c:v>-21.304428331481997</c:v>
                </c:pt>
                <c:pt idx="21">
                  <c:v>-21.493836201725998</c:v>
                </c:pt>
                <c:pt idx="22">
                  <c:v>-21.695772007125996</c:v>
                </c:pt>
                <c:pt idx="23">
                  <c:v>-21.889429318525998</c:v>
                </c:pt>
                <c:pt idx="24">
                  <c:v>-22.075043069525996</c:v>
                </c:pt>
                <c:pt idx="25">
                  <c:v>-22.249288214205194</c:v>
                </c:pt>
                <c:pt idx="26">
                  <c:v>-22.410993040247195</c:v>
                </c:pt>
                <c:pt idx="27">
                  <c:v>-22.622702082987196</c:v>
                </c:pt>
                <c:pt idx="28">
                  <c:v>-22.747269860747195</c:v>
                </c:pt>
                <c:pt idx="29">
                  <c:v>-22.866295050667198</c:v>
                </c:pt>
                <c:pt idx="30">
                  <c:v>-22.968581454119999</c:v>
                </c:pt>
                <c:pt idx="31">
                  <c:v>-23.060758617180802</c:v>
                </c:pt>
                <c:pt idx="32">
                  <c:v>-23.127967649044802</c:v>
                </c:pt>
                <c:pt idx="33">
                  <c:v>-23.192000944604803</c:v>
                </c:pt>
                <c:pt idx="34">
                  <c:v>-23.198096859874404</c:v>
                </c:pt>
                <c:pt idx="35">
                  <c:v>-23.202557209572003</c:v>
                </c:pt>
                <c:pt idx="36">
                  <c:v>-23.206557209572004</c:v>
                </c:pt>
                <c:pt idx="37">
                  <c:v>-23.216557209572006</c:v>
                </c:pt>
                <c:pt idx="38">
                  <c:v>-23.226057209572005</c:v>
                </c:pt>
                <c:pt idx="39">
                  <c:v>-23.236057209572007</c:v>
                </c:pt>
                <c:pt idx="40">
                  <c:v>-23.241257209572009</c:v>
                </c:pt>
                <c:pt idx="41">
                  <c:v>-23.24845720957201</c:v>
                </c:pt>
                <c:pt idx="42">
                  <c:v>-23.256457209572009</c:v>
                </c:pt>
                <c:pt idx="43">
                  <c:v>-23.264457209572008</c:v>
                </c:pt>
                <c:pt idx="44">
                  <c:v>-23.272457209572007</c:v>
                </c:pt>
                <c:pt idx="45">
                  <c:v>-23.292457209572007</c:v>
                </c:pt>
                <c:pt idx="46">
                  <c:v>-23.432457209572007</c:v>
                </c:pt>
                <c:pt idx="47">
                  <c:v>-23.572457209572008</c:v>
                </c:pt>
                <c:pt idx="48">
                  <c:v>-23.600457209572006</c:v>
                </c:pt>
                <c:pt idx="49">
                  <c:v>-23.624457209572007</c:v>
                </c:pt>
                <c:pt idx="50">
                  <c:v>-23.644457209572007</c:v>
                </c:pt>
                <c:pt idx="51">
                  <c:v>-23.664457209572006</c:v>
                </c:pt>
                <c:pt idx="52">
                  <c:v>-23.664457209572006</c:v>
                </c:pt>
                <c:pt idx="53">
                  <c:v>-23.554457209572007</c:v>
                </c:pt>
                <c:pt idx="54">
                  <c:v>-23.554457209572007</c:v>
                </c:pt>
                <c:pt idx="55">
                  <c:v>-23.604457209572008</c:v>
                </c:pt>
                <c:pt idx="56">
                  <c:v>-23.627457209572007</c:v>
                </c:pt>
                <c:pt idx="57">
                  <c:v>-23.653457209572007</c:v>
                </c:pt>
                <c:pt idx="58">
                  <c:v>-23.681457209572006</c:v>
                </c:pt>
                <c:pt idx="59">
                  <c:v>-23.706457209572005</c:v>
                </c:pt>
                <c:pt idx="60">
                  <c:v>-23.728457209572003</c:v>
                </c:pt>
                <c:pt idx="61">
                  <c:v>-23.750457209572001</c:v>
                </c:pt>
                <c:pt idx="62">
                  <c:v>-23.774457209572002</c:v>
                </c:pt>
                <c:pt idx="63">
                  <c:v>-23.797457209572002</c:v>
                </c:pt>
                <c:pt idx="64">
                  <c:v>-23.819457209572001</c:v>
                </c:pt>
                <c:pt idx="65">
                  <c:v>-23.841457209571999</c:v>
                </c:pt>
                <c:pt idx="66">
                  <c:v>-23.864457209571999</c:v>
                </c:pt>
                <c:pt idx="67">
                  <c:v>-23.886457209571997</c:v>
                </c:pt>
                <c:pt idx="68">
                  <c:v>-23.906457209571997</c:v>
                </c:pt>
                <c:pt idx="69">
                  <c:v>-23.926457209571996</c:v>
                </c:pt>
                <c:pt idx="70">
                  <c:v>-23.946457209571996</c:v>
                </c:pt>
                <c:pt idx="71">
                  <c:v>-23.956457209571997</c:v>
                </c:pt>
                <c:pt idx="72">
                  <c:v>-23.978457209571996</c:v>
                </c:pt>
                <c:pt idx="73">
                  <c:v>-24.003457209571994</c:v>
                </c:pt>
                <c:pt idx="74">
                  <c:v>-24.031457209571993</c:v>
                </c:pt>
                <c:pt idx="75">
                  <c:v>-23.846721249792321</c:v>
                </c:pt>
                <c:pt idx="76">
                  <c:v>-23.846721249792321</c:v>
                </c:pt>
                <c:pt idx="77">
                  <c:v>-23.846721249792321</c:v>
                </c:pt>
                <c:pt idx="78">
                  <c:v>-23.79672124979232</c:v>
                </c:pt>
                <c:pt idx="79">
                  <c:v>-23.686721249792321</c:v>
                </c:pt>
                <c:pt idx="80">
                  <c:v>-23.556721249792322</c:v>
                </c:pt>
                <c:pt idx="81">
                  <c:v>-23.426721249792323</c:v>
                </c:pt>
                <c:pt idx="82">
                  <c:v>-23.296721249792324</c:v>
                </c:pt>
                <c:pt idx="83">
                  <c:v>-23.196721249792322</c:v>
                </c:pt>
                <c:pt idx="84">
                  <c:v>-23.186721249792321</c:v>
                </c:pt>
                <c:pt idx="85">
                  <c:v>-23.286721249792322</c:v>
                </c:pt>
                <c:pt idx="86">
                  <c:v>-23.336721249792323</c:v>
                </c:pt>
                <c:pt idx="87">
                  <c:v>-23.326721249792321</c:v>
                </c:pt>
                <c:pt idx="88">
                  <c:v>-23.31672124979232</c:v>
                </c:pt>
                <c:pt idx="89">
                  <c:v>-23.36672124979232</c:v>
                </c:pt>
                <c:pt idx="90">
                  <c:v>-23.406721249792319</c:v>
                </c:pt>
                <c:pt idx="91">
                  <c:v>-23.45672124979232</c:v>
                </c:pt>
                <c:pt idx="92">
                  <c:v>-23.446721249792319</c:v>
                </c:pt>
                <c:pt idx="93">
                  <c:v>-23.496721249792319</c:v>
                </c:pt>
                <c:pt idx="94">
                  <c:v>-23.54672124979232</c:v>
                </c:pt>
                <c:pt idx="95">
                  <c:v>-23.536721249792318</c:v>
                </c:pt>
                <c:pt idx="96">
                  <c:v>-23.486721249792318</c:v>
                </c:pt>
                <c:pt idx="97">
                  <c:v>-23.536721249792318</c:v>
                </c:pt>
                <c:pt idx="98">
                  <c:v>-23.586721249792319</c:v>
                </c:pt>
                <c:pt idx="99">
                  <c:v>-23.650721249792319</c:v>
                </c:pt>
                <c:pt idx="100">
                  <c:v>-23.63672124979232</c:v>
                </c:pt>
                <c:pt idx="101">
                  <c:v>-23.61672124979232</c:v>
                </c:pt>
                <c:pt idx="102">
                  <c:v>-23.596721249792321</c:v>
                </c:pt>
                <c:pt idx="103">
                  <c:v>-23.576721249792321</c:v>
                </c:pt>
                <c:pt idx="104">
                  <c:v>-23.556721249792322</c:v>
                </c:pt>
                <c:pt idx="105">
                  <c:v>-23.536721249792322</c:v>
                </c:pt>
                <c:pt idx="106">
                  <c:v>-23.560721249792323</c:v>
                </c:pt>
                <c:pt idx="107">
                  <c:v>-23.584721249792324</c:v>
                </c:pt>
                <c:pt idx="108">
                  <c:v>-23.608721249792325</c:v>
                </c:pt>
                <c:pt idx="109">
                  <c:v>-23.626721249792325</c:v>
                </c:pt>
                <c:pt idx="110">
                  <c:v>-23.638721249792326</c:v>
                </c:pt>
                <c:pt idx="111">
                  <c:v>-23.434721249792325</c:v>
                </c:pt>
                <c:pt idx="112">
                  <c:v>-23.128721249792324</c:v>
                </c:pt>
                <c:pt idx="113">
                  <c:v>-22.856721249792322</c:v>
                </c:pt>
                <c:pt idx="114">
                  <c:v>-22.652721249792322</c:v>
                </c:pt>
                <c:pt idx="115">
                  <c:v>-22.448721249792321</c:v>
                </c:pt>
                <c:pt idx="116">
                  <c:v>-22.210721249792321</c:v>
                </c:pt>
                <c:pt idx="117">
                  <c:v>-22.006721249792321</c:v>
                </c:pt>
                <c:pt idx="118">
                  <c:v>-21.80272124979232</c:v>
                </c:pt>
                <c:pt idx="119">
                  <c:v>-21.564721249792321</c:v>
                </c:pt>
                <c:pt idx="120">
                  <c:v>-21.377721249792323</c:v>
                </c:pt>
                <c:pt idx="121">
                  <c:v>-21.42696722321233</c:v>
                </c:pt>
                <c:pt idx="122">
                  <c:v>-21.560481573792341</c:v>
                </c:pt>
                <c:pt idx="123">
                  <c:v>-21.721088782692338</c:v>
                </c:pt>
                <c:pt idx="124">
                  <c:v>-21.921969288492328</c:v>
                </c:pt>
                <c:pt idx="125">
                  <c:v>-22.154556744412325</c:v>
                </c:pt>
                <c:pt idx="126">
                  <c:v>-22.372637129764346</c:v>
                </c:pt>
                <c:pt idx="127">
                  <c:v>-22.402922816692342</c:v>
                </c:pt>
                <c:pt idx="129">
                  <c:v>-22.359149048820338</c:v>
                </c:pt>
                <c:pt idx="130">
                  <c:v>-22.421791411794747</c:v>
                </c:pt>
                <c:pt idx="131">
                  <c:v>-22.441345015900829</c:v>
                </c:pt>
                <c:pt idx="132">
                  <c:v>-22.379708994380845</c:v>
                </c:pt>
                <c:pt idx="133">
                  <c:v>-22.080054526410777</c:v>
                </c:pt>
                <c:pt idx="134">
                  <c:v>-21.740198171922788</c:v>
                </c:pt>
                <c:pt idx="135">
                  <c:v>-21.269220179839643</c:v>
                </c:pt>
                <c:pt idx="136">
                  <c:v>-20.718667271045174</c:v>
                </c:pt>
                <c:pt idx="137">
                  <c:v>-19.924355270095202</c:v>
                </c:pt>
                <c:pt idx="138">
                  <c:v>-19.574992009735265</c:v>
                </c:pt>
                <c:pt idx="139">
                  <c:v>-19.333186629175238</c:v>
                </c:pt>
                <c:pt idx="140">
                  <c:v>-19.092673043561241</c:v>
                </c:pt>
                <c:pt idx="141">
                  <c:v>-18.832263503513225</c:v>
                </c:pt>
                <c:pt idx="142">
                  <c:v>-18.517115740513198</c:v>
                </c:pt>
                <c:pt idx="143">
                  <c:v>-18.190301155353218</c:v>
                </c:pt>
                <c:pt idx="144">
                  <c:v>-17.851484020193222</c:v>
                </c:pt>
                <c:pt idx="145">
                  <c:v>-17.450157218337132</c:v>
                </c:pt>
                <c:pt idx="146">
                  <c:v>-17.164273839413159</c:v>
                </c:pt>
                <c:pt idx="147">
                  <c:v>-16.868142416353205</c:v>
                </c:pt>
                <c:pt idx="148">
                  <c:v>-16.561481755893187</c:v>
                </c:pt>
                <c:pt idx="149">
                  <c:v>-16.330590524693203</c:v>
                </c:pt>
                <c:pt idx="150">
                  <c:v>-16.659170646849276</c:v>
                </c:pt>
                <c:pt idx="151">
                  <c:v>-16.597356274121289</c:v>
                </c:pt>
                <c:pt idx="152">
                  <c:v>-16.277650293921276</c:v>
                </c:pt>
                <c:pt idx="153">
                  <c:v>-16.013157887681274</c:v>
                </c:pt>
                <c:pt idx="154">
                  <c:v>-15.637173044821239</c:v>
                </c:pt>
                <c:pt idx="155">
                  <c:v>-15.230904930947222</c:v>
                </c:pt>
                <c:pt idx="156">
                  <c:v>-14.847617006585324</c:v>
                </c:pt>
                <c:pt idx="157">
                  <c:v>-14.451675812195276</c:v>
                </c:pt>
                <c:pt idx="158">
                  <c:v>-14.003828118645231</c:v>
                </c:pt>
                <c:pt idx="159">
                  <c:v>-13.583828118645229</c:v>
                </c:pt>
                <c:pt idx="160">
                  <c:v>-13.183828118645231</c:v>
                </c:pt>
                <c:pt idx="161">
                  <c:v>-12.763828118645231</c:v>
                </c:pt>
                <c:pt idx="162">
                  <c:v>-12.343828118645231</c:v>
                </c:pt>
                <c:pt idx="163">
                  <c:v>-11.88382811864523</c:v>
                </c:pt>
                <c:pt idx="164">
                  <c:v>-11.423828118645229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4-4D14-933E-7DAE70EC38BB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Charts!$BC$59:$BC$230</c:f>
              <c:numCache>
                <c:formatCode>0.00</c:formatCode>
                <c:ptCount val="172"/>
                <c:pt idx="1">
                  <c:v>-13.895244444444447</c:v>
                </c:pt>
                <c:pt idx="15">
                  <c:v>-19.422566666666665</c:v>
                </c:pt>
                <c:pt idx="29">
                  <c:v>-22.870133333333335</c:v>
                </c:pt>
                <c:pt idx="43">
                  <c:v>-24.059822222222223</c:v>
                </c:pt>
                <c:pt idx="57">
                  <c:v>-24.091111111111104</c:v>
                </c:pt>
                <c:pt idx="71">
                  <c:v>-23.058955555555553</c:v>
                </c:pt>
                <c:pt idx="85">
                  <c:v>-23.002433333333336</c:v>
                </c:pt>
                <c:pt idx="99">
                  <c:v>-23.457222222222221</c:v>
                </c:pt>
                <c:pt idx="113">
                  <c:v>-22.598244444444443</c:v>
                </c:pt>
                <c:pt idx="127">
                  <c:v>-22.759166666666669</c:v>
                </c:pt>
                <c:pt idx="142">
                  <c:v>-17.623600000000003</c:v>
                </c:pt>
                <c:pt idx="155">
                  <c:v>-14.893933333333333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4-4D14-933E-7DAE70EC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Charts!$BF$59:$BF$230</c:f>
              <c:numCache>
                <c:formatCode>0.00</c:formatCode>
                <c:ptCount val="172"/>
                <c:pt idx="0">
                  <c:v>-12.398319723227997</c:v>
                </c:pt>
                <c:pt idx="1">
                  <c:v>-12.826638719580799</c:v>
                </c:pt>
                <c:pt idx="2">
                  <c:v>-13.207279524600798</c:v>
                </c:pt>
                <c:pt idx="3">
                  <c:v>-13.5959494793908</c:v>
                </c:pt>
                <c:pt idx="4">
                  <c:v>-13.971800226520799</c:v>
                </c:pt>
                <c:pt idx="5">
                  <c:v>-14.296881505274799</c:v>
                </c:pt>
                <c:pt idx="6">
                  <c:v>-14.5925382297228</c:v>
                </c:pt>
                <c:pt idx="7">
                  <c:v>-14.8959843504928</c:v>
                </c:pt>
                <c:pt idx="8">
                  <c:v>-15.206230729592798</c:v>
                </c:pt>
                <c:pt idx="9">
                  <c:v>-15.5389659673928</c:v>
                </c:pt>
                <c:pt idx="10">
                  <c:v>-15.853587711903998</c:v>
                </c:pt>
                <c:pt idx="11">
                  <c:v>-16.116778582849999</c:v>
                </c:pt>
                <c:pt idx="12">
                  <c:v>-16.355588541729997</c:v>
                </c:pt>
                <c:pt idx="13">
                  <c:v>-16.585722165569997</c:v>
                </c:pt>
                <c:pt idx="14">
                  <c:v>-16.807399050529998</c:v>
                </c:pt>
                <c:pt idx="15">
                  <c:v>-17.087534558251996</c:v>
                </c:pt>
                <c:pt idx="16">
                  <c:v>-17.357134574209997</c:v>
                </c:pt>
                <c:pt idx="17">
                  <c:v>-17.628824393709994</c:v>
                </c:pt>
                <c:pt idx="18">
                  <c:v>-17.937546106489993</c:v>
                </c:pt>
                <c:pt idx="19">
                  <c:v>-18.393987007689997</c:v>
                </c:pt>
                <c:pt idx="20">
                  <c:v>-18.832413845369995</c:v>
                </c:pt>
                <c:pt idx="21">
                  <c:v>-19.25332022369</c:v>
                </c:pt>
                <c:pt idx="22">
                  <c:v>-19.657191834489996</c:v>
                </c:pt>
                <c:pt idx="23">
                  <c:v>-20.044506457290002</c:v>
                </c:pt>
                <c:pt idx="24">
                  <c:v>-20.415733959289998</c:v>
                </c:pt>
                <c:pt idx="25">
                  <c:v>-20.771336295369995</c:v>
                </c:pt>
                <c:pt idx="26">
                  <c:v>-21.077724386818002</c:v>
                </c:pt>
                <c:pt idx="27">
                  <c:v>-21.240577496618002</c:v>
                </c:pt>
                <c:pt idx="28">
                  <c:v>-21.396287218817999</c:v>
                </c:pt>
                <c:pt idx="29">
                  <c:v>-21.54209307647</c:v>
                </c:pt>
                <c:pt idx="30">
                  <c:v>-21.681316236725198</c:v>
                </c:pt>
                <c:pt idx="31">
                  <c:v>-21.816870888285202</c:v>
                </c:pt>
                <c:pt idx="32">
                  <c:v>-21.946119026485199</c:v>
                </c:pt>
                <c:pt idx="33">
                  <c:v>-22.069259979485199</c:v>
                </c:pt>
                <c:pt idx="34">
                  <c:v>-22.1747662053052</c:v>
                </c:pt>
                <c:pt idx="35">
                  <c:v>-22.275124073501203</c:v>
                </c:pt>
                <c:pt idx="36">
                  <c:v>-22.445124073501205</c:v>
                </c:pt>
                <c:pt idx="37">
                  <c:v>-22.645124073501204</c:v>
                </c:pt>
                <c:pt idx="38">
                  <c:v>-22.725124073501203</c:v>
                </c:pt>
                <c:pt idx="39">
                  <c:v>-22.805124073501201</c:v>
                </c:pt>
                <c:pt idx="40">
                  <c:v>-22.885124073501199</c:v>
                </c:pt>
                <c:pt idx="41">
                  <c:v>-22.953124073501201</c:v>
                </c:pt>
                <c:pt idx="42">
                  <c:v>-23.017124073501201</c:v>
                </c:pt>
                <c:pt idx="43">
                  <c:v>-23.0571240735012</c:v>
                </c:pt>
                <c:pt idx="44">
                  <c:v>-23.152124073501199</c:v>
                </c:pt>
                <c:pt idx="45">
                  <c:v>-23.247124073501197</c:v>
                </c:pt>
                <c:pt idx="46">
                  <c:v>-23.127124073501196</c:v>
                </c:pt>
                <c:pt idx="47">
                  <c:v>-23.007124073501195</c:v>
                </c:pt>
                <c:pt idx="48">
                  <c:v>-22.887124073501194</c:v>
                </c:pt>
                <c:pt idx="49">
                  <c:v>-22.767124073501193</c:v>
                </c:pt>
                <c:pt idx="50">
                  <c:v>-22.657124073501194</c:v>
                </c:pt>
                <c:pt idx="51">
                  <c:v>-22.657124073501194</c:v>
                </c:pt>
                <c:pt idx="52">
                  <c:v>-22.707124073501195</c:v>
                </c:pt>
                <c:pt idx="53">
                  <c:v>-22.807124073501196</c:v>
                </c:pt>
                <c:pt idx="54">
                  <c:v>-22.907124073501198</c:v>
                </c:pt>
                <c:pt idx="55">
                  <c:v>-22.907124073501198</c:v>
                </c:pt>
                <c:pt idx="56">
                  <c:v>-22.787124073501197</c:v>
                </c:pt>
                <c:pt idx="57">
                  <c:v>-22.667124073501196</c:v>
                </c:pt>
                <c:pt idx="58">
                  <c:v>-22.547124073501195</c:v>
                </c:pt>
                <c:pt idx="59">
                  <c:v>-22.417124073501192</c:v>
                </c:pt>
                <c:pt idx="60">
                  <c:v>-22.257124073501192</c:v>
                </c:pt>
                <c:pt idx="61">
                  <c:v>-22.097124073501192</c:v>
                </c:pt>
                <c:pt idx="62">
                  <c:v>-22.057124073501193</c:v>
                </c:pt>
                <c:pt idx="63">
                  <c:v>-22.067124073501194</c:v>
                </c:pt>
                <c:pt idx="64">
                  <c:v>-22.027124073501195</c:v>
                </c:pt>
                <c:pt idx="65">
                  <c:v>-21.987124073501196</c:v>
                </c:pt>
                <c:pt idx="66">
                  <c:v>-22.097124073501195</c:v>
                </c:pt>
                <c:pt idx="67">
                  <c:v>-22.227124073501194</c:v>
                </c:pt>
                <c:pt idx="68">
                  <c:v>-22.367124073501195</c:v>
                </c:pt>
                <c:pt idx="69">
                  <c:v>-22.507124073501195</c:v>
                </c:pt>
                <c:pt idx="70">
                  <c:v>-22.632124073501195</c:v>
                </c:pt>
                <c:pt idx="71">
                  <c:v>-22.757124073501195</c:v>
                </c:pt>
                <c:pt idx="72">
                  <c:v>-22.882124073501195</c:v>
                </c:pt>
                <c:pt idx="73">
                  <c:v>-23.002124073501196</c:v>
                </c:pt>
                <c:pt idx="74">
                  <c:v>-23.112124073501196</c:v>
                </c:pt>
                <c:pt idx="75">
                  <c:v>-23.062124073501195</c:v>
                </c:pt>
                <c:pt idx="76">
                  <c:v>-22.962124073501194</c:v>
                </c:pt>
                <c:pt idx="77">
                  <c:v>-22.912124073501193</c:v>
                </c:pt>
                <c:pt idx="78">
                  <c:v>-22.862124073501192</c:v>
                </c:pt>
                <c:pt idx="79">
                  <c:v>-22.852124073501191</c:v>
                </c:pt>
                <c:pt idx="80">
                  <c:v>-22.842124073501189</c:v>
                </c:pt>
                <c:pt idx="81">
                  <c:v>-22.832124073501188</c:v>
                </c:pt>
                <c:pt idx="82">
                  <c:v>-22.822124073501186</c:v>
                </c:pt>
                <c:pt idx="83">
                  <c:v>-22.812124073501185</c:v>
                </c:pt>
                <c:pt idx="84">
                  <c:v>-22.762124073501184</c:v>
                </c:pt>
                <c:pt idx="85">
                  <c:v>-22.712124073501183</c:v>
                </c:pt>
                <c:pt idx="86">
                  <c:v>-22.662124073501182</c:v>
                </c:pt>
                <c:pt idx="87">
                  <c:v>-22.552124073501183</c:v>
                </c:pt>
                <c:pt idx="88">
                  <c:v>-22.542124073501181</c:v>
                </c:pt>
                <c:pt idx="89">
                  <c:v>-22.642124073501183</c:v>
                </c:pt>
                <c:pt idx="90">
                  <c:v>-22.692124073501184</c:v>
                </c:pt>
                <c:pt idx="91">
                  <c:v>-22.642124073501183</c:v>
                </c:pt>
                <c:pt idx="92">
                  <c:v>-22.542124073501181</c:v>
                </c:pt>
                <c:pt idx="93">
                  <c:v>-22.432124073501182</c:v>
                </c:pt>
                <c:pt idx="94">
                  <c:v>-22.322124073501183</c:v>
                </c:pt>
                <c:pt idx="95">
                  <c:v>-22.222124073501181</c:v>
                </c:pt>
                <c:pt idx="96">
                  <c:v>-22.17212407350118</c:v>
                </c:pt>
                <c:pt idx="97">
                  <c:v>-22.162124073501179</c:v>
                </c:pt>
                <c:pt idx="98">
                  <c:v>-22.112124073501178</c:v>
                </c:pt>
                <c:pt idx="99">
                  <c:v>-22.062124073501177</c:v>
                </c:pt>
                <c:pt idx="100">
                  <c:v>-22.052124073501176</c:v>
                </c:pt>
                <c:pt idx="101">
                  <c:v>-22.042124073501174</c:v>
                </c:pt>
                <c:pt idx="102">
                  <c:v>-22.032124073501173</c:v>
                </c:pt>
                <c:pt idx="103">
                  <c:v>-22.022124073501171</c:v>
                </c:pt>
                <c:pt idx="104">
                  <c:v>-21.92212407350117</c:v>
                </c:pt>
                <c:pt idx="105">
                  <c:v>-21.792124073501171</c:v>
                </c:pt>
                <c:pt idx="106">
                  <c:v>-21.592124073501171</c:v>
                </c:pt>
                <c:pt idx="107">
                  <c:v>-21.392124073501172</c:v>
                </c:pt>
                <c:pt idx="108">
                  <c:v>-21.192124073501173</c:v>
                </c:pt>
                <c:pt idx="109">
                  <c:v>-21.012124073501173</c:v>
                </c:pt>
                <c:pt idx="110">
                  <c:v>-20.832124073501173</c:v>
                </c:pt>
                <c:pt idx="111">
                  <c:v>-20.632124073501174</c:v>
                </c:pt>
                <c:pt idx="112">
                  <c:v>-20.452124073501174</c:v>
                </c:pt>
                <c:pt idx="113">
                  <c:v>-20.272124073501175</c:v>
                </c:pt>
                <c:pt idx="114">
                  <c:v>-20.092124073501175</c:v>
                </c:pt>
                <c:pt idx="115">
                  <c:v>-19.952124073501174</c:v>
                </c:pt>
                <c:pt idx="116">
                  <c:v>-19.842124073501175</c:v>
                </c:pt>
                <c:pt idx="117">
                  <c:v>-19.737124073501175</c:v>
                </c:pt>
                <c:pt idx="118">
                  <c:v>-19.627124073501175</c:v>
                </c:pt>
                <c:pt idx="119">
                  <c:v>-19.507124073501174</c:v>
                </c:pt>
                <c:pt idx="120">
                  <c:v>-19.347124073501174</c:v>
                </c:pt>
                <c:pt idx="121">
                  <c:v>-19.238782931977159</c:v>
                </c:pt>
                <c:pt idx="122">
                  <c:v>-19.187431258677154</c:v>
                </c:pt>
                <c:pt idx="123">
                  <c:v>-19.069652638817157</c:v>
                </c:pt>
                <c:pt idx="124">
                  <c:v>-18.946892329717162</c:v>
                </c:pt>
                <c:pt idx="125">
                  <c:v>-18.818969228961162</c:v>
                </c:pt>
                <c:pt idx="126">
                  <c:v>-18.649351151465144</c:v>
                </c:pt>
                <c:pt idx="127">
                  <c:v>-18.485303680605156</c:v>
                </c:pt>
                <c:pt idx="129">
                  <c:v>-18.334831353545145</c:v>
                </c:pt>
                <c:pt idx="130">
                  <c:v>-18.178225446109121</c:v>
                </c:pt>
                <c:pt idx="131">
                  <c:v>-18.022685413447107</c:v>
                </c:pt>
                <c:pt idx="132">
                  <c:v>-17.899413370407139</c:v>
                </c:pt>
                <c:pt idx="133">
                  <c:v>-17.739170339407103</c:v>
                </c:pt>
                <c:pt idx="134">
                  <c:v>-17.547584649377111</c:v>
                </c:pt>
                <c:pt idx="135">
                  <c:v>-17.339800241105134</c:v>
                </c:pt>
                <c:pt idx="136">
                  <c:v>-17.123897139617107</c:v>
                </c:pt>
                <c:pt idx="137">
                  <c:v>-16.731413562677119</c:v>
                </c:pt>
                <c:pt idx="138">
                  <c:v>-16.440277512377172</c:v>
                </c:pt>
                <c:pt idx="139">
                  <c:v>-15.976817199637122</c:v>
                </c:pt>
                <c:pt idx="140">
                  <c:v>-15.244819330377137</c:v>
                </c:pt>
                <c:pt idx="141">
                  <c:v>-14.593795480257096</c:v>
                </c:pt>
                <c:pt idx="142">
                  <c:v>-14.042286895007049</c:v>
                </c:pt>
                <c:pt idx="143">
                  <c:v>-13.470361370977084</c:v>
                </c:pt>
                <c:pt idx="144">
                  <c:v>-13.216248519607088</c:v>
                </c:pt>
                <c:pt idx="145">
                  <c:v>-13.014330972423243</c:v>
                </c:pt>
                <c:pt idx="146">
                  <c:v>-12.741442292541269</c:v>
                </c:pt>
                <c:pt idx="147">
                  <c:v>-12.345703027179329</c:v>
                </c:pt>
                <c:pt idx="148">
                  <c:v>-11.896863333233302</c:v>
                </c:pt>
                <c:pt idx="149">
                  <c:v>-11.432194730443333</c:v>
                </c:pt>
                <c:pt idx="150">
                  <c:v>-11.118550068385264</c:v>
                </c:pt>
                <c:pt idx="151">
                  <c:v>-10.837294672472929</c:v>
                </c:pt>
                <c:pt idx="152">
                  <c:v>-10.546362230490917</c:v>
                </c:pt>
                <c:pt idx="153">
                  <c:v>-10.280216746711915</c:v>
                </c:pt>
                <c:pt idx="154">
                  <c:v>-9.9213221239818807</c:v>
                </c:pt>
                <c:pt idx="155">
                  <c:v>-9.3525467645582605</c:v>
                </c:pt>
                <c:pt idx="156">
                  <c:v>-8.5859709158344639</c:v>
                </c:pt>
                <c:pt idx="157">
                  <c:v>-7.9788610844363932</c:v>
                </c:pt>
                <c:pt idx="158">
                  <c:v>-7.3518743134663307</c:v>
                </c:pt>
                <c:pt idx="159">
                  <c:v>-6.7078743134663306</c:v>
                </c:pt>
                <c:pt idx="160">
                  <c:v>-6.3858743134663305</c:v>
                </c:pt>
                <c:pt idx="161">
                  <c:v>-5.6058743134663302</c:v>
                </c:pt>
                <c:pt idx="162">
                  <c:v>-5.1658743134663299</c:v>
                </c:pt>
                <c:pt idx="163">
                  <c:v>-4.3858743134663296</c:v>
                </c:pt>
                <c:pt idx="164">
                  <c:v>-3.6258743134663289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843-AAE5-038DE1CA6ECB}"/>
            </c:ext>
          </c:extLst>
        </c:ser>
        <c:ser>
          <c:idx val="1"/>
          <c:order val="1"/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Charts!$BG$59:$BG$230</c:f>
              <c:numCache>
                <c:formatCode>0.00</c:formatCode>
                <c:ptCount val="172"/>
                <c:pt idx="4">
                  <c:v>-13.578611111111112</c:v>
                </c:pt>
                <c:pt idx="18">
                  <c:v>-18.257788888888893</c:v>
                </c:pt>
                <c:pt idx="31">
                  <c:v>-21.299455555555557</c:v>
                </c:pt>
                <c:pt idx="45">
                  <c:v>-22.499100000000002</c:v>
                </c:pt>
                <c:pt idx="59">
                  <c:v>-22.67207777777778</c:v>
                </c:pt>
                <c:pt idx="73">
                  <c:v>-23.600777777777786</c:v>
                </c:pt>
                <c:pt idx="87">
                  <c:v>-22.115533333333332</c:v>
                </c:pt>
                <c:pt idx="101">
                  <c:v>-22.166666666666668</c:v>
                </c:pt>
                <c:pt idx="115">
                  <c:v>-18.501088888888891</c:v>
                </c:pt>
                <c:pt idx="132">
                  <c:v>-18.819300000000002</c:v>
                </c:pt>
                <c:pt idx="146">
                  <c:v>-11.552777777777772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843-AAE5-038DE1CA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FF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Charts!$BJ$59:$BJ$230</c:f>
              <c:numCache>
                <c:formatCode>0.00</c:formatCode>
                <c:ptCount val="172"/>
                <c:pt idx="0">
                  <c:v>-13.817419069823998</c:v>
                </c:pt>
                <c:pt idx="1">
                  <c:v>-14.254479270184</c:v>
                </c:pt>
                <c:pt idx="2">
                  <c:v>-14.668954813427998</c:v>
                </c:pt>
                <c:pt idx="3">
                  <c:v>-15.069898556263999</c:v>
                </c:pt>
                <c:pt idx="4">
                  <c:v>-15.465530921663998</c:v>
                </c:pt>
                <c:pt idx="5">
                  <c:v>-15.840330513639199</c:v>
                </c:pt>
                <c:pt idx="6">
                  <c:v>-16.1544657833652</c:v>
                </c:pt>
                <c:pt idx="7">
                  <c:v>-16.440062132325199</c:v>
                </c:pt>
                <c:pt idx="8">
                  <c:v>-16.750308511425196</c:v>
                </c:pt>
                <c:pt idx="9">
                  <c:v>-17.076389044469195</c:v>
                </c:pt>
                <c:pt idx="10">
                  <c:v>-17.39743164090919</c:v>
                </c:pt>
                <c:pt idx="11">
                  <c:v>-17.707067959669192</c:v>
                </c:pt>
                <c:pt idx="12">
                  <c:v>-18.005580408269189</c:v>
                </c:pt>
                <c:pt idx="13">
                  <c:v>-18.293247438069191</c:v>
                </c:pt>
                <c:pt idx="14">
                  <c:v>-18.564801622145193</c:v>
                </c:pt>
                <c:pt idx="15">
                  <c:v>-18.791577985539192</c:v>
                </c:pt>
                <c:pt idx="16">
                  <c:v>-19.035501809501195</c:v>
                </c:pt>
                <c:pt idx="17">
                  <c:v>-19.282492554501193</c:v>
                </c:pt>
                <c:pt idx="18">
                  <c:v>-19.519970795101191</c:v>
                </c:pt>
                <c:pt idx="19">
                  <c:v>-19.748191245701193</c:v>
                </c:pt>
                <c:pt idx="20">
                  <c:v>-19.956443993599191</c:v>
                </c:pt>
                <c:pt idx="21">
                  <c:v>-20.124806544927193</c:v>
                </c:pt>
                <c:pt idx="22">
                  <c:v>-20.316645560057189</c:v>
                </c:pt>
                <c:pt idx="23">
                  <c:v>-20.510302871457192</c:v>
                </c:pt>
                <c:pt idx="24">
                  <c:v>-20.69220434743719</c:v>
                </c:pt>
                <c:pt idx="25">
                  <c:v>-20.86111545707519</c:v>
                </c:pt>
                <c:pt idx="26">
                  <c:v>-21.031331063435193</c:v>
                </c:pt>
                <c:pt idx="27">
                  <c:v>-21.194184173235193</c:v>
                </c:pt>
                <c:pt idx="28">
                  <c:v>-21.443319728755188</c:v>
                </c:pt>
                <c:pt idx="29">
                  <c:v>-21.681370108595189</c:v>
                </c:pt>
                <c:pt idx="30">
                  <c:v>-21.823434557835188</c:v>
                </c:pt>
                <c:pt idx="31">
                  <c:v>-21.958989209395192</c:v>
                </c:pt>
                <c:pt idx="32">
                  <c:v>-22.165786230515188</c:v>
                </c:pt>
                <c:pt idx="33">
                  <c:v>-22.375125850615188</c:v>
                </c:pt>
                <c:pt idx="34">
                  <c:v>-22.586138302255186</c:v>
                </c:pt>
                <c:pt idx="35">
                  <c:v>-22.666424596811986</c:v>
                </c:pt>
                <c:pt idx="36">
                  <c:v>-22.734424596811987</c:v>
                </c:pt>
                <c:pt idx="37">
                  <c:v>-22.802424596811989</c:v>
                </c:pt>
                <c:pt idx="38">
                  <c:v>-22.87042459681199</c:v>
                </c:pt>
                <c:pt idx="39">
                  <c:v>-22.910424596811989</c:v>
                </c:pt>
                <c:pt idx="40">
                  <c:v>-23.008424596811988</c:v>
                </c:pt>
                <c:pt idx="41">
                  <c:v>-23.093424596811989</c:v>
                </c:pt>
                <c:pt idx="42">
                  <c:v>-23.17842459681199</c:v>
                </c:pt>
                <c:pt idx="43">
                  <c:v>-23.263424596811991</c:v>
                </c:pt>
                <c:pt idx="44">
                  <c:v>-23.343424596811989</c:v>
                </c:pt>
                <c:pt idx="45">
                  <c:v>-23.423424596811987</c:v>
                </c:pt>
                <c:pt idx="46">
                  <c:v>-23.303424596811986</c:v>
                </c:pt>
                <c:pt idx="47">
                  <c:v>-23.183424596811985</c:v>
                </c:pt>
                <c:pt idx="48">
                  <c:v>-23.133424596811984</c:v>
                </c:pt>
                <c:pt idx="49">
                  <c:v>-23.083424596811984</c:v>
                </c:pt>
                <c:pt idx="50">
                  <c:v>-22.923424596811984</c:v>
                </c:pt>
                <c:pt idx="51">
                  <c:v>-22.763424596811983</c:v>
                </c:pt>
                <c:pt idx="52">
                  <c:v>-22.723424596811984</c:v>
                </c:pt>
                <c:pt idx="53">
                  <c:v>-22.838424596811983</c:v>
                </c:pt>
                <c:pt idx="54">
                  <c:v>-22.868424596811984</c:v>
                </c:pt>
                <c:pt idx="55">
                  <c:v>-22.983424596811982</c:v>
                </c:pt>
                <c:pt idx="56">
                  <c:v>-22.993424596811984</c:v>
                </c:pt>
                <c:pt idx="57">
                  <c:v>-23.093424596811985</c:v>
                </c:pt>
                <c:pt idx="58">
                  <c:v>-23.193424596811987</c:v>
                </c:pt>
                <c:pt idx="59">
                  <c:v>-23.303424596811986</c:v>
                </c:pt>
                <c:pt idx="60">
                  <c:v>-23.413424596811986</c:v>
                </c:pt>
                <c:pt idx="61">
                  <c:v>-23.523424596811985</c:v>
                </c:pt>
                <c:pt idx="62">
                  <c:v>-23.638424596811983</c:v>
                </c:pt>
                <c:pt idx="63">
                  <c:v>-23.768424596811982</c:v>
                </c:pt>
                <c:pt idx="64">
                  <c:v>-23.893424596811982</c:v>
                </c:pt>
                <c:pt idx="65">
                  <c:v>-24.008424596811981</c:v>
                </c:pt>
                <c:pt idx="66">
                  <c:v>-24.123424596811979</c:v>
                </c:pt>
                <c:pt idx="67">
                  <c:v>-24.24342459681198</c:v>
                </c:pt>
                <c:pt idx="68">
                  <c:v>-24.383424596811981</c:v>
                </c:pt>
                <c:pt idx="69">
                  <c:v>-24.523424596811982</c:v>
                </c:pt>
                <c:pt idx="70">
                  <c:v>-24.579424596811982</c:v>
                </c:pt>
                <c:pt idx="71">
                  <c:v>-24.590624596811981</c:v>
                </c:pt>
                <c:pt idx="72">
                  <c:v>-24.60182459681198</c:v>
                </c:pt>
                <c:pt idx="73">
                  <c:v>-24.611824596811978</c:v>
                </c:pt>
                <c:pt idx="74">
                  <c:v>-24.633824596811976</c:v>
                </c:pt>
                <c:pt idx="75">
                  <c:v>-24.583824596811976</c:v>
                </c:pt>
                <c:pt idx="76">
                  <c:v>-24.533824596811975</c:v>
                </c:pt>
                <c:pt idx="77">
                  <c:v>-24.483824596811974</c:v>
                </c:pt>
                <c:pt idx="78">
                  <c:v>-24.433824596811974</c:v>
                </c:pt>
                <c:pt idx="79">
                  <c:v>-24.383824596811973</c:v>
                </c:pt>
                <c:pt idx="80">
                  <c:v>-24.333824596811972</c:v>
                </c:pt>
                <c:pt idx="81">
                  <c:v>-24.283824596811971</c:v>
                </c:pt>
                <c:pt idx="82">
                  <c:v>-24.233824596811971</c:v>
                </c:pt>
                <c:pt idx="83">
                  <c:v>-24.27382459681197</c:v>
                </c:pt>
                <c:pt idx="84">
                  <c:v>-24.313824596811969</c:v>
                </c:pt>
                <c:pt idx="85">
                  <c:v>-24.303824596811967</c:v>
                </c:pt>
                <c:pt idx="86">
                  <c:v>-24.203824596811966</c:v>
                </c:pt>
                <c:pt idx="87">
                  <c:v>-24.153824596811965</c:v>
                </c:pt>
                <c:pt idx="88">
                  <c:v>-24.103824596811965</c:v>
                </c:pt>
                <c:pt idx="89">
                  <c:v>-24.003824596811963</c:v>
                </c:pt>
                <c:pt idx="90">
                  <c:v>-23.873824596811964</c:v>
                </c:pt>
                <c:pt idx="91">
                  <c:v>-23.763824596811965</c:v>
                </c:pt>
                <c:pt idx="92">
                  <c:v>-23.713824596811964</c:v>
                </c:pt>
                <c:pt idx="93">
                  <c:v>-23.663824596811963</c:v>
                </c:pt>
                <c:pt idx="94">
                  <c:v>-23.613824596811963</c:v>
                </c:pt>
                <c:pt idx="95">
                  <c:v>-23.503824596811963</c:v>
                </c:pt>
                <c:pt idx="96">
                  <c:v>-23.373824596811964</c:v>
                </c:pt>
                <c:pt idx="97">
                  <c:v>-23.263824596811965</c:v>
                </c:pt>
                <c:pt idx="98">
                  <c:v>-23.213824596811964</c:v>
                </c:pt>
                <c:pt idx="99">
                  <c:v>-23.163824596811963</c:v>
                </c:pt>
                <c:pt idx="100">
                  <c:v>-23.153824596811962</c:v>
                </c:pt>
                <c:pt idx="101">
                  <c:v>-23.278824596811962</c:v>
                </c:pt>
                <c:pt idx="102">
                  <c:v>-23.342824596811962</c:v>
                </c:pt>
                <c:pt idx="103">
                  <c:v>-23.392824596811963</c:v>
                </c:pt>
                <c:pt idx="104">
                  <c:v>-23.342824596811962</c:v>
                </c:pt>
                <c:pt idx="105">
                  <c:v>-23.292824596811961</c:v>
                </c:pt>
                <c:pt idx="106">
                  <c:v>-23.105824596811964</c:v>
                </c:pt>
                <c:pt idx="107">
                  <c:v>-22.927324596811964</c:v>
                </c:pt>
                <c:pt idx="108">
                  <c:v>-22.748824596811964</c:v>
                </c:pt>
                <c:pt idx="109">
                  <c:v>-22.561824596811967</c:v>
                </c:pt>
                <c:pt idx="110">
                  <c:v>-22.357824596811966</c:v>
                </c:pt>
                <c:pt idx="111">
                  <c:v>-22.085824596811968</c:v>
                </c:pt>
                <c:pt idx="112">
                  <c:v>-21.779824596811967</c:v>
                </c:pt>
                <c:pt idx="113">
                  <c:v>-21.507824596811965</c:v>
                </c:pt>
                <c:pt idx="114">
                  <c:v>-21.201824596811964</c:v>
                </c:pt>
                <c:pt idx="115">
                  <c:v>-21.021824596811964</c:v>
                </c:pt>
                <c:pt idx="116">
                  <c:v>-20.841824596811964</c:v>
                </c:pt>
                <c:pt idx="117">
                  <c:v>-20.701824596811964</c:v>
                </c:pt>
                <c:pt idx="118">
                  <c:v>-20.561824596811963</c:v>
                </c:pt>
                <c:pt idx="119">
                  <c:v>-20.421824596811962</c:v>
                </c:pt>
                <c:pt idx="120">
                  <c:v>-20.301824596811961</c:v>
                </c:pt>
                <c:pt idx="121">
                  <c:v>-20.183634260603945</c:v>
                </c:pt>
                <c:pt idx="122">
                  <c:v>-20.070660579343937</c:v>
                </c:pt>
                <c:pt idx="123">
                  <c:v>-20.017124843043938</c:v>
                </c:pt>
                <c:pt idx="124">
                  <c:v>-19.899944547993943</c:v>
                </c:pt>
                <c:pt idx="125">
                  <c:v>-19.777836133635944</c:v>
                </c:pt>
                <c:pt idx="126">
                  <c:v>-19.632449210067929</c:v>
                </c:pt>
                <c:pt idx="127">
                  <c:v>-19.455782702987939</c:v>
                </c:pt>
                <c:pt idx="128">
                  <c:v>-19.271820656467984</c:v>
                </c:pt>
                <c:pt idx="129">
                  <c:v>-19.080310422027971</c:v>
                </c:pt>
                <c:pt idx="130">
                  <c:v>-18.880993812563943</c:v>
                </c:pt>
                <c:pt idx="131">
                  <c:v>-18.614353756571919</c:v>
                </c:pt>
                <c:pt idx="132">
                  <c:v>-18.36780967049198</c:v>
                </c:pt>
                <c:pt idx="133">
                  <c:v>-18.079372214691915</c:v>
                </c:pt>
                <c:pt idx="134">
                  <c:v>-17.579583458091932</c:v>
                </c:pt>
                <c:pt idx="135">
                  <c:v>-17.267906845683967</c:v>
                </c:pt>
                <c:pt idx="136">
                  <c:v>-17.05200374419594</c:v>
                </c:pt>
                <c:pt idx="137">
                  <c:v>-16.837072261585948</c:v>
                </c:pt>
                <c:pt idx="138">
                  <c:v>-16.565345281305998</c:v>
                </c:pt>
                <c:pt idx="139">
                  <c:v>-16.142185865325953</c:v>
                </c:pt>
                <c:pt idx="140">
                  <c:v>-15.870300942457957</c:v>
                </c:pt>
                <c:pt idx="141">
                  <c:v>-15.620741799911942</c:v>
                </c:pt>
                <c:pt idx="142">
                  <c:v>-15.361870423161919</c:v>
                </c:pt>
                <c:pt idx="143">
                  <c:v>-15.093415585351936</c:v>
                </c:pt>
                <c:pt idx="144">
                  <c:v>-14.827202122011938</c:v>
                </c:pt>
                <c:pt idx="145">
                  <c:v>-14.33808508224983</c:v>
                </c:pt>
                <c:pt idx="146">
                  <c:v>-13.831291819611875</c:v>
                </c:pt>
                <c:pt idx="147">
                  <c:v>-13.306331569641957</c:v>
                </c:pt>
                <c:pt idx="148">
                  <c:v>-12.999670909181939</c:v>
                </c:pt>
                <c:pt idx="149">
                  <c:v>-12.624472658481963</c:v>
                </c:pt>
                <c:pt idx="150">
                  <c:v>-12.185370131600667</c:v>
                </c:pt>
                <c:pt idx="151">
                  <c:v>-11.904114735688331</c:v>
                </c:pt>
                <c:pt idx="152">
                  <c:v>-11.646751421627322</c:v>
                </c:pt>
                <c:pt idx="153">
                  <c:v>-11.345891309529318</c:v>
                </c:pt>
                <c:pt idx="154">
                  <c:v>-11.070738765436291</c:v>
                </c:pt>
                <c:pt idx="155">
                  <c:v>-10.664470651562276</c:v>
                </c:pt>
                <c:pt idx="156">
                  <c:v>-10.370616576218154</c:v>
                </c:pt>
                <c:pt idx="157">
                  <c:v>-9.9558210392381064</c:v>
                </c:pt>
                <c:pt idx="158">
                  <c:v>-9.5079733456880611</c:v>
                </c:pt>
                <c:pt idx="159">
                  <c:v>-8.9079733456880597</c:v>
                </c:pt>
                <c:pt idx="160">
                  <c:v>-8.3199733456880587</c:v>
                </c:pt>
                <c:pt idx="161">
                  <c:v>-7.6759733456880586</c:v>
                </c:pt>
                <c:pt idx="162">
                  <c:v>-7.0319733456880584</c:v>
                </c:pt>
                <c:pt idx="163">
                  <c:v>-6.4439733456880584</c:v>
                </c:pt>
                <c:pt idx="164">
                  <c:v>-6.1219733456880583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43F2-964C-8E2A03534557}"/>
            </c:ext>
          </c:extLst>
        </c:ser>
        <c:ser>
          <c:idx val="1"/>
          <c:order val="1"/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none"/>
          </c:marker>
          <c:val>
            <c:numRef>
              <c:f>Charts!$BK$59:$BK$230</c:f>
              <c:numCache>
                <c:formatCode>0.00</c:formatCode>
                <c:ptCount val="172"/>
                <c:pt idx="3">
                  <c:v>-15.762666666666668</c:v>
                </c:pt>
                <c:pt idx="17">
                  <c:v>-20.520922222222222</c:v>
                </c:pt>
                <c:pt idx="31">
                  <c:v>-22.506366666666668</c:v>
                </c:pt>
                <c:pt idx="45">
                  <c:v>-22.772466666666666</c:v>
                </c:pt>
                <c:pt idx="59">
                  <c:v>-22.988411111111112</c:v>
                </c:pt>
                <c:pt idx="73">
                  <c:v>-24.20911111111111</c:v>
                </c:pt>
                <c:pt idx="87">
                  <c:v>-23.376899999999999</c:v>
                </c:pt>
                <c:pt idx="101">
                  <c:v>-22.844055555555556</c:v>
                </c:pt>
                <c:pt idx="115">
                  <c:v>-21.922633333333334</c:v>
                </c:pt>
                <c:pt idx="129">
                  <c:v>-18.000044444444448</c:v>
                </c:pt>
                <c:pt idx="143">
                  <c:v>-14.987911111111112</c:v>
                </c:pt>
                <c:pt idx="157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43F2-964C-8E2A0353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2015</a:t>
            </a:r>
            <a:r>
              <a:rPr lang="en-US" sz="1400" baseline="0"/>
              <a:t> - 16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LTE'!$AA$7:$AA$249</c:f>
              <c:numCache>
                <c:formatCode>0.0</c:formatCode>
                <c:ptCount val="243"/>
                <c:pt idx="0">
                  <c:v>17.8</c:v>
                </c:pt>
                <c:pt idx="1">
                  <c:v>17.25</c:v>
                </c:pt>
                <c:pt idx="2">
                  <c:v>15.3</c:v>
                </c:pt>
                <c:pt idx="3">
                  <c:v>14.1</c:v>
                </c:pt>
                <c:pt idx="4">
                  <c:v>14.05</c:v>
                </c:pt>
                <c:pt idx="5">
                  <c:v>12.95</c:v>
                </c:pt>
                <c:pt idx="6">
                  <c:v>13.2</c:v>
                </c:pt>
                <c:pt idx="7">
                  <c:v>15.35</c:v>
                </c:pt>
                <c:pt idx="8">
                  <c:v>16.45</c:v>
                </c:pt>
                <c:pt idx="9">
                  <c:v>16.899999999999999</c:v>
                </c:pt>
                <c:pt idx="10">
                  <c:v>17.649999999999999</c:v>
                </c:pt>
                <c:pt idx="11">
                  <c:v>18.75</c:v>
                </c:pt>
                <c:pt idx="12">
                  <c:v>19.950000000000003</c:v>
                </c:pt>
                <c:pt idx="13">
                  <c:v>16.8</c:v>
                </c:pt>
                <c:pt idx="14">
                  <c:v>12.55</c:v>
                </c:pt>
                <c:pt idx="15">
                  <c:v>12.55</c:v>
                </c:pt>
                <c:pt idx="16">
                  <c:v>12.3</c:v>
                </c:pt>
                <c:pt idx="17">
                  <c:v>13.7</c:v>
                </c:pt>
                <c:pt idx="18">
                  <c:v>16.950000000000003</c:v>
                </c:pt>
                <c:pt idx="19">
                  <c:v>20.3</c:v>
                </c:pt>
                <c:pt idx="20">
                  <c:v>18.100000000000001</c:v>
                </c:pt>
                <c:pt idx="21">
                  <c:v>12.5</c:v>
                </c:pt>
                <c:pt idx="22">
                  <c:v>12.05</c:v>
                </c:pt>
                <c:pt idx="23">
                  <c:v>13.600000000000001</c:v>
                </c:pt>
                <c:pt idx="24">
                  <c:v>15.399999999999999</c:v>
                </c:pt>
                <c:pt idx="25">
                  <c:v>14.35</c:v>
                </c:pt>
                <c:pt idx="26">
                  <c:v>11.3</c:v>
                </c:pt>
                <c:pt idx="27">
                  <c:v>10.7</c:v>
                </c:pt>
                <c:pt idx="28">
                  <c:v>10.95</c:v>
                </c:pt>
                <c:pt idx="29">
                  <c:v>11.05</c:v>
                </c:pt>
                <c:pt idx="30">
                  <c:v>12.55</c:v>
                </c:pt>
                <c:pt idx="31">
                  <c:v>11.95</c:v>
                </c:pt>
                <c:pt idx="32">
                  <c:v>11.6</c:v>
                </c:pt>
                <c:pt idx="33">
                  <c:v>11.6</c:v>
                </c:pt>
                <c:pt idx="34">
                  <c:v>9.85</c:v>
                </c:pt>
                <c:pt idx="35">
                  <c:v>9.5500000000000007</c:v>
                </c:pt>
                <c:pt idx="36">
                  <c:v>10.35</c:v>
                </c:pt>
                <c:pt idx="37">
                  <c:v>13.3</c:v>
                </c:pt>
                <c:pt idx="38">
                  <c:v>16.25</c:v>
                </c:pt>
                <c:pt idx="39">
                  <c:v>16.75</c:v>
                </c:pt>
                <c:pt idx="40">
                  <c:v>15.549999999999999</c:v>
                </c:pt>
                <c:pt idx="41">
                  <c:v>13.6</c:v>
                </c:pt>
                <c:pt idx="42">
                  <c:v>12.05</c:v>
                </c:pt>
                <c:pt idx="43">
                  <c:v>10.25</c:v>
                </c:pt>
                <c:pt idx="44">
                  <c:v>8.9499999999999993</c:v>
                </c:pt>
                <c:pt idx="45">
                  <c:v>9.4</c:v>
                </c:pt>
                <c:pt idx="46">
                  <c:v>10.25</c:v>
                </c:pt>
                <c:pt idx="47">
                  <c:v>11.6</c:v>
                </c:pt>
                <c:pt idx="48">
                  <c:v>13.65</c:v>
                </c:pt>
                <c:pt idx="49">
                  <c:v>12.4</c:v>
                </c:pt>
                <c:pt idx="50">
                  <c:v>9.0500000000000007</c:v>
                </c:pt>
                <c:pt idx="51">
                  <c:v>8.6999999999999993</c:v>
                </c:pt>
                <c:pt idx="52">
                  <c:v>7.8500000000000005</c:v>
                </c:pt>
                <c:pt idx="53">
                  <c:v>5.6</c:v>
                </c:pt>
                <c:pt idx="54">
                  <c:v>5.4499999999999993</c:v>
                </c:pt>
                <c:pt idx="55">
                  <c:v>7.8999999999999995</c:v>
                </c:pt>
                <c:pt idx="56">
                  <c:v>8.35</c:v>
                </c:pt>
                <c:pt idx="57">
                  <c:v>5.85</c:v>
                </c:pt>
                <c:pt idx="58">
                  <c:v>7.1999999999999993</c:v>
                </c:pt>
                <c:pt idx="59">
                  <c:v>10.55</c:v>
                </c:pt>
                <c:pt idx="60">
                  <c:v>10.850000000000001</c:v>
                </c:pt>
                <c:pt idx="61">
                  <c:v>9.4</c:v>
                </c:pt>
                <c:pt idx="62">
                  <c:v>7.4</c:v>
                </c:pt>
                <c:pt idx="63">
                  <c:v>5.9499999999999993</c:v>
                </c:pt>
                <c:pt idx="64">
                  <c:v>3.75</c:v>
                </c:pt>
                <c:pt idx="65">
                  <c:v>3.1500000000000004</c:v>
                </c:pt>
                <c:pt idx="66">
                  <c:v>3.5</c:v>
                </c:pt>
                <c:pt idx="67">
                  <c:v>5.95</c:v>
                </c:pt>
                <c:pt idx="68">
                  <c:v>9.1000000000000014</c:v>
                </c:pt>
                <c:pt idx="69">
                  <c:v>7.15</c:v>
                </c:pt>
                <c:pt idx="70">
                  <c:v>3.25</c:v>
                </c:pt>
                <c:pt idx="71">
                  <c:v>3</c:v>
                </c:pt>
                <c:pt idx="72">
                  <c:v>3</c:v>
                </c:pt>
                <c:pt idx="73">
                  <c:v>5.55</c:v>
                </c:pt>
                <c:pt idx="74">
                  <c:v>8.6</c:v>
                </c:pt>
                <c:pt idx="75">
                  <c:v>5.95</c:v>
                </c:pt>
                <c:pt idx="76">
                  <c:v>3</c:v>
                </c:pt>
                <c:pt idx="77">
                  <c:v>4.05</c:v>
                </c:pt>
                <c:pt idx="78">
                  <c:v>4.8</c:v>
                </c:pt>
                <c:pt idx="79">
                  <c:v>1.8499999999999999</c:v>
                </c:pt>
                <c:pt idx="80">
                  <c:v>0.45</c:v>
                </c:pt>
                <c:pt idx="81">
                  <c:v>-1.25</c:v>
                </c:pt>
                <c:pt idx="82">
                  <c:v>-2.0499999999999998</c:v>
                </c:pt>
                <c:pt idx="83">
                  <c:v>-5.0000000000000044E-2</c:v>
                </c:pt>
                <c:pt idx="84">
                  <c:v>0.6</c:v>
                </c:pt>
                <c:pt idx="85">
                  <c:v>-1.7</c:v>
                </c:pt>
                <c:pt idx="86">
                  <c:v>-3.5999999999999996</c:v>
                </c:pt>
                <c:pt idx="87">
                  <c:v>-4.25</c:v>
                </c:pt>
                <c:pt idx="88">
                  <c:v>-4.1500000000000004</c:v>
                </c:pt>
                <c:pt idx="89">
                  <c:v>-3.8499999999999996</c:v>
                </c:pt>
                <c:pt idx="90">
                  <c:v>-4.3</c:v>
                </c:pt>
                <c:pt idx="91">
                  <c:v>-3.8</c:v>
                </c:pt>
                <c:pt idx="92">
                  <c:v>-1.3499999999999999</c:v>
                </c:pt>
                <c:pt idx="93">
                  <c:v>2.15</c:v>
                </c:pt>
                <c:pt idx="94">
                  <c:v>4.75</c:v>
                </c:pt>
                <c:pt idx="95">
                  <c:v>4.8499999999999996</c:v>
                </c:pt>
                <c:pt idx="96">
                  <c:v>4.6500000000000004</c:v>
                </c:pt>
                <c:pt idx="97">
                  <c:v>5.6</c:v>
                </c:pt>
                <c:pt idx="98">
                  <c:v>6.5</c:v>
                </c:pt>
                <c:pt idx="99">
                  <c:v>6.5500000000000007</c:v>
                </c:pt>
                <c:pt idx="100">
                  <c:v>4.5999999999999996</c:v>
                </c:pt>
                <c:pt idx="101">
                  <c:v>2.75</c:v>
                </c:pt>
                <c:pt idx="102">
                  <c:v>2.5</c:v>
                </c:pt>
                <c:pt idx="103">
                  <c:v>3.25</c:v>
                </c:pt>
                <c:pt idx="104">
                  <c:v>3.7</c:v>
                </c:pt>
                <c:pt idx="105">
                  <c:v>0.90000000000000013</c:v>
                </c:pt>
                <c:pt idx="106">
                  <c:v>-1.2</c:v>
                </c:pt>
                <c:pt idx="107">
                  <c:v>-2.4500000000000002</c:v>
                </c:pt>
                <c:pt idx="108">
                  <c:v>-1.8499999999999999</c:v>
                </c:pt>
                <c:pt idx="109">
                  <c:v>0.35</c:v>
                </c:pt>
                <c:pt idx="110">
                  <c:v>0.6</c:v>
                </c:pt>
                <c:pt idx="111">
                  <c:v>0.19999999999999998</c:v>
                </c:pt>
                <c:pt idx="112">
                  <c:v>-0.55000000000000004</c:v>
                </c:pt>
                <c:pt idx="113">
                  <c:v>-0.85000000000000009</c:v>
                </c:pt>
                <c:pt idx="114">
                  <c:v>-0.95</c:v>
                </c:pt>
                <c:pt idx="115">
                  <c:v>-1.9</c:v>
                </c:pt>
                <c:pt idx="116">
                  <c:v>-4.4000000000000004</c:v>
                </c:pt>
                <c:pt idx="117">
                  <c:v>-3.9</c:v>
                </c:pt>
                <c:pt idx="118">
                  <c:v>-2.25</c:v>
                </c:pt>
                <c:pt idx="119">
                  <c:v>-2.1500000000000004</c:v>
                </c:pt>
                <c:pt idx="120">
                  <c:v>-3</c:v>
                </c:pt>
                <c:pt idx="121">
                  <c:v>-7.4</c:v>
                </c:pt>
                <c:pt idx="122">
                  <c:v>-10.850000000000001</c:v>
                </c:pt>
                <c:pt idx="123">
                  <c:v>-8.9499999999999993</c:v>
                </c:pt>
                <c:pt idx="124">
                  <c:v>-6.55</c:v>
                </c:pt>
                <c:pt idx="125">
                  <c:v>-5.7</c:v>
                </c:pt>
                <c:pt idx="126">
                  <c:v>-3.5500000000000003</c:v>
                </c:pt>
                <c:pt idx="127">
                  <c:v>-0.75000000000000011</c:v>
                </c:pt>
                <c:pt idx="128">
                  <c:v>1.1499999999999999</c:v>
                </c:pt>
                <c:pt idx="129">
                  <c:v>1.7000000000000002</c:v>
                </c:pt>
                <c:pt idx="130">
                  <c:v>1.55</c:v>
                </c:pt>
                <c:pt idx="131">
                  <c:v>1.35</c:v>
                </c:pt>
                <c:pt idx="132">
                  <c:v>1.35</c:v>
                </c:pt>
                <c:pt idx="133">
                  <c:v>1.3</c:v>
                </c:pt>
                <c:pt idx="134">
                  <c:v>2.0499999999999998</c:v>
                </c:pt>
                <c:pt idx="135">
                  <c:v>1.2999999999999998</c:v>
                </c:pt>
                <c:pt idx="136">
                  <c:v>-1.35</c:v>
                </c:pt>
                <c:pt idx="137">
                  <c:v>-1.2</c:v>
                </c:pt>
                <c:pt idx="138">
                  <c:v>1.25</c:v>
                </c:pt>
                <c:pt idx="139">
                  <c:v>2.4500000000000002</c:v>
                </c:pt>
                <c:pt idx="140">
                  <c:v>2.25</c:v>
                </c:pt>
                <c:pt idx="141">
                  <c:v>2.4</c:v>
                </c:pt>
                <c:pt idx="142">
                  <c:v>3.3499999999999996</c:v>
                </c:pt>
                <c:pt idx="143">
                  <c:v>5</c:v>
                </c:pt>
                <c:pt idx="144">
                  <c:v>3.8499999999999996</c:v>
                </c:pt>
                <c:pt idx="145">
                  <c:v>2.0499999999999998</c:v>
                </c:pt>
                <c:pt idx="146">
                  <c:v>2.0499999999999998</c:v>
                </c:pt>
                <c:pt idx="147">
                  <c:v>2.2999999999999998</c:v>
                </c:pt>
                <c:pt idx="148">
                  <c:v>3.9</c:v>
                </c:pt>
                <c:pt idx="149">
                  <c:v>5.1999999999999993</c:v>
                </c:pt>
                <c:pt idx="150">
                  <c:v>4.25</c:v>
                </c:pt>
                <c:pt idx="151">
                  <c:v>2.75</c:v>
                </c:pt>
                <c:pt idx="152">
                  <c:v>2.1</c:v>
                </c:pt>
                <c:pt idx="153">
                  <c:v>1.1499999999999999</c:v>
                </c:pt>
                <c:pt idx="154">
                  <c:v>-0.79999999999999993</c:v>
                </c:pt>
                <c:pt idx="155">
                  <c:v>-2.8499999999999996</c:v>
                </c:pt>
                <c:pt idx="156">
                  <c:v>-0.7</c:v>
                </c:pt>
                <c:pt idx="157">
                  <c:v>3.05</c:v>
                </c:pt>
                <c:pt idx="158">
                  <c:v>3</c:v>
                </c:pt>
                <c:pt idx="159">
                  <c:v>0.6</c:v>
                </c:pt>
                <c:pt idx="160">
                  <c:v>-0.3</c:v>
                </c:pt>
                <c:pt idx="161">
                  <c:v>0.25</c:v>
                </c:pt>
                <c:pt idx="162">
                  <c:v>1.05</c:v>
                </c:pt>
                <c:pt idx="163">
                  <c:v>2.2999999999999998</c:v>
                </c:pt>
                <c:pt idx="164">
                  <c:v>4.05</c:v>
                </c:pt>
                <c:pt idx="165">
                  <c:v>5.15</c:v>
                </c:pt>
                <c:pt idx="166">
                  <c:v>5.0999999999999996</c:v>
                </c:pt>
                <c:pt idx="167">
                  <c:v>5.8</c:v>
                </c:pt>
                <c:pt idx="168">
                  <c:v>6.4</c:v>
                </c:pt>
                <c:pt idx="169">
                  <c:v>5.55</c:v>
                </c:pt>
                <c:pt idx="170">
                  <c:v>4.5</c:v>
                </c:pt>
                <c:pt idx="171">
                  <c:v>3.75</c:v>
                </c:pt>
                <c:pt idx="172">
                  <c:v>4.4000000000000004</c:v>
                </c:pt>
                <c:pt idx="173">
                  <c:v>3.7</c:v>
                </c:pt>
                <c:pt idx="174">
                  <c:v>3.05</c:v>
                </c:pt>
                <c:pt idx="175">
                  <c:v>2.2000000000000002</c:v>
                </c:pt>
                <c:pt idx="176">
                  <c:v>1</c:v>
                </c:pt>
                <c:pt idx="177">
                  <c:v>1.75</c:v>
                </c:pt>
                <c:pt idx="178">
                  <c:v>1.75</c:v>
                </c:pt>
                <c:pt idx="179">
                  <c:v>4.25</c:v>
                </c:pt>
                <c:pt idx="180">
                  <c:v>5.4</c:v>
                </c:pt>
                <c:pt idx="181">
                  <c:v>5.3</c:v>
                </c:pt>
                <c:pt idx="182">
                  <c:v>5.0999999999999996</c:v>
                </c:pt>
                <c:pt idx="183">
                  <c:v>5.3000000000000007</c:v>
                </c:pt>
                <c:pt idx="184">
                  <c:v>7.1</c:v>
                </c:pt>
                <c:pt idx="185">
                  <c:v>6.65</c:v>
                </c:pt>
                <c:pt idx="186">
                  <c:v>8.6999999999999993</c:v>
                </c:pt>
                <c:pt idx="187">
                  <c:v>11.05</c:v>
                </c:pt>
                <c:pt idx="188">
                  <c:v>7.9499999999999993</c:v>
                </c:pt>
                <c:pt idx="189">
                  <c:v>5.45</c:v>
                </c:pt>
                <c:pt idx="190">
                  <c:v>4.5999999999999996</c:v>
                </c:pt>
                <c:pt idx="191">
                  <c:v>6.55</c:v>
                </c:pt>
                <c:pt idx="192">
                  <c:v>7.1999999999999993</c:v>
                </c:pt>
                <c:pt idx="193">
                  <c:v>5.6</c:v>
                </c:pt>
                <c:pt idx="194">
                  <c:v>4.75</c:v>
                </c:pt>
                <c:pt idx="195">
                  <c:v>4.5999999999999996</c:v>
                </c:pt>
                <c:pt idx="196">
                  <c:v>5.4499999999999993</c:v>
                </c:pt>
                <c:pt idx="197">
                  <c:v>3.8499999999999996</c:v>
                </c:pt>
                <c:pt idx="198">
                  <c:v>3.3</c:v>
                </c:pt>
                <c:pt idx="199">
                  <c:v>3.5</c:v>
                </c:pt>
                <c:pt idx="200">
                  <c:v>3.5999999999999996</c:v>
                </c:pt>
                <c:pt idx="201">
                  <c:v>4.55</c:v>
                </c:pt>
                <c:pt idx="202">
                  <c:v>7.0500000000000007</c:v>
                </c:pt>
                <c:pt idx="203">
                  <c:v>8.8500000000000014</c:v>
                </c:pt>
                <c:pt idx="204">
                  <c:v>7.3000000000000007</c:v>
                </c:pt>
                <c:pt idx="205">
                  <c:v>6.85</c:v>
                </c:pt>
                <c:pt idx="206">
                  <c:v>7.65</c:v>
                </c:pt>
                <c:pt idx="207">
                  <c:v>6.7</c:v>
                </c:pt>
                <c:pt idx="208">
                  <c:v>7</c:v>
                </c:pt>
                <c:pt idx="209">
                  <c:v>7.25</c:v>
                </c:pt>
                <c:pt idx="210">
                  <c:v>6.65</c:v>
                </c:pt>
                <c:pt idx="211">
                  <c:v>7.4</c:v>
                </c:pt>
                <c:pt idx="212">
                  <c:v>9.15</c:v>
                </c:pt>
                <c:pt idx="213">
                  <c:v>10.9</c:v>
                </c:pt>
                <c:pt idx="214">
                  <c:v>12.2</c:v>
                </c:pt>
                <c:pt idx="215">
                  <c:v>11.75</c:v>
                </c:pt>
                <c:pt idx="216">
                  <c:v>11.1</c:v>
                </c:pt>
                <c:pt idx="217">
                  <c:v>8.8000000000000007</c:v>
                </c:pt>
                <c:pt idx="218">
                  <c:v>10</c:v>
                </c:pt>
                <c:pt idx="219">
                  <c:v>12.1</c:v>
                </c:pt>
                <c:pt idx="220">
                  <c:v>11.899999999999999</c:v>
                </c:pt>
                <c:pt idx="221">
                  <c:v>13.85</c:v>
                </c:pt>
                <c:pt idx="222">
                  <c:v>12.25</c:v>
                </c:pt>
                <c:pt idx="223">
                  <c:v>10.8</c:v>
                </c:pt>
                <c:pt idx="224">
                  <c:v>10.6</c:v>
                </c:pt>
                <c:pt idx="225">
                  <c:v>10.1</c:v>
                </c:pt>
                <c:pt idx="226">
                  <c:v>9.6499999999999986</c:v>
                </c:pt>
                <c:pt idx="227">
                  <c:v>9.1499999999999986</c:v>
                </c:pt>
                <c:pt idx="228">
                  <c:v>9.8000000000000007</c:v>
                </c:pt>
                <c:pt idx="229">
                  <c:v>12</c:v>
                </c:pt>
                <c:pt idx="230">
                  <c:v>14.45</c:v>
                </c:pt>
                <c:pt idx="231">
                  <c:v>15.950000000000001</c:v>
                </c:pt>
                <c:pt idx="232">
                  <c:v>16.5</c:v>
                </c:pt>
                <c:pt idx="233">
                  <c:v>17.149999999999999</c:v>
                </c:pt>
                <c:pt idx="234">
                  <c:v>16.299999999999997</c:v>
                </c:pt>
                <c:pt idx="235">
                  <c:v>14.5</c:v>
                </c:pt>
                <c:pt idx="236">
                  <c:v>13.850000000000001</c:v>
                </c:pt>
                <c:pt idx="237">
                  <c:v>13.25</c:v>
                </c:pt>
                <c:pt idx="238">
                  <c:v>11.85</c:v>
                </c:pt>
                <c:pt idx="239">
                  <c:v>12.75</c:v>
                </c:pt>
                <c:pt idx="240">
                  <c:v>14.15</c:v>
                </c:pt>
                <c:pt idx="241">
                  <c:v>13</c:v>
                </c:pt>
                <c:pt idx="242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CA5-BDF8-513E7F9EFF9C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LTE'!$AC$7:$AC$248</c:f>
              <c:numCache>
                <c:formatCode>0.00</c:formatCode>
                <c:ptCount val="242"/>
                <c:pt idx="56">
                  <c:v>-15.762666666666668</c:v>
                </c:pt>
                <c:pt idx="70">
                  <c:v>-20.520922222222222</c:v>
                </c:pt>
                <c:pt idx="84">
                  <c:v>-22.506366666666668</c:v>
                </c:pt>
                <c:pt idx="98">
                  <c:v>-22.772466666666666</c:v>
                </c:pt>
                <c:pt idx="112">
                  <c:v>-22.988411111111112</c:v>
                </c:pt>
                <c:pt idx="126">
                  <c:v>-24.20911111111111</c:v>
                </c:pt>
                <c:pt idx="140">
                  <c:v>-23.376899999999999</c:v>
                </c:pt>
                <c:pt idx="154">
                  <c:v>-22.844055555555556</c:v>
                </c:pt>
                <c:pt idx="168">
                  <c:v>-21.922633333333334</c:v>
                </c:pt>
                <c:pt idx="181">
                  <c:v>-18.000044444444448</c:v>
                </c:pt>
                <c:pt idx="195">
                  <c:v>-14.987911111111112</c:v>
                </c:pt>
                <c:pt idx="209">
                  <c:v>-11.161847222222224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CA5-BDF8-513E7F9E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68672"/>
        <c:axId val="186286848"/>
      </c:lineChart>
      <c:dateAx>
        <c:axId val="186268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286848"/>
        <c:crossesAt val="-30"/>
        <c:auto val="1"/>
        <c:lblOffset val="100"/>
        <c:baseTimeUnit val="days"/>
      </c:dateAx>
      <c:valAx>
        <c:axId val="18628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2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Charts!$BN$59:$BN$230</c:f>
              <c:numCache>
                <c:formatCode>0.00</c:formatCode>
                <c:ptCount val="172"/>
                <c:pt idx="0">
                  <c:v>-13.706795737689999</c:v>
                </c:pt>
                <c:pt idx="1">
                  <c:v>-14.100149918014001</c:v>
                </c:pt>
                <c:pt idx="2">
                  <c:v>-14.501937434424001</c:v>
                </c:pt>
                <c:pt idx="3">
                  <c:v>-14.890607389214003</c:v>
                </c:pt>
                <c:pt idx="4">
                  <c:v>-15.246676518074002</c:v>
                </c:pt>
                <c:pt idx="5">
                  <c:v>-15.621476110049203</c:v>
                </c:pt>
                <c:pt idx="6">
                  <c:v>-15.991047015609205</c:v>
                </c:pt>
                <c:pt idx="7">
                  <c:v>-16.330192679999204</c:v>
                </c:pt>
                <c:pt idx="8">
                  <c:v>-16.623203149149202</c:v>
                </c:pt>
                <c:pt idx="9">
                  <c:v>-16.889391339389203</c:v>
                </c:pt>
                <c:pt idx="10">
                  <c:v>-17.146225416541203</c:v>
                </c:pt>
                <c:pt idx="11">
                  <c:v>-17.393934471549205</c:v>
                </c:pt>
                <c:pt idx="12">
                  <c:v>-17.632744430429202</c:v>
                </c:pt>
                <c:pt idx="13">
                  <c:v>-17.862878054269203</c:v>
                </c:pt>
                <c:pt idx="14">
                  <c:v>-18.084554939229204</c:v>
                </c:pt>
                <c:pt idx="15">
                  <c:v>-18.297991516541202</c:v>
                </c:pt>
                <c:pt idx="16">
                  <c:v>-18.503401052509204</c:v>
                </c:pt>
                <c:pt idx="17">
                  <c:v>-18.713343185759204</c:v>
                </c:pt>
                <c:pt idx="18">
                  <c:v>-18.927073602299203</c:v>
                </c:pt>
                <c:pt idx="19">
                  <c:v>-19.109649962779205</c:v>
                </c:pt>
                <c:pt idx="20">
                  <c:v>-19.285020697851206</c:v>
                </c:pt>
                <c:pt idx="21">
                  <c:v>-19.47442856809521</c:v>
                </c:pt>
                <c:pt idx="22">
                  <c:v>-19.656170792955209</c:v>
                </c:pt>
                <c:pt idx="23">
                  <c:v>-19.849828104355211</c:v>
                </c:pt>
                <c:pt idx="24">
                  <c:v>-20.035441855355209</c:v>
                </c:pt>
                <c:pt idx="25">
                  <c:v>-20.213243023395208</c:v>
                </c:pt>
                <c:pt idx="26">
                  <c:v>-20.374947849437209</c:v>
                </c:pt>
                <c:pt idx="27">
                  <c:v>-20.521515648257211</c:v>
                </c:pt>
                <c:pt idx="28">
                  <c:v>-20.64608342601721</c:v>
                </c:pt>
                <c:pt idx="29">
                  <c:v>-20.765108615937212</c:v>
                </c:pt>
                <c:pt idx="30">
                  <c:v>-20.878760175329212</c:v>
                </c:pt>
                <c:pt idx="31">
                  <c:v>-20.987203896577213</c:v>
                </c:pt>
                <c:pt idx="32">
                  <c:v>-21.090602407137212</c:v>
                </c:pt>
                <c:pt idx="33">
                  <c:v>-21.18911516953721</c:v>
                </c:pt>
                <c:pt idx="34">
                  <c:v>-21.28289848137721</c:v>
                </c:pt>
                <c:pt idx="35">
                  <c:v>-21.377680912451211</c:v>
                </c:pt>
                <c:pt idx="36">
                  <c:v>-21.47268091245121</c:v>
                </c:pt>
                <c:pt idx="37">
                  <c:v>-21.567680912451209</c:v>
                </c:pt>
                <c:pt idx="38">
                  <c:v>-21.657680912451209</c:v>
                </c:pt>
                <c:pt idx="39">
                  <c:v>-21.75768091245121</c:v>
                </c:pt>
                <c:pt idx="40">
                  <c:v>-21.852680912451209</c:v>
                </c:pt>
                <c:pt idx="41">
                  <c:v>-21.950680912451208</c:v>
                </c:pt>
                <c:pt idx="42">
                  <c:v>-22.080680912451207</c:v>
                </c:pt>
                <c:pt idx="43">
                  <c:v>-22.240680912451207</c:v>
                </c:pt>
                <c:pt idx="44">
                  <c:v>-22.410680912451209</c:v>
                </c:pt>
                <c:pt idx="45">
                  <c:v>-22.580680912451211</c:v>
                </c:pt>
                <c:pt idx="46">
                  <c:v>-22.720680912451211</c:v>
                </c:pt>
                <c:pt idx="47">
                  <c:v>-22.860680912451212</c:v>
                </c:pt>
                <c:pt idx="48">
                  <c:v>-22.990680912451211</c:v>
                </c:pt>
                <c:pt idx="49">
                  <c:v>-23.130680912451211</c:v>
                </c:pt>
                <c:pt idx="50">
                  <c:v>-23.270680912451212</c:v>
                </c:pt>
                <c:pt idx="51">
                  <c:v>-23.410680912451213</c:v>
                </c:pt>
                <c:pt idx="52">
                  <c:v>-23.550680912451213</c:v>
                </c:pt>
                <c:pt idx="53">
                  <c:v>-23.690680912451214</c:v>
                </c:pt>
                <c:pt idx="54">
                  <c:v>-23.830680912451214</c:v>
                </c:pt>
                <c:pt idx="55">
                  <c:v>-23.970680912451215</c:v>
                </c:pt>
                <c:pt idx="56">
                  <c:v>-24.110680912451215</c:v>
                </c:pt>
                <c:pt idx="57">
                  <c:v>-24.220680912451215</c:v>
                </c:pt>
                <c:pt idx="58">
                  <c:v>-24.320680912451216</c:v>
                </c:pt>
                <c:pt idx="59">
                  <c:v>-24.342680912451215</c:v>
                </c:pt>
                <c:pt idx="60">
                  <c:v>-24.364680912451213</c:v>
                </c:pt>
                <c:pt idx="61">
                  <c:v>-24.387680912451213</c:v>
                </c:pt>
                <c:pt idx="62">
                  <c:v>-24.412680912451211</c:v>
                </c:pt>
                <c:pt idx="63">
                  <c:v>-24.44068091245121</c:v>
                </c:pt>
                <c:pt idx="64">
                  <c:v>-24.465680912451209</c:v>
                </c:pt>
                <c:pt idx="65">
                  <c:v>-24.487680912451207</c:v>
                </c:pt>
                <c:pt idx="66">
                  <c:v>-24.509680912451206</c:v>
                </c:pt>
                <c:pt idx="67">
                  <c:v>-24.531680912451204</c:v>
                </c:pt>
                <c:pt idx="68">
                  <c:v>-24.557680912451204</c:v>
                </c:pt>
                <c:pt idx="69">
                  <c:v>-24.583680912451204</c:v>
                </c:pt>
                <c:pt idx="70">
                  <c:v>-24.609680912451203</c:v>
                </c:pt>
                <c:pt idx="71">
                  <c:v>-24.637680912451202</c:v>
                </c:pt>
                <c:pt idx="72">
                  <c:v>-24.665680912451201</c:v>
                </c:pt>
                <c:pt idx="73">
                  <c:v>-24.6936809124512</c:v>
                </c:pt>
                <c:pt idx="74">
                  <c:v>-24.721680912451198</c:v>
                </c:pt>
                <c:pt idx="75">
                  <c:v>-24.553008547470718</c:v>
                </c:pt>
                <c:pt idx="76">
                  <c:v>-24.553008547470718</c:v>
                </c:pt>
                <c:pt idx="77">
                  <c:v>-24.553008547470718</c:v>
                </c:pt>
                <c:pt idx="78">
                  <c:v>-24.553008547470718</c:v>
                </c:pt>
                <c:pt idx="79">
                  <c:v>-24.553008547470718</c:v>
                </c:pt>
                <c:pt idx="80">
                  <c:v>-24.553008547470718</c:v>
                </c:pt>
                <c:pt idx="81">
                  <c:v>-24.553008547470718</c:v>
                </c:pt>
                <c:pt idx="82">
                  <c:v>-24.553008547470718</c:v>
                </c:pt>
                <c:pt idx="83">
                  <c:v>-24.553008547470718</c:v>
                </c:pt>
                <c:pt idx="84">
                  <c:v>-24.553008547470718</c:v>
                </c:pt>
                <c:pt idx="85">
                  <c:v>-24.553008547470718</c:v>
                </c:pt>
                <c:pt idx="86">
                  <c:v>-24.553008547470718</c:v>
                </c:pt>
                <c:pt idx="87">
                  <c:v>-24.503008547470717</c:v>
                </c:pt>
                <c:pt idx="88">
                  <c:v>-24.453008547470716</c:v>
                </c:pt>
                <c:pt idx="89">
                  <c:v>-24.403008547470716</c:v>
                </c:pt>
                <c:pt idx="90">
                  <c:v>-24.353008547470715</c:v>
                </c:pt>
                <c:pt idx="91">
                  <c:v>-24.303008547470714</c:v>
                </c:pt>
                <c:pt idx="92">
                  <c:v>-24.293008547470713</c:v>
                </c:pt>
                <c:pt idx="93">
                  <c:v>-24.283008547470711</c:v>
                </c:pt>
                <c:pt idx="94">
                  <c:v>-24.27300854747071</c:v>
                </c:pt>
                <c:pt idx="95">
                  <c:v>-24.263008547470708</c:v>
                </c:pt>
                <c:pt idx="96">
                  <c:v>-24.253008547470706</c:v>
                </c:pt>
                <c:pt idx="97">
                  <c:v>-24.243008547470705</c:v>
                </c:pt>
                <c:pt idx="98">
                  <c:v>-24.293008547470706</c:v>
                </c:pt>
                <c:pt idx="99">
                  <c:v>-24.343008547470706</c:v>
                </c:pt>
                <c:pt idx="100">
                  <c:v>-24.383008547470705</c:v>
                </c:pt>
                <c:pt idx="101">
                  <c:v>-24.34900854747071</c:v>
                </c:pt>
                <c:pt idx="102">
                  <c:v>-24.329008547470711</c:v>
                </c:pt>
                <c:pt idx="103">
                  <c:v>-24.309008547470711</c:v>
                </c:pt>
                <c:pt idx="104">
                  <c:v>-24.289008547470711</c:v>
                </c:pt>
                <c:pt idx="105">
                  <c:v>-24.269008547470712</c:v>
                </c:pt>
                <c:pt idx="106">
                  <c:v>-24.32300854747071</c:v>
                </c:pt>
                <c:pt idx="107">
                  <c:v>-24.347008547470711</c:v>
                </c:pt>
                <c:pt idx="108">
                  <c:v>-24.368608547470711</c:v>
                </c:pt>
                <c:pt idx="109">
                  <c:v>-24.28360854747071</c:v>
                </c:pt>
                <c:pt idx="110">
                  <c:v>-24.10510854747071</c:v>
                </c:pt>
                <c:pt idx="111">
                  <c:v>-24.020108547470709</c:v>
                </c:pt>
                <c:pt idx="112">
                  <c:v>-24.07010854747071</c:v>
                </c:pt>
                <c:pt idx="113">
                  <c:v>-24.100108547470711</c:v>
                </c:pt>
                <c:pt idx="114">
                  <c:v>-23.921608547470711</c:v>
                </c:pt>
                <c:pt idx="115">
                  <c:v>-23.649608547470713</c:v>
                </c:pt>
                <c:pt idx="116">
                  <c:v>-23.411608547470713</c:v>
                </c:pt>
                <c:pt idx="117">
                  <c:v>-23.233108547470714</c:v>
                </c:pt>
                <c:pt idx="118">
                  <c:v>-23.046108547470716</c:v>
                </c:pt>
                <c:pt idx="119">
                  <c:v>-22.842108547470716</c:v>
                </c:pt>
                <c:pt idx="120">
                  <c:v>-22.638108547470715</c:v>
                </c:pt>
                <c:pt idx="121">
                  <c:v>-22.453928606879888</c:v>
                </c:pt>
                <c:pt idx="122">
                  <c:v>-22.366630762269882</c:v>
                </c:pt>
                <c:pt idx="123">
                  <c:v>-22.420166498569881</c:v>
                </c:pt>
                <c:pt idx="124">
                  <c:v>-22.531766779569875</c:v>
                </c:pt>
                <c:pt idx="125">
                  <c:v>-22.648060507529873</c:v>
                </c:pt>
                <c:pt idx="126">
                  <c:v>-22.829794161989891</c:v>
                </c:pt>
                <c:pt idx="127">
                  <c:v>-23.056936813949878</c:v>
                </c:pt>
                <c:pt idx="129">
                  <c:v>-22.947502394269872</c:v>
                </c:pt>
                <c:pt idx="130">
                  <c:v>-22.681272351628632</c:v>
                </c:pt>
                <c:pt idx="131">
                  <c:v>-22.379080288171004</c:v>
                </c:pt>
                <c:pt idx="132">
                  <c:v>-22.077834232992078</c:v>
                </c:pt>
                <c:pt idx="133">
                  <c:v>-21.917591201992042</c:v>
                </c:pt>
                <c:pt idx="134">
                  <c:v>-21.884271951552044</c:v>
                </c:pt>
                <c:pt idx="135">
                  <c:v>-21.849641216840048</c:v>
                </c:pt>
                <c:pt idx="136">
                  <c:v>-21.705705815848031</c:v>
                </c:pt>
                <c:pt idx="137">
                  <c:v>-21.518808874448037</c:v>
                </c:pt>
                <c:pt idx="138">
                  <c:v>-21.315013639238074</c:v>
                </c:pt>
                <c:pt idx="139">
                  <c:v>-21.093358707058051</c:v>
                </c:pt>
                <c:pt idx="140">
                  <c:v>-20.852845121444055</c:v>
                </c:pt>
                <c:pt idx="141">
                  <c:v>-20.549033991388036</c:v>
                </c:pt>
                <c:pt idx="142">
                  <c:v>-20.233886228388009</c:v>
                </c:pt>
                <c:pt idx="143">
                  <c:v>-19.907071643228029</c:v>
                </c:pt>
                <c:pt idx="144">
                  <c:v>-19.616656955948031</c:v>
                </c:pt>
                <c:pt idx="145">
                  <c:v>-19.353286242229974</c:v>
                </c:pt>
                <c:pt idx="146">
                  <c:v>-19.080397562347997</c:v>
                </c:pt>
                <c:pt idx="147">
                  <c:v>-18.784266139288043</c:v>
                </c:pt>
                <c:pt idx="148">
                  <c:v>-18.505483720688026</c:v>
                </c:pt>
                <c:pt idx="149">
                  <c:v>-18.216869681688046</c:v>
                </c:pt>
                <c:pt idx="150">
                  <c:v>-17.873354099433971</c:v>
                </c:pt>
                <c:pt idx="151">
                  <c:v>-17.502467863066055</c:v>
                </c:pt>
                <c:pt idx="152">
                  <c:v>-17.134805985836042</c:v>
                </c:pt>
                <c:pt idx="153">
                  <c:v>-16.754598151866038</c:v>
                </c:pt>
                <c:pt idx="154">
                  <c:v>-16.395703529136004</c:v>
                </c:pt>
                <c:pt idx="155">
                  <c:v>-16.02476307733799</c:v>
                </c:pt>
                <c:pt idx="156">
                  <c:v>-15.586719735210107</c:v>
                </c:pt>
                <c:pt idx="157">
                  <c:v>-15.134215513050055</c:v>
                </c:pt>
                <c:pt idx="158">
                  <c:v>-14.68636781950001</c:v>
                </c:pt>
                <c:pt idx="159">
                  <c:v>-14.226367819500009</c:v>
                </c:pt>
                <c:pt idx="160">
                  <c:v>-13.666367819500008</c:v>
                </c:pt>
                <c:pt idx="161">
                  <c:v>-13.186367819500008</c:v>
                </c:pt>
                <c:pt idx="162">
                  <c:v>-12.786367819500008</c:v>
                </c:pt>
                <c:pt idx="163">
                  <c:v>-12.466367819500007</c:v>
                </c:pt>
                <c:pt idx="164">
                  <c:v>-12.026367819500008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43E3-97F6-0C9F868732A9}"/>
            </c:ext>
          </c:extLst>
        </c:ser>
        <c:ser>
          <c:idx val="1"/>
          <c:order val="1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val>
            <c:numRef>
              <c:f>Charts!$BO$59:$BO$230</c:f>
              <c:numCache>
                <c:formatCode>0.00</c:formatCode>
                <c:ptCount val="172"/>
                <c:pt idx="15">
                  <c:v>-17.25415555555556</c:v>
                </c:pt>
                <c:pt idx="29">
                  <c:v>-20.983666666666668</c:v>
                </c:pt>
                <c:pt idx="43">
                  <c:v>-23.488000000000003</c:v>
                </c:pt>
                <c:pt idx="57">
                  <c:v>-24.422888888888885</c:v>
                </c:pt>
                <c:pt idx="71">
                  <c:v>-24.693666666666662</c:v>
                </c:pt>
                <c:pt idx="85">
                  <c:v>-26.049244444444447</c:v>
                </c:pt>
                <c:pt idx="99">
                  <c:v>-23.580666666666662</c:v>
                </c:pt>
                <c:pt idx="113">
                  <c:v>-24.077566666666669</c:v>
                </c:pt>
                <c:pt idx="127">
                  <c:v>-22.866244444444444</c:v>
                </c:pt>
                <c:pt idx="142">
                  <c:v>-20.5044</c:v>
                </c:pt>
                <c:pt idx="156">
                  <c:v>-15.33</c:v>
                </c:pt>
                <c:pt idx="163">
                  <c:v>-13.659259259259253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43E3-97F6-0C9F8687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CC00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Charts!$BR$59:$BR$230</c:f>
              <c:numCache>
                <c:formatCode>0.00</c:formatCode>
                <c:ptCount val="172"/>
                <c:pt idx="0">
                  <c:v>-14.531341429643998</c:v>
                </c:pt>
                <c:pt idx="1">
                  <c:v>-14.9596604259968</c:v>
                </c:pt>
                <c:pt idx="2">
                  <c:v>-15.382594653796799</c:v>
                </c:pt>
                <c:pt idx="3">
                  <c:v>-15.7917209219968</c:v>
                </c:pt>
                <c:pt idx="4">
                  <c:v>-16.1873532873968</c:v>
                </c:pt>
                <c:pt idx="5">
                  <c:v>-16.5698018506368</c:v>
                </c:pt>
                <c:pt idx="6">
                  <c:v>-16.9393727561968</c:v>
                </c:pt>
                <c:pt idx="7">
                  <c:v>-17.403466823256796</c:v>
                </c:pt>
                <c:pt idx="8">
                  <c:v>-17.748185022256795</c:v>
                </c:pt>
                <c:pt idx="9">
                  <c:v>-18.080920260056796</c:v>
                </c:pt>
                <c:pt idx="10">
                  <c:v>-18.658796933648794</c:v>
                </c:pt>
                <c:pt idx="11">
                  <c:v>-19.2780695711688</c:v>
                </c:pt>
                <c:pt idx="12">
                  <c:v>-19.875094468368793</c:v>
                </c:pt>
                <c:pt idx="13">
                  <c:v>-20.450428527968796</c:v>
                </c:pt>
                <c:pt idx="14">
                  <c:v>-20.949201519128799</c:v>
                </c:pt>
                <c:pt idx="15">
                  <c:v>-21.349395101588797</c:v>
                </c:pt>
                <c:pt idx="16">
                  <c:v>-21.708861789532801</c:v>
                </c:pt>
                <c:pt idx="17">
                  <c:v>-21.881755311032798</c:v>
                </c:pt>
                <c:pt idx="18">
                  <c:v>-22.119233551632796</c:v>
                </c:pt>
                <c:pt idx="19">
                  <c:v>-22.320067548160797</c:v>
                </c:pt>
                <c:pt idx="20">
                  <c:v>-22.473516941348798</c:v>
                </c:pt>
                <c:pt idx="21">
                  <c:v>-22.610311514302801</c:v>
                </c:pt>
                <c:pt idx="22">
                  <c:v>-22.7415697878128</c:v>
                </c:pt>
                <c:pt idx="23">
                  <c:v>-22.906178502502804</c:v>
                </c:pt>
                <c:pt idx="24">
                  <c:v>-23.069518603382804</c:v>
                </c:pt>
                <c:pt idx="25">
                  <c:v>-23.220649596216802</c:v>
                </c:pt>
                <c:pt idx="26">
                  <c:v>-23.339800520668806</c:v>
                </c:pt>
                <c:pt idx="27">
                  <c:v>-23.478225663998806</c:v>
                </c:pt>
                <c:pt idx="28">
                  <c:v>-23.610578927868804</c:v>
                </c:pt>
                <c:pt idx="29">
                  <c:v>-23.707286894678806</c:v>
                </c:pt>
                <c:pt idx="30">
                  <c:v>-23.778319119298807</c:v>
                </c:pt>
                <c:pt idx="31">
                  <c:v>-23.866429642812808</c:v>
                </c:pt>
                <c:pt idx="32">
                  <c:v>-23.950440932642806</c:v>
                </c:pt>
                <c:pt idx="33">
                  <c:v>-24.012011409142804</c:v>
                </c:pt>
                <c:pt idx="34">
                  <c:v>-24.021975886025803</c:v>
                </c:pt>
                <c:pt idx="35">
                  <c:v>-24.031454129133202</c:v>
                </c:pt>
                <c:pt idx="36">
                  <c:v>-24.040454129133202</c:v>
                </c:pt>
                <c:pt idx="37">
                  <c:v>-24.049954129133202</c:v>
                </c:pt>
                <c:pt idx="38">
                  <c:v>-24.058954129133202</c:v>
                </c:pt>
                <c:pt idx="39">
                  <c:v>-24.068454129133201</c:v>
                </c:pt>
                <c:pt idx="40">
                  <c:v>-24.078454129133203</c:v>
                </c:pt>
                <c:pt idx="41">
                  <c:v>-24.082454129133204</c:v>
                </c:pt>
                <c:pt idx="42">
                  <c:v>-24.086454129133205</c:v>
                </c:pt>
                <c:pt idx="43">
                  <c:v>-24.096454129133207</c:v>
                </c:pt>
                <c:pt idx="44">
                  <c:v>-24.106454129133208</c:v>
                </c:pt>
                <c:pt idx="45">
                  <c:v>-24.11645412913321</c:v>
                </c:pt>
                <c:pt idx="46">
                  <c:v>-24.138454129133208</c:v>
                </c:pt>
                <c:pt idx="47">
                  <c:v>-24.160454129133207</c:v>
                </c:pt>
                <c:pt idx="48">
                  <c:v>-24.182454129133205</c:v>
                </c:pt>
                <c:pt idx="49">
                  <c:v>-24.204454129133204</c:v>
                </c:pt>
                <c:pt idx="50">
                  <c:v>-24.224454129133203</c:v>
                </c:pt>
                <c:pt idx="51">
                  <c:v>-24.234454129133205</c:v>
                </c:pt>
                <c:pt idx="52">
                  <c:v>-24.244454129133207</c:v>
                </c:pt>
                <c:pt idx="53">
                  <c:v>-24.266454129133205</c:v>
                </c:pt>
                <c:pt idx="54">
                  <c:v>-24.288454129133203</c:v>
                </c:pt>
                <c:pt idx="55">
                  <c:v>-24.298454129133205</c:v>
                </c:pt>
                <c:pt idx="56">
                  <c:v>-24.308454129133207</c:v>
                </c:pt>
                <c:pt idx="57">
                  <c:v>-24.332454129133207</c:v>
                </c:pt>
                <c:pt idx="58">
                  <c:v>-24.360454129133206</c:v>
                </c:pt>
                <c:pt idx="59">
                  <c:v>-24.388454129133205</c:v>
                </c:pt>
                <c:pt idx="60">
                  <c:v>-24.416454129133204</c:v>
                </c:pt>
                <c:pt idx="61">
                  <c:v>-24.444454129133202</c:v>
                </c:pt>
                <c:pt idx="62">
                  <c:v>-24.472454129133201</c:v>
                </c:pt>
                <c:pt idx="63">
                  <c:v>-24.5004541291332</c:v>
                </c:pt>
                <c:pt idx="64">
                  <c:v>-24.528454129133198</c:v>
                </c:pt>
                <c:pt idx="65">
                  <c:v>-24.556454129133197</c:v>
                </c:pt>
                <c:pt idx="66">
                  <c:v>-24.584454129133196</c:v>
                </c:pt>
                <c:pt idx="67">
                  <c:v>-24.612454129133194</c:v>
                </c:pt>
                <c:pt idx="68">
                  <c:v>-24.640454129133193</c:v>
                </c:pt>
                <c:pt idx="69">
                  <c:v>-24.668454129133192</c:v>
                </c:pt>
                <c:pt idx="70">
                  <c:v>-24.69645412913319</c:v>
                </c:pt>
                <c:pt idx="71">
                  <c:v>-24.674454129133188</c:v>
                </c:pt>
                <c:pt idx="72">
                  <c:v>-24.652454129133186</c:v>
                </c:pt>
                <c:pt idx="73">
                  <c:v>-24.587454129133185</c:v>
                </c:pt>
                <c:pt idx="74">
                  <c:v>-24.597454129133183</c:v>
                </c:pt>
                <c:pt idx="75">
                  <c:v>-24.447454129133181</c:v>
                </c:pt>
                <c:pt idx="76">
                  <c:v>-24.34745412913318</c:v>
                </c:pt>
                <c:pt idx="77">
                  <c:v>-24.247454129133178</c:v>
                </c:pt>
                <c:pt idx="78">
                  <c:v>-24.147454129133177</c:v>
                </c:pt>
                <c:pt idx="79">
                  <c:v>-24.137454129133175</c:v>
                </c:pt>
                <c:pt idx="80">
                  <c:v>-24.029054129133186</c:v>
                </c:pt>
                <c:pt idx="81">
                  <c:v>-24.029054129133186</c:v>
                </c:pt>
                <c:pt idx="82">
                  <c:v>-24.019054129133185</c:v>
                </c:pt>
                <c:pt idx="83">
                  <c:v>-23.969054129133184</c:v>
                </c:pt>
                <c:pt idx="84">
                  <c:v>-23.919054129133183</c:v>
                </c:pt>
                <c:pt idx="85">
                  <c:v>-23.819054129133182</c:v>
                </c:pt>
                <c:pt idx="86">
                  <c:v>-23.709054129133182</c:v>
                </c:pt>
                <c:pt idx="87">
                  <c:v>-23.609054129133181</c:v>
                </c:pt>
                <c:pt idx="88">
                  <c:v>-23.50905412913318</c:v>
                </c:pt>
                <c:pt idx="89">
                  <c:v>-23.39905412913318</c:v>
                </c:pt>
                <c:pt idx="90">
                  <c:v>-23.299054129133179</c:v>
                </c:pt>
                <c:pt idx="91">
                  <c:v>-23.249054129133178</c:v>
                </c:pt>
                <c:pt idx="92">
                  <c:v>-23.239054129133176</c:v>
                </c:pt>
                <c:pt idx="93">
                  <c:v>-23.189054129133176</c:v>
                </c:pt>
                <c:pt idx="94">
                  <c:v>-23.139054129133175</c:v>
                </c:pt>
                <c:pt idx="95">
                  <c:v>-23.129054129133173</c:v>
                </c:pt>
                <c:pt idx="96">
                  <c:v>-23.119054129133172</c:v>
                </c:pt>
                <c:pt idx="97">
                  <c:v>-23.009054129133172</c:v>
                </c:pt>
                <c:pt idx="98">
                  <c:v>-22.899054129133173</c:v>
                </c:pt>
                <c:pt idx="99">
                  <c:v>-22.849054129133172</c:v>
                </c:pt>
                <c:pt idx="100">
                  <c:v>-22.839054129133171</c:v>
                </c:pt>
                <c:pt idx="101">
                  <c:v>-22.78905412913317</c:v>
                </c:pt>
                <c:pt idx="102">
                  <c:v>-22.689054129133169</c:v>
                </c:pt>
                <c:pt idx="103">
                  <c:v>-22.589054129133167</c:v>
                </c:pt>
                <c:pt idx="104">
                  <c:v>-22.539054129133167</c:v>
                </c:pt>
                <c:pt idx="105">
                  <c:v>-22.589054129133167</c:v>
                </c:pt>
                <c:pt idx="106">
                  <c:v>-22.469054129133166</c:v>
                </c:pt>
                <c:pt idx="107">
                  <c:v>-22.289054129133167</c:v>
                </c:pt>
                <c:pt idx="108">
                  <c:v>-22.129054129133166</c:v>
                </c:pt>
                <c:pt idx="109">
                  <c:v>-22.229054129133168</c:v>
                </c:pt>
                <c:pt idx="110">
                  <c:v>-22.379054129133166</c:v>
                </c:pt>
                <c:pt idx="111">
                  <c:v>-22.529054129133165</c:v>
                </c:pt>
                <c:pt idx="112">
                  <c:v>-22.659054129133164</c:v>
                </c:pt>
                <c:pt idx="113">
                  <c:v>-22.609054129133163</c:v>
                </c:pt>
                <c:pt idx="114">
                  <c:v>-22.499054129133164</c:v>
                </c:pt>
                <c:pt idx="115">
                  <c:v>-22.394054129133163</c:v>
                </c:pt>
                <c:pt idx="116">
                  <c:v>-22.344054129133163</c:v>
                </c:pt>
                <c:pt idx="117">
                  <c:v>-22.474054129133162</c:v>
                </c:pt>
                <c:pt idx="118">
                  <c:v>-22.654054129133161</c:v>
                </c:pt>
                <c:pt idx="119">
                  <c:v>-22.854054129133161</c:v>
                </c:pt>
                <c:pt idx="120">
                  <c:v>-23.05405412913316</c:v>
                </c:pt>
                <c:pt idx="121">
                  <c:v>-23.251038022813187</c:v>
                </c:pt>
                <c:pt idx="122">
                  <c:v>-23.456444716013205</c:v>
                </c:pt>
                <c:pt idx="123">
                  <c:v>-23.649173366693201</c:v>
                </c:pt>
                <c:pt idx="124">
                  <c:v>-23.704973507193198</c:v>
                </c:pt>
                <c:pt idx="125">
                  <c:v>-23.821267235153197</c:v>
                </c:pt>
                <c:pt idx="126">
                  <c:v>-23.942423004793209</c:v>
                </c:pt>
                <c:pt idx="127">
                  <c:v>-23.835161196923217</c:v>
                </c:pt>
                <c:pt idx="129">
                  <c:v>-23.5909856480122</c:v>
                </c:pt>
                <c:pt idx="130">
                  <c:v>-23.32475560537096</c:v>
                </c:pt>
                <c:pt idx="131">
                  <c:v>-23.060337549845535</c:v>
                </c:pt>
                <c:pt idx="132">
                  <c:v>-22.937065506805567</c:v>
                </c:pt>
                <c:pt idx="133">
                  <c:v>-22.90501690060556</c:v>
                </c:pt>
                <c:pt idx="134">
                  <c:v>-22.771739898845563</c:v>
                </c:pt>
                <c:pt idx="135">
                  <c:v>-22.598586225285583</c:v>
                </c:pt>
                <c:pt idx="136">
                  <c:v>-22.418666974045561</c:v>
                </c:pt>
                <c:pt idx="137">
                  <c:v>-22.213080338505566</c:v>
                </c:pt>
                <c:pt idx="138">
                  <c:v>-22.018989638305602</c:v>
                </c:pt>
                <c:pt idx="139">
                  <c:v>-21.857786051265585</c:v>
                </c:pt>
                <c:pt idx="140">
                  <c:v>-21.648643802905589</c:v>
                </c:pt>
                <c:pt idx="141">
                  <c:v>-21.420785455363575</c:v>
                </c:pt>
                <c:pt idx="142">
                  <c:v>-21.084252665588547</c:v>
                </c:pt>
                <c:pt idx="143">
                  <c:v>-20.73526137643557</c:v>
                </c:pt>
                <c:pt idx="144">
                  <c:v>-20.469047913095572</c:v>
                </c:pt>
                <c:pt idx="145">
                  <c:v>-20.19313573681951</c:v>
                </c:pt>
                <c:pt idx="146">
                  <c:v>-19.920247056937534</c:v>
                </c:pt>
                <c:pt idx="147">
                  <c:v>-19.517777531960597</c:v>
                </c:pt>
                <c:pt idx="148">
                  <c:v>-19.100997816153573</c:v>
                </c:pt>
                <c:pt idx="149">
                  <c:v>-18.669519827848603</c:v>
                </c:pt>
                <c:pt idx="150">
                  <c:v>-18.326004245594529</c:v>
                </c:pt>
                <c:pt idx="151">
                  <c:v>-18.001478788772605</c:v>
                </c:pt>
                <c:pt idx="152">
                  <c:v>-17.745714004612594</c:v>
                </c:pt>
                <c:pt idx="153">
                  <c:v>-17.41509849681259</c:v>
                </c:pt>
                <c:pt idx="154">
                  <c:v>-17.056203874082556</c:v>
                </c:pt>
                <c:pt idx="155">
                  <c:v>-16.505092345696934</c:v>
                </c:pt>
                <c:pt idx="156">
                  <c:v>-15.994041779881069</c:v>
                </c:pt>
                <c:pt idx="157">
                  <c:v>-15.598100585491022</c:v>
                </c:pt>
                <c:pt idx="158">
                  <c:v>-15.150252891940976</c:v>
                </c:pt>
                <c:pt idx="159">
                  <c:v>-14.690252891940975</c:v>
                </c:pt>
                <c:pt idx="160">
                  <c:v>-14.370252891940975</c:v>
                </c:pt>
                <c:pt idx="161">
                  <c:v>-13.970252891940975</c:v>
                </c:pt>
                <c:pt idx="162">
                  <c:v>-13.570252891940974</c:v>
                </c:pt>
                <c:pt idx="163">
                  <c:v>-13.250252891940974</c:v>
                </c:pt>
                <c:pt idx="164">
                  <c:v>-12.930252891940974</c:v>
                </c:pt>
                <c:pt idx="165">
                  <c:v>-12.530252891940973</c:v>
                </c:pt>
                <c:pt idx="166">
                  <c:v>-12.130252891940973</c:v>
                </c:pt>
                <c:pt idx="167">
                  <c:v>-11.690252891940974</c:v>
                </c:pt>
                <c:pt idx="168">
                  <c:v>-11.092252891940975</c:v>
                </c:pt>
                <c:pt idx="169">
                  <c:v>-10.494252891940974</c:v>
                </c:pt>
                <c:pt idx="170">
                  <c:v>-11.58253378420987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F-4784-A3E3-FB3DA4047C22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val>
            <c:numRef>
              <c:f>Charts!$BS$59:$BS$229</c:f>
              <c:numCache>
                <c:formatCode>0.00</c:formatCode>
                <c:ptCount val="171"/>
                <c:pt idx="14">
                  <c:v>-21.95</c:v>
                </c:pt>
                <c:pt idx="28">
                  <c:v>-22.176916666666667</c:v>
                </c:pt>
                <c:pt idx="42">
                  <c:v>-23.796055555555554</c:v>
                </c:pt>
                <c:pt idx="56">
                  <c:v>-23.592688888888887</c:v>
                </c:pt>
                <c:pt idx="70">
                  <c:v>-25.419699999999999</c:v>
                </c:pt>
                <c:pt idx="84">
                  <c:v>-23.63025</c:v>
                </c:pt>
                <c:pt idx="98">
                  <c:v>-22.853287037037035</c:v>
                </c:pt>
                <c:pt idx="112">
                  <c:v>-23.6</c:v>
                </c:pt>
                <c:pt idx="126">
                  <c:v>-23.484314814814812</c:v>
                </c:pt>
                <c:pt idx="141">
                  <c:v>-20.800194444444443</c:v>
                </c:pt>
                <c:pt idx="156">
                  <c:v>-15.851083333333335</c:v>
                </c:pt>
                <c:pt idx="169">
                  <c:v>-11.010977777777782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F-4784-A3E3-FB3DA404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  <c:majorUnit val="42"/>
        <c:major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2018</a:t>
            </a:r>
            <a:r>
              <a:rPr lang="en-CA" baseline="0"/>
              <a:t> - 2019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33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Charts!$BV$59:$BV$230</c:f>
              <c:numCache>
                <c:formatCode>0.00</c:formatCode>
                <c:ptCount val="172"/>
                <c:pt idx="0">
                  <c:v>-14.949755251840001</c:v>
                </c:pt>
                <c:pt idx="1">
                  <c:v>-15.321256422146002</c:v>
                </c:pt>
                <c:pt idx="2">
                  <c:v>-15.680750515776001</c:v>
                </c:pt>
                <c:pt idx="3">
                  <c:v>-16.089876783976003</c:v>
                </c:pt>
                <c:pt idx="4">
                  <c:v>-16.485509149376</c:v>
                </c:pt>
                <c:pt idx="5">
                  <c:v>-16.848835284454001</c:v>
                </c:pt>
                <c:pt idx="6">
                  <c:v>-17.211014771902803</c:v>
                </c:pt>
                <c:pt idx="7">
                  <c:v>-17.550160436292803</c:v>
                </c:pt>
                <c:pt idx="8">
                  <c:v>-17.860406815392803</c:v>
                </c:pt>
                <c:pt idx="9">
                  <c:v>-18.143231767522806</c:v>
                </c:pt>
                <c:pt idx="10">
                  <c:v>-18.400065844674806</c:v>
                </c:pt>
                <c:pt idx="11">
                  <c:v>-18.663256715620808</c:v>
                </c:pt>
                <c:pt idx="12">
                  <c:v>-18.931917919360806</c:v>
                </c:pt>
                <c:pt idx="13">
                  <c:v>-19.219584949160808</c:v>
                </c:pt>
                <c:pt idx="14">
                  <c:v>-19.49668105536081</c:v>
                </c:pt>
                <c:pt idx="15">
                  <c:v>-19.923554209984808</c:v>
                </c:pt>
                <c:pt idx="16">
                  <c:v>-20.36004947391681</c:v>
                </c:pt>
                <c:pt idx="17">
                  <c:v>-20.681137442416809</c:v>
                </c:pt>
                <c:pt idx="18">
                  <c:v>-20.918615683016807</c:v>
                </c:pt>
                <c:pt idx="19">
                  <c:v>-21.215302268796808</c:v>
                </c:pt>
                <c:pt idx="20">
                  <c:v>-21.434515687636807</c:v>
                </c:pt>
                <c:pt idx="21">
                  <c:v>-21.64496887679681</c:v>
                </c:pt>
                <c:pt idx="22">
                  <c:v>-21.846904682196808</c:v>
                </c:pt>
                <c:pt idx="23">
                  <c:v>-22.036688847368811</c:v>
                </c:pt>
                <c:pt idx="24">
                  <c:v>-22.22230259836881</c:v>
                </c:pt>
                <c:pt idx="25">
                  <c:v>-22.453444116820808</c:v>
                </c:pt>
                <c:pt idx="26">
                  <c:v>-22.725789086996812</c:v>
                </c:pt>
                <c:pt idx="27">
                  <c:v>-22.830015077268811</c:v>
                </c:pt>
                <c:pt idx="28">
                  <c:v>-22.910984132812811</c:v>
                </c:pt>
                <c:pt idx="29">
                  <c:v>-23.056789990464811</c:v>
                </c:pt>
                <c:pt idx="30">
                  <c:v>-23.19175121724281</c:v>
                </c:pt>
                <c:pt idx="31">
                  <c:v>-23.327305868802814</c:v>
                </c:pt>
                <c:pt idx="32">
                  <c:v>-23.456554007002811</c:v>
                </c:pt>
                <c:pt idx="33">
                  <c:v>-23.573537912352812</c:v>
                </c:pt>
                <c:pt idx="34">
                  <c:v>-23.667321224192811</c:v>
                </c:pt>
                <c:pt idx="35">
                  <c:v>-23.756528218144812</c:v>
                </c:pt>
                <c:pt idx="36">
                  <c:v>-23.764528218144811</c:v>
                </c:pt>
                <c:pt idx="37">
                  <c:v>-23.773028218144812</c:v>
                </c:pt>
                <c:pt idx="38">
                  <c:v>-23.782028218144813</c:v>
                </c:pt>
                <c:pt idx="39">
                  <c:v>-23.791028218144813</c:v>
                </c:pt>
                <c:pt idx="40">
                  <c:v>-23.800828218144812</c:v>
                </c:pt>
                <c:pt idx="41">
                  <c:v>-23.804828218144813</c:v>
                </c:pt>
                <c:pt idx="42">
                  <c:v>-23.811228218144812</c:v>
                </c:pt>
                <c:pt idx="43">
                  <c:v>-23.818028218144811</c:v>
                </c:pt>
                <c:pt idx="44">
                  <c:v>-23.824828218144809</c:v>
                </c:pt>
                <c:pt idx="45">
                  <c:v>-23.751828218144809</c:v>
                </c:pt>
                <c:pt idx="46">
                  <c:v>-23.791828218144808</c:v>
                </c:pt>
                <c:pt idx="47">
                  <c:v>-23.791828218144808</c:v>
                </c:pt>
                <c:pt idx="48">
                  <c:v>-23.791828218144808</c:v>
                </c:pt>
                <c:pt idx="49">
                  <c:v>-23.791828218144808</c:v>
                </c:pt>
                <c:pt idx="50">
                  <c:v>-23.671828218144807</c:v>
                </c:pt>
                <c:pt idx="51">
                  <c:v>-23.551828218144806</c:v>
                </c:pt>
                <c:pt idx="52">
                  <c:v>-23.431828218144805</c:v>
                </c:pt>
                <c:pt idx="53">
                  <c:v>-23.311828218144804</c:v>
                </c:pt>
                <c:pt idx="54">
                  <c:v>-23.191828218144803</c:v>
                </c:pt>
                <c:pt idx="55">
                  <c:v>-23.071828218144802</c:v>
                </c:pt>
                <c:pt idx="56">
                  <c:v>-22.951828218144801</c:v>
                </c:pt>
                <c:pt idx="57">
                  <c:v>-22.8318282181448</c:v>
                </c:pt>
                <c:pt idx="58">
                  <c:v>-22.711828218144799</c:v>
                </c:pt>
                <c:pt idx="59">
                  <c:v>-22.8118282181448</c:v>
                </c:pt>
                <c:pt idx="60">
                  <c:v>-22.911828218144802</c:v>
                </c:pt>
                <c:pt idx="61">
                  <c:v>-22.911828218144802</c:v>
                </c:pt>
                <c:pt idx="62">
                  <c:v>-22.911828218144802</c:v>
                </c:pt>
                <c:pt idx="63">
                  <c:v>-22.961828218144802</c:v>
                </c:pt>
                <c:pt idx="64">
                  <c:v>-23.071828218144802</c:v>
                </c:pt>
                <c:pt idx="65">
                  <c:v>-23.1868282181448</c:v>
                </c:pt>
                <c:pt idx="66">
                  <c:v>-23.2968282181448</c:v>
                </c:pt>
                <c:pt idx="67">
                  <c:v>-23.3468282181448</c:v>
                </c:pt>
                <c:pt idx="68">
                  <c:v>-23.446828218144802</c:v>
                </c:pt>
                <c:pt idx="69">
                  <c:v>-23.5618282181448</c:v>
                </c:pt>
                <c:pt idx="70">
                  <c:v>-23.661828218144802</c:v>
                </c:pt>
                <c:pt idx="71">
                  <c:v>-23.661828218144802</c:v>
                </c:pt>
                <c:pt idx="72">
                  <c:v>-23.541828218144801</c:v>
                </c:pt>
                <c:pt idx="73">
                  <c:v>-23.4218282181448</c:v>
                </c:pt>
                <c:pt idx="74">
                  <c:v>-23.4218282181448</c:v>
                </c:pt>
                <c:pt idx="75">
                  <c:v>-23.371828218144799</c:v>
                </c:pt>
                <c:pt idx="76">
                  <c:v>-23.4718282181448</c:v>
                </c:pt>
                <c:pt idx="77">
                  <c:v>-23.571828218144802</c:v>
                </c:pt>
                <c:pt idx="78">
                  <c:v>-23.4718282181448</c:v>
                </c:pt>
                <c:pt idx="79">
                  <c:v>-23.371828218144799</c:v>
                </c:pt>
                <c:pt idx="80">
                  <c:v>-23.361828218144797</c:v>
                </c:pt>
                <c:pt idx="81">
                  <c:v>-23.411828218144798</c:v>
                </c:pt>
                <c:pt idx="82">
                  <c:v>-23.401828218144797</c:v>
                </c:pt>
                <c:pt idx="83">
                  <c:v>-23.501828218144798</c:v>
                </c:pt>
                <c:pt idx="84">
                  <c:v>-23.601828218144799</c:v>
                </c:pt>
                <c:pt idx="85">
                  <c:v>-23.6518282181448</c:v>
                </c:pt>
                <c:pt idx="86">
                  <c:v>-23.601828218144799</c:v>
                </c:pt>
                <c:pt idx="87">
                  <c:v>-23.4918282181448</c:v>
                </c:pt>
                <c:pt idx="88">
                  <c:v>-23.391828218144799</c:v>
                </c:pt>
                <c:pt idx="89">
                  <c:v>-23.4918282181448</c:v>
                </c:pt>
                <c:pt idx="90">
                  <c:v>-23.6168282181448</c:v>
                </c:pt>
                <c:pt idx="91">
                  <c:v>-23.7418282181448</c:v>
                </c:pt>
                <c:pt idx="92">
                  <c:v>-23.801828218144799</c:v>
                </c:pt>
                <c:pt idx="93">
                  <c:v>-23.759579903397281</c:v>
                </c:pt>
                <c:pt idx="94">
                  <c:v>-23.759579903397281</c:v>
                </c:pt>
                <c:pt idx="95">
                  <c:v>-23.759579903397281</c:v>
                </c:pt>
                <c:pt idx="96">
                  <c:v>-23.759579903397281</c:v>
                </c:pt>
                <c:pt idx="97">
                  <c:v>-23.759579903397281</c:v>
                </c:pt>
                <c:pt idx="98">
                  <c:v>-23.759579903397281</c:v>
                </c:pt>
                <c:pt idx="99">
                  <c:v>-23.759579903397281</c:v>
                </c:pt>
                <c:pt idx="100">
                  <c:v>-23.759579903397281</c:v>
                </c:pt>
                <c:pt idx="101">
                  <c:v>-23.759579903397281</c:v>
                </c:pt>
                <c:pt idx="102">
                  <c:v>-23.731579903397282</c:v>
                </c:pt>
                <c:pt idx="103">
                  <c:v>-23.711579903397283</c:v>
                </c:pt>
                <c:pt idx="104">
                  <c:v>-23.661579903397282</c:v>
                </c:pt>
                <c:pt idx="105">
                  <c:v>-23.611579903397281</c:v>
                </c:pt>
                <c:pt idx="106">
                  <c:v>-23.67157990339728</c:v>
                </c:pt>
                <c:pt idx="107">
                  <c:v>-23.725579903397279</c:v>
                </c:pt>
                <c:pt idx="108">
                  <c:v>-23.779579903397277</c:v>
                </c:pt>
                <c:pt idx="109">
                  <c:v>-23.803579903397278</c:v>
                </c:pt>
                <c:pt idx="110">
                  <c:v>-23.827579903397279</c:v>
                </c:pt>
                <c:pt idx="111">
                  <c:v>-23.85157990339728</c:v>
                </c:pt>
                <c:pt idx="112">
                  <c:v>-23.875579903397281</c:v>
                </c:pt>
                <c:pt idx="113">
                  <c:v>-23.899579903397282</c:v>
                </c:pt>
                <c:pt idx="114">
                  <c:v>-23.921179903397281</c:v>
                </c:pt>
                <c:pt idx="115">
                  <c:v>-23.933179903397281</c:v>
                </c:pt>
                <c:pt idx="116">
                  <c:v>-23.939179903397282</c:v>
                </c:pt>
                <c:pt idx="117">
                  <c:v>-23.957179903397282</c:v>
                </c:pt>
                <c:pt idx="118">
                  <c:v>-23.981179903397283</c:v>
                </c:pt>
                <c:pt idx="119">
                  <c:v>-24.002779903397283</c:v>
                </c:pt>
                <c:pt idx="120">
                  <c:v>-24.016779903397282</c:v>
                </c:pt>
                <c:pt idx="121">
                  <c:v>-24.030568775954883</c:v>
                </c:pt>
                <c:pt idx="122">
                  <c:v>-24.044947244478884</c:v>
                </c:pt>
                <c:pt idx="123">
                  <c:v>-24.059937250642882</c:v>
                </c:pt>
                <c:pt idx="124">
                  <c:v>-24.059490849518884</c:v>
                </c:pt>
                <c:pt idx="125">
                  <c:v>-24.079958545639844</c:v>
                </c:pt>
                <c:pt idx="126">
                  <c:v>-24.104189699567847</c:v>
                </c:pt>
                <c:pt idx="127">
                  <c:v>-24.126399203315046</c:v>
                </c:pt>
                <c:pt idx="129">
                  <c:v>-24.138984161578247</c:v>
                </c:pt>
                <c:pt idx="130">
                  <c:v>-24.152082110200169</c:v>
                </c:pt>
                <c:pt idx="131">
                  <c:v>-24.17282078122177</c:v>
                </c:pt>
                <c:pt idx="132">
                  <c:v>-24.203638791981763</c:v>
                </c:pt>
                <c:pt idx="133">
                  <c:v>-24.235687398181771</c:v>
                </c:pt>
                <c:pt idx="134">
                  <c:v>-24.259010873489771</c:v>
                </c:pt>
                <c:pt idx="135">
                  <c:v>-24.231306285720173</c:v>
                </c:pt>
                <c:pt idx="136">
                  <c:v>-24.202519205521767</c:v>
                </c:pt>
                <c:pt idx="137">
                  <c:v>-24.219713724130568</c:v>
                </c:pt>
                <c:pt idx="138">
                  <c:v>-24.237570068548965</c:v>
                </c:pt>
                <c:pt idx="139">
                  <c:v>-24.256108481058568</c:v>
                </c:pt>
                <c:pt idx="140">
                  <c:v>-24.275349567907689</c:v>
                </c:pt>
                <c:pt idx="141">
                  <c:v>-24.295314299311372</c:v>
                </c:pt>
                <c:pt idx="142">
                  <c:v>-24.316024009451375</c:v>
                </c:pt>
                <c:pt idx="143">
                  <c:v>-23.78028152877841</c:v>
                </c:pt>
                <c:pt idx="144">
                  <c:v>-23.327718641100414</c:v>
                </c:pt>
                <c:pt idx="145">
                  <c:v>-22.752065509688087</c:v>
                </c:pt>
                <c:pt idx="146">
                  <c:v>-22.155608823660341</c:v>
                </c:pt>
                <c:pt idx="147">
                  <c:v>-21.652185404458418</c:v>
                </c:pt>
                <c:pt idx="148">
                  <c:v>-21.130862281676386</c:v>
                </c:pt>
                <c:pt idx="149">
                  <c:v>-20.397349701557935</c:v>
                </c:pt>
                <c:pt idx="150">
                  <c:v>-19.63818026477643</c:v>
                </c:pt>
                <c:pt idx="151">
                  <c:v>-18.914952103858997</c:v>
                </c:pt>
                <c:pt idx="152">
                  <c:v>-18.291525442468973</c:v>
                </c:pt>
                <c:pt idx="153">
                  <c:v>-17.646825202258967</c:v>
                </c:pt>
                <c:pt idx="154">
                  <c:v>-16.980306617188901</c:v>
                </c:pt>
                <c:pt idx="155">
                  <c:v>-16.574038503314885</c:v>
                </c:pt>
                <c:pt idx="156">
                  <c:v>-16.154246967108996</c:v>
                </c:pt>
                <c:pt idx="157">
                  <c:v>-15.720597087538945</c:v>
                </c:pt>
                <c:pt idx="158">
                  <c:v>-15.292221032838903</c:v>
                </c:pt>
                <c:pt idx="159">
                  <c:v>-14.772221032838903</c:v>
                </c:pt>
                <c:pt idx="160">
                  <c:v>-14.172221032838905</c:v>
                </c:pt>
                <c:pt idx="161">
                  <c:v>-13.732221032838904</c:v>
                </c:pt>
                <c:pt idx="162">
                  <c:v>-13.272221032838903</c:v>
                </c:pt>
                <c:pt idx="163">
                  <c:v>-12.812221032838902</c:v>
                </c:pt>
                <c:pt idx="164">
                  <c:v>-12.352221032838901</c:v>
                </c:pt>
                <c:pt idx="165">
                  <c:v>-11.9122210328389</c:v>
                </c:pt>
                <c:pt idx="166">
                  <c:v>-11.472221032838899</c:v>
                </c:pt>
                <c:pt idx="167">
                  <c:v>-11.012221032838898</c:v>
                </c:pt>
                <c:pt idx="168">
                  <c:v>-10.552221032838897</c:v>
                </c:pt>
                <c:pt idx="169">
                  <c:v>-10.092221032838896</c:v>
                </c:pt>
                <c:pt idx="170">
                  <c:v>-9.5722210328388968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F-41F0-956D-7F7280C7336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rgbClr val="333399"/>
              </a:solidFill>
              <a:round/>
            </a:ln>
            <a:effectLst/>
          </c:spPr>
          <c:marker>
            <c:symbol val="none"/>
          </c:marker>
          <c:val>
            <c:numRef>
              <c:f>Charts!$BW$59:$BW$230</c:f>
              <c:numCache>
                <c:formatCode>0.00</c:formatCode>
                <c:ptCount val="172"/>
                <c:pt idx="13">
                  <c:v>-17.516398148148152</c:v>
                </c:pt>
                <c:pt idx="27">
                  <c:v>-23.298981481481476</c:v>
                </c:pt>
                <c:pt idx="41">
                  <c:v>-23.783333333333335</c:v>
                </c:pt>
                <c:pt idx="55">
                  <c:v>-23.846685185185184</c:v>
                </c:pt>
                <c:pt idx="69">
                  <c:v>-24.688324074074078</c:v>
                </c:pt>
                <c:pt idx="83">
                  <c:v>-24.016157407407405</c:v>
                </c:pt>
                <c:pt idx="97">
                  <c:v>-24.792027777777776</c:v>
                </c:pt>
                <c:pt idx="111">
                  <c:v>-25.182240740740742</c:v>
                </c:pt>
                <c:pt idx="125">
                  <c:v>-25.327388888888891</c:v>
                </c:pt>
                <c:pt idx="140">
                  <c:v>-24.653703703703702</c:v>
                </c:pt>
                <c:pt idx="154">
                  <c:v>-16.967166666666667</c:v>
                </c:pt>
                <c:pt idx="168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F-41F0-956D-7F7280C7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33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Charts!$BV$59:$BV$229</c:f>
              <c:numCache>
                <c:formatCode>0.00</c:formatCode>
                <c:ptCount val="171"/>
                <c:pt idx="0">
                  <c:v>-14.949755251840001</c:v>
                </c:pt>
                <c:pt idx="1">
                  <c:v>-15.321256422146002</c:v>
                </c:pt>
                <c:pt idx="2">
                  <c:v>-15.680750515776001</c:v>
                </c:pt>
                <c:pt idx="3">
                  <c:v>-16.089876783976003</c:v>
                </c:pt>
                <c:pt idx="4">
                  <c:v>-16.485509149376</c:v>
                </c:pt>
                <c:pt idx="5">
                  <c:v>-16.848835284454001</c:v>
                </c:pt>
                <c:pt idx="6">
                  <c:v>-17.211014771902803</c:v>
                </c:pt>
                <c:pt idx="7">
                  <c:v>-17.550160436292803</c:v>
                </c:pt>
                <c:pt idx="8">
                  <c:v>-17.860406815392803</c:v>
                </c:pt>
                <c:pt idx="9">
                  <c:v>-18.143231767522806</c:v>
                </c:pt>
                <c:pt idx="10">
                  <c:v>-18.400065844674806</c:v>
                </c:pt>
                <c:pt idx="11">
                  <c:v>-18.663256715620808</c:v>
                </c:pt>
                <c:pt idx="12">
                  <c:v>-18.931917919360806</c:v>
                </c:pt>
                <c:pt idx="13">
                  <c:v>-19.219584949160808</c:v>
                </c:pt>
                <c:pt idx="14">
                  <c:v>-19.49668105536081</c:v>
                </c:pt>
                <c:pt idx="15">
                  <c:v>-19.923554209984808</c:v>
                </c:pt>
                <c:pt idx="16">
                  <c:v>-20.36004947391681</c:v>
                </c:pt>
                <c:pt idx="17">
                  <c:v>-20.681137442416809</c:v>
                </c:pt>
                <c:pt idx="18">
                  <c:v>-20.918615683016807</c:v>
                </c:pt>
                <c:pt idx="19">
                  <c:v>-21.215302268796808</c:v>
                </c:pt>
                <c:pt idx="20">
                  <c:v>-21.434515687636807</c:v>
                </c:pt>
                <c:pt idx="21">
                  <c:v>-21.64496887679681</c:v>
                </c:pt>
                <c:pt idx="22">
                  <c:v>-21.846904682196808</c:v>
                </c:pt>
                <c:pt idx="23">
                  <c:v>-22.036688847368811</c:v>
                </c:pt>
                <c:pt idx="24">
                  <c:v>-22.22230259836881</c:v>
                </c:pt>
                <c:pt idx="25">
                  <c:v>-22.453444116820808</c:v>
                </c:pt>
                <c:pt idx="26">
                  <c:v>-22.725789086996812</c:v>
                </c:pt>
                <c:pt idx="27">
                  <c:v>-22.830015077268811</c:v>
                </c:pt>
                <c:pt idx="28">
                  <c:v>-22.910984132812811</c:v>
                </c:pt>
                <c:pt idx="29">
                  <c:v>-23.056789990464811</c:v>
                </c:pt>
                <c:pt idx="30">
                  <c:v>-23.19175121724281</c:v>
                </c:pt>
                <c:pt idx="31">
                  <c:v>-23.327305868802814</c:v>
                </c:pt>
                <c:pt idx="32">
                  <c:v>-23.456554007002811</c:v>
                </c:pt>
                <c:pt idx="33">
                  <c:v>-23.573537912352812</c:v>
                </c:pt>
                <c:pt idx="34">
                  <c:v>-23.667321224192811</c:v>
                </c:pt>
                <c:pt idx="35">
                  <c:v>-23.756528218144812</c:v>
                </c:pt>
                <c:pt idx="36">
                  <c:v>-23.764528218144811</c:v>
                </c:pt>
                <c:pt idx="37">
                  <c:v>-23.773028218144812</c:v>
                </c:pt>
                <c:pt idx="38">
                  <c:v>-23.782028218144813</c:v>
                </c:pt>
                <c:pt idx="39">
                  <c:v>-23.791028218144813</c:v>
                </c:pt>
                <c:pt idx="40">
                  <c:v>-23.800828218144812</c:v>
                </c:pt>
                <c:pt idx="41">
                  <c:v>-23.804828218144813</c:v>
                </c:pt>
                <c:pt idx="42">
                  <c:v>-23.811228218144812</c:v>
                </c:pt>
                <c:pt idx="43">
                  <c:v>-23.818028218144811</c:v>
                </c:pt>
                <c:pt idx="44">
                  <c:v>-23.824828218144809</c:v>
                </c:pt>
                <c:pt idx="45">
                  <c:v>-23.751828218144809</c:v>
                </c:pt>
                <c:pt idx="46">
                  <c:v>-23.791828218144808</c:v>
                </c:pt>
                <c:pt idx="47">
                  <c:v>-23.791828218144808</c:v>
                </c:pt>
                <c:pt idx="48">
                  <c:v>-23.791828218144808</c:v>
                </c:pt>
                <c:pt idx="49">
                  <c:v>-23.791828218144808</c:v>
                </c:pt>
                <c:pt idx="50">
                  <c:v>-23.671828218144807</c:v>
                </c:pt>
                <c:pt idx="51">
                  <c:v>-23.551828218144806</c:v>
                </c:pt>
                <c:pt idx="52">
                  <c:v>-23.431828218144805</c:v>
                </c:pt>
                <c:pt idx="53">
                  <c:v>-23.311828218144804</c:v>
                </c:pt>
                <c:pt idx="54">
                  <c:v>-23.191828218144803</c:v>
                </c:pt>
                <c:pt idx="55">
                  <c:v>-23.071828218144802</c:v>
                </c:pt>
                <c:pt idx="56">
                  <c:v>-22.951828218144801</c:v>
                </c:pt>
                <c:pt idx="57">
                  <c:v>-22.8318282181448</c:v>
                </c:pt>
                <c:pt idx="58">
                  <c:v>-22.711828218144799</c:v>
                </c:pt>
                <c:pt idx="59">
                  <c:v>-22.8118282181448</c:v>
                </c:pt>
                <c:pt idx="60">
                  <c:v>-22.911828218144802</c:v>
                </c:pt>
                <c:pt idx="61">
                  <c:v>-22.911828218144802</c:v>
                </c:pt>
                <c:pt idx="62">
                  <c:v>-22.911828218144802</c:v>
                </c:pt>
                <c:pt idx="63">
                  <c:v>-22.961828218144802</c:v>
                </c:pt>
                <c:pt idx="64">
                  <c:v>-23.071828218144802</c:v>
                </c:pt>
                <c:pt idx="65">
                  <c:v>-23.1868282181448</c:v>
                </c:pt>
                <c:pt idx="66">
                  <c:v>-23.2968282181448</c:v>
                </c:pt>
                <c:pt idx="67">
                  <c:v>-23.3468282181448</c:v>
                </c:pt>
                <c:pt idx="68">
                  <c:v>-23.446828218144802</c:v>
                </c:pt>
                <c:pt idx="69">
                  <c:v>-23.5618282181448</c:v>
                </c:pt>
                <c:pt idx="70">
                  <c:v>-23.661828218144802</c:v>
                </c:pt>
                <c:pt idx="71">
                  <c:v>-23.661828218144802</c:v>
                </c:pt>
                <c:pt idx="72">
                  <c:v>-23.541828218144801</c:v>
                </c:pt>
                <c:pt idx="73">
                  <c:v>-23.4218282181448</c:v>
                </c:pt>
                <c:pt idx="74">
                  <c:v>-23.4218282181448</c:v>
                </c:pt>
                <c:pt idx="75">
                  <c:v>-23.371828218144799</c:v>
                </c:pt>
                <c:pt idx="76">
                  <c:v>-23.4718282181448</c:v>
                </c:pt>
                <c:pt idx="77">
                  <c:v>-23.571828218144802</c:v>
                </c:pt>
                <c:pt idx="78">
                  <c:v>-23.4718282181448</c:v>
                </c:pt>
                <c:pt idx="79">
                  <c:v>-23.371828218144799</c:v>
                </c:pt>
                <c:pt idx="80">
                  <c:v>-23.361828218144797</c:v>
                </c:pt>
                <c:pt idx="81">
                  <c:v>-23.411828218144798</c:v>
                </c:pt>
                <c:pt idx="82">
                  <c:v>-23.401828218144797</c:v>
                </c:pt>
                <c:pt idx="83">
                  <c:v>-23.501828218144798</c:v>
                </c:pt>
                <c:pt idx="84">
                  <c:v>-23.601828218144799</c:v>
                </c:pt>
                <c:pt idx="85">
                  <c:v>-23.6518282181448</c:v>
                </c:pt>
                <c:pt idx="86">
                  <c:v>-23.601828218144799</c:v>
                </c:pt>
                <c:pt idx="87">
                  <c:v>-23.4918282181448</c:v>
                </c:pt>
                <c:pt idx="88">
                  <c:v>-23.391828218144799</c:v>
                </c:pt>
                <c:pt idx="89">
                  <c:v>-23.4918282181448</c:v>
                </c:pt>
                <c:pt idx="90">
                  <c:v>-23.6168282181448</c:v>
                </c:pt>
                <c:pt idx="91">
                  <c:v>-23.7418282181448</c:v>
                </c:pt>
                <c:pt idx="92">
                  <c:v>-23.801828218144799</c:v>
                </c:pt>
                <c:pt idx="93">
                  <c:v>-23.759579903397281</c:v>
                </c:pt>
                <c:pt idx="94">
                  <c:v>-23.759579903397281</c:v>
                </c:pt>
                <c:pt idx="95">
                  <c:v>-23.759579903397281</c:v>
                </c:pt>
                <c:pt idx="96">
                  <c:v>-23.759579903397281</c:v>
                </c:pt>
                <c:pt idx="97">
                  <c:v>-23.759579903397281</c:v>
                </c:pt>
                <c:pt idx="98">
                  <c:v>-23.759579903397281</c:v>
                </c:pt>
                <c:pt idx="99">
                  <c:v>-23.759579903397281</c:v>
                </c:pt>
                <c:pt idx="100">
                  <c:v>-23.759579903397281</c:v>
                </c:pt>
                <c:pt idx="101">
                  <c:v>-23.759579903397281</c:v>
                </c:pt>
                <c:pt idx="102">
                  <c:v>-23.731579903397282</c:v>
                </c:pt>
                <c:pt idx="103">
                  <c:v>-23.711579903397283</c:v>
                </c:pt>
                <c:pt idx="104">
                  <c:v>-23.661579903397282</c:v>
                </c:pt>
                <c:pt idx="105">
                  <c:v>-23.611579903397281</c:v>
                </c:pt>
                <c:pt idx="106">
                  <c:v>-23.67157990339728</c:v>
                </c:pt>
                <c:pt idx="107">
                  <c:v>-23.725579903397279</c:v>
                </c:pt>
                <c:pt idx="108">
                  <c:v>-23.779579903397277</c:v>
                </c:pt>
                <c:pt idx="109">
                  <c:v>-23.803579903397278</c:v>
                </c:pt>
                <c:pt idx="110">
                  <c:v>-23.827579903397279</c:v>
                </c:pt>
                <c:pt idx="111">
                  <c:v>-23.85157990339728</c:v>
                </c:pt>
                <c:pt idx="112">
                  <c:v>-23.875579903397281</c:v>
                </c:pt>
                <c:pt idx="113">
                  <c:v>-23.899579903397282</c:v>
                </c:pt>
                <c:pt idx="114">
                  <c:v>-23.921179903397281</c:v>
                </c:pt>
                <c:pt idx="115">
                  <c:v>-23.933179903397281</c:v>
                </c:pt>
                <c:pt idx="116">
                  <c:v>-23.939179903397282</c:v>
                </c:pt>
                <c:pt idx="117">
                  <c:v>-23.957179903397282</c:v>
                </c:pt>
                <c:pt idx="118">
                  <c:v>-23.981179903397283</c:v>
                </c:pt>
                <c:pt idx="119">
                  <c:v>-24.002779903397283</c:v>
                </c:pt>
                <c:pt idx="120">
                  <c:v>-24.016779903397282</c:v>
                </c:pt>
                <c:pt idx="121">
                  <c:v>-24.030568775954883</c:v>
                </c:pt>
                <c:pt idx="122">
                  <c:v>-24.044947244478884</c:v>
                </c:pt>
                <c:pt idx="123">
                  <c:v>-24.059937250642882</c:v>
                </c:pt>
                <c:pt idx="124">
                  <c:v>-24.059490849518884</c:v>
                </c:pt>
                <c:pt idx="125">
                  <c:v>-24.079958545639844</c:v>
                </c:pt>
                <c:pt idx="126">
                  <c:v>-24.104189699567847</c:v>
                </c:pt>
                <c:pt idx="127">
                  <c:v>-24.126399203315046</c:v>
                </c:pt>
                <c:pt idx="129">
                  <c:v>-24.138984161578247</c:v>
                </c:pt>
                <c:pt idx="130">
                  <c:v>-24.152082110200169</c:v>
                </c:pt>
                <c:pt idx="131">
                  <c:v>-24.17282078122177</c:v>
                </c:pt>
                <c:pt idx="132">
                  <c:v>-24.203638791981763</c:v>
                </c:pt>
                <c:pt idx="133">
                  <c:v>-24.235687398181771</c:v>
                </c:pt>
                <c:pt idx="134">
                  <c:v>-24.259010873489771</c:v>
                </c:pt>
                <c:pt idx="135">
                  <c:v>-24.231306285720173</c:v>
                </c:pt>
                <c:pt idx="136">
                  <c:v>-24.202519205521767</c:v>
                </c:pt>
                <c:pt idx="137">
                  <c:v>-24.219713724130568</c:v>
                </c:pt>
                <c:pt idx="138">
                  <c:v>-24.237570068548965</c:v>
                </c:pt>
                <c:pt idx="139">
                  <c:v>-24.256108481058568</c:v>
                </c:pt>
                <c:pt idx="140">
                  <c:v>-24.275349567907689</c:v>
                </c:pt>
                <c:pt idx="141">
                  <c:v>-24.295314299311372</c:v>
                </c:pt>
                <c:pt idx="142">
                  <c:v>-24.316024009451375</c:v>
                </c:pt>
                <c:pt idx="143">
                  <c:v>-23.78028152877841</c:v>
                </c:pt>
                <c:pt idx="144">
                  <c:v>-23.327718641100414</c:v>
                </c:pt>
                <c:pt idx="145">
                  <c:v>-22.752065509688087</c:v>
                </c:pt>
                <c:pt idx="146">
                  <c:v>-22.155608823660341</c:v>
                </c:pt>
                <c:pt idx="147">
                  <c:v>-21.652185404458418</c:v>
                </c:pt>
                <c:pt idx="148">
                  <c:v>-21.130862281676386</c:v>
                </c:pt>
                <c:pt idx="149">
                  <c:v>-20.397349701557935</c:v>
                </c:pt>
                <c:pt idx="150">
                  <c:v>-19.63818026477643</c:v>
                </c:pt>
                <c:pt idx="151">
                  <c:v>-18.914952103858997</c:v>
                </c:pt>
                <c:pt idx="152">
                  <c:v>-18.291525442468973</c:v>
                </c:pt>
                <c:pt idx="153">
                  <c:v>-17.646825202258967</c:v>
                </c:pt>
                <c:pt idx="154">
                  <c:v>-16.980306617188901</c:v>
                </c:pt>
                <c:pt idx="155">
                  <c:v>-16.574038503314885</c:v>
                </c:pt>
                <c:pt idx="156">
                  <c:v>-16.154246967108996</c:v>
                </c:pt>
                <c:pt idx="157">
                  <c:v>-15.720597087538945</c:v>
                </c:pt>
                <c:pt idx="158">
                  <c:v>-15.292221032838903</c:v>
                </c:pt>
                <c:pt idx="159">
                  <c:v>-14.772221032838903</c:v>
                </c:pt>
                <c:pt idx="160">
                  <c:v>-14.172221032838905</c:v>
                </c:pt>
                <c:pt idx="161">
                  <c:v>-13.732221032838904</c:v>
                </c:pt>
                <c:pt idx="162">
                  <c:v>-13.272221032838903</c:v>
                </c:pt>
                <c:pt idx="163">
                  <c:v>-12.812221032838902</c:v>
                </c:pt>
                <c:pt idx="164">
                  <c:v>-12.352221032838901</c:v>
                </c:pt>
                <c:pt idx="165">
                  <c:v>-11.9122210328389</c:v>
                </c:pt>
                <c:pt idx="166">
                  <c:v>-11.472221032838899</c:v>
                </c:pt>
                <c:pt idx="167">
                  <c:v>-11.012221032838898</c:v>
                </c:pt>
                <c:pt idx="168">
                  <c:v>-10.552221032838897</c:v>
                </c:pt>
                <c:pt idx="169">
                  <c:v>-10.092221032838896</c:v>
                </c:pt>
                <c:pt idx="170">
                  <c:v>-9.5722210328388968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F-4935-AEC2-2E6363B559DA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333399"/>
              </a:solidFill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Charts!$BW$59:$BW$229</c:f>
              <c:numCache>
                <c:formatCode>0.00</c:formatCode>
                <c:ptCount val="171"/>
                <c:pt idx="13">
                  <c:v>-17.516398148148152</c:v>
                </c:pt>
                <c:pt idx="27">
                  <c:v>-23.298981481481476</c:v>
                </c:pt>
                <c:pt idx="41">
                  <c:v>-23.783333333333335</c:v>
                </c:pt>
                <c:pt idx="55">
                  <c:v>-23.846685185185184</c:v>
                </c:pt>
                <c:pt idx="69">
                  <c:v>-24.688324074074078</c:v>
                </c:pt>
                <c:pt idx="83">
                  <c:v>-24.016157407407405</c:v>
                </c:pt>
                <c:pt idx="97">
                  <c:v>-24.792027777777776</c:v>
                </c:pt>
                <c:pt idx="111">
                  <c:v>-25.182240740740742</c:v>
                </c:pt>
                <c:pt idx="125">
                  <c:v>-25.327388888888891</c:v>
                </c:pt>
                <c:pt idx="140">
                  <c:v>-24.653703703703702</c:v>
                </c:pt>
                <c:pt idx="154">
                  <c:v>-16.967166666666667</c:v>
                </c:pt>
                <c:pt idx="168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F-4935-AEC2-2E6363B5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rgbClr val="333399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Charts!$BV$59:$BV$229</c:f>
              <c:numCache>
                <c:formatCode>0.00</c:formatCode>
                <c:ptCount val="171"/>
                <c:pt idx="0">
                  <c:v>-14.949755251840001</c:v>
                </c:pt>
                <c:pt idx="1">
                  <c:v>-15.321256422146002</c:v>
                </c:pt>
                <c:pt idx="2">
                  <c:v>-15.680750515776001</c:v>
                </c:pt>
                <c:pt idx="3">
                  <c:v>-16.089876783976003</c:v>
                </c:pt>
                <c:pt idx="4">
                  <c:v>-16.485509149376</c:v>
                </c:pt>
                <c:pt idx="5">
                  <c:v>-16.848835284454001</c:v>
                </c:pt>
                <c:pt idx="6">
                  <c:v>-17.211014771902803</c:v>
                </c:pt>
                <c:pt idx="7">
                  <c:v>-17.550160436292803</c:v>
                </c:pt>
                <c:pt idx="8">
                  <c:v>-17.860406815392803</c:v>
                </c:pt>
                <c:pt idx="9">
                  <c:v>-18.143231767522806</c:v>
                </c:pt>
                <c:pt idx="10">
                  <c:v>-18.400065844674806</c:v>
                </c:pt>
                <c:pt idx="11">
                  <c:v>-18.663256715620808</c:v>
                </c:pt>
                <c:pt idx="12">
                  <c:v>-18.931917919360806</c:v>
                </c:pt>
                <c:pt idx="13">
                  <c:v>-19.219584949160808</c:v>
                </c:pt>
                <c:pt idx="14">
                  <c:v>-19.49668105536081</c:v>
                </c:pt>
                <c:pt idx="15">
                  <c:v>-19.923554209984808</c:v>
                </c:pt>
                <c:pt idx="16">
                  <c:v>-20.36004947391681</c:v>
                </c:pt>
                <c:pt idx="17">
                  <c:v>-20.681137442416809</c:v>
                </c:pt>
                <c:pt idx="18">
                  <c:v>-20.918615683016807</c:v>
                </c:pt>
                <c:pt idx="19">
                  <c:v>-21.215302268796808</c:v>
                </c:pt>
                <c:pt idx="20">
                  <c:v>-21.434515687636807</c:v>
                </c:pt>
                <c:pt idx="21">
                  <c:v>-21.64496887679681</c:v>
                </c:pt>
                <c:pt idx="22">
                  <c:v>-21.846904682196808</c:v>
                </c:pt>
                <c:pt idx="23">
                  <c:v>-22.036688847368811</c:v>
                </c:pt>
                <c:pt idx="24">
                  <c:v>-22.22230259836881</c:v>
                </c:pt>
                <c:pt idx="25">
                  <c:v>-22.453444116820808</c:v>
                </c:pt>
                <c:pt idx="26">
                  <c:v>-22.725789086996812</c:v>
                </c:pt>
                <c:pt idx="27">
                  <c:v>-22.830015077268811</c:v>
                </c:pt>
                <c:pt idx="28">
                  <c:v>-22.910984132812811</c:v>
                </c:pt>
                <c:pt idx="29">
                  <c:v>-23.056789990464811</c:v>
                </c:pt>
                <c:pt idx="30">
                  <c:v>-23.19175121724281</c:v>
                </c:pt>
                <c:pt idx="31">
                  <c:v>-23.327305868802814</c:v>
                </c:pt>
                <c:pt idx="32">
                  <c:v>-23.456554007002811</c:v>
                </c:pt>
                <c:pt idx="33">
                  <c:v>-23.573537912352812</c:v>
                </c:pt>
                <c:pt idx="34">
                  <c:v>-23.667321224192811</c:v>
                </c:pt>
                <c:pt idx="35">
                  <c:v>-23.756528218144812</c:v>
                </c:pt>
                <c:pt idx="36">
                  <c:v>-23.764528218144811</c:v>
                </c:pt>
                <c:pt idx="37">
                  <c:v>-23.773028218144812</c:v>
                </c:pt>
                <c:pt idx="38">
                  <c:v>-23.782028218144813</c:v>
                </c:pt>
                <c:pt idx="39">
                  <c:v>-23.791028218144813</c:v>
                </c:pt>
                <c:pt idx="40">
                  <c:v>-23.800828218144812</c:v>
                </c:pt>
                <c:pt idx="41">
                  <c:v>-23.804828218144813</c:v>
                </c:pt>
                <c:pt idx="42">
                  <c:v>-23.811228218144812</c:v>
                </c:pt>
                <c:pt idx="43">
                  <c:v>-23.818028218144811</c:v>
                </c:pt>
                <c:pt idx="44">
                  <c:v>-23.824828218144809</c:v>
                </c:pt>
                <c:pt idx="45">
                  <c:v>-23.751828218144809</c:v>
                </c:pt>
                <c:pt idx="46">
                  <c:v>-23.791828218144808</c:v>
                </c:pt>
                <c:pt idx="47">
                  <c:v>-23.791828218144808</c:v>
                </c:pt>
                <c:pt idx="48">
                  <c:v>-23.791828218144808</c:v>
                </c:pt>
                <c:pt idx="49">
                  <c:v>-23.791828218144808</c:v>
                </c:pt>
                <c:pt idx="50">
                  <c:v>-23.671828218144807</c:v>
                </c:pt>
                <c:pt idx="51">
                  <c:v>-23.551828218144806</c:v>
                </c:pt>
                <c:pt idx="52">
                  <c:v>-23.431828218144805</c:v>
                </c:pt>
                <c:pt idx="53">
                  <c:v>-23.311828218144804</c:v>
                </c:pt>
                <c:pt idx="54">
                  <c:v>-23.191828218144803</c:v>
                </c:pt>
                <c:pt idx="55">
                  <c:v>-23.071828218144802</c:v>
                </c:pt>
                <c:pt idx="56">
                  <c:v>-22.951828218144801</c:v>
                </c:pt>
                <c:pt idx="57">
                  <c:v>-22.8318282181448</c:v>
                </c:pt>
                <c:pt idx="58">
                  <c:v>-22.711828218144799</c:v>
                </c:pt>
                <c:pt idx="59">
                  <c:v>-22.8118282181448</c:v>
                </c:pt>
                <c:pt idx="60">
                  <c:v>-22.911828218144802</c:v>
                </c:pt>
                <c:pt idx="61">
                  <c:v>-22.911828218144802</c:v>
                </c:pt>
                <c:pt idx="62">
                  <c:v>-22.911828218144802</c:v>
                </c:pt>
                <c:pt idx="63">
                  <c:v>-22.961828218144802</c:v>
                </c:pt>
                <c:pt idx="64">
                  <c:v>-23.071828218144802</c:v>
                </c:pt>
                <c:pt idx="65">
                  <c:v>-23.1868282181448</c:v>
                </c:pt>
                <c:pt idx="66">
                  <c:v>-23.2968282181448</c:v>
                </c:pt>
                <c:pt idx="67">
                  <c:v>-23.3468282181448</c:v>
                </c:pt>
                <c:pt idx="68">
                  <c:v>-23.446828218144802</c:v>
                </c:pt>
                <c:pt idx="69">
                  <c:v>-23.5618282181448</c:v>
                </c:pt>
                <c:pt idx="70">
                  <c:v>-23.661828218144802</c:v>
                </c:pt>
                <c:pt idx="71">
                  <c:v>-23.661828218144802</c:v>
                </c:pt>
                <c:pt idx="72">
                  <c:v>-23.541828218144801</c:v>
                </c:pt>
                <c:pt idx="73">
                  <c:v>-23.4218282181448</c:v>
                </c:pt>
                <c:pt idx="74">
                  <c:v>-23.4218282181448</c:v>
                </c:pt>
                <c:pt idx="75">
                  <c:v>-23.371828218144799</c:v>
                </c:pt>
                <c:pt idx="76">
                  <c:v>-23.4718282181448</c:v>
                </c:pt>
                <c:pt idx="77">
                  <c:v>-23.571828218144802</c:v>
                </c:pt>
                <c:pt idx="78">
                  <c:v>-23.4718282181448</c:v>
                </c:pt>
                <c:pt idx="79">
                  <c:v>-23.371828218144799</c:v>
                </c:pt>
                <c:pt idx="80">
                  <c:v>-23.361828218144797</c:v>
                </c:pt>
                <c:pt idx="81">
                  <c:v>-23.411828218144798</c:v>
                </c:pt>
                <c:pt idx="82">
                  <c:v>-23.401828218144797</c:v>
                </c:pt>
                <c:pt idx="83">
                  <c:v>-23.501828218144798</c:v>
                </c:pt>
                <c:pt idx="84">
                  <c:v>-23.601828218144799</c:v>
                </c:pt>
                <c:pt idx="85">
                  <c:v>-23.6518282181448</c:v>
                </c:pt>
                <c:pt idx="86">
                  <c:v>-23.601828218144799</c:v>
                </c:pt>
                <c:pt idx="87">
                  <c:v>-23.4918282181448</c:v>
                </c:pt>
                <c:pt idx="88">
                  <c:v>-23.391828218144799</c:v>
                </c:pt>
                <c:pt idx="89">
                  <c:v>-23.4918282181448</c:v>
                </c:pt>
                <c:pt idx="90">
                  <c:v>-23.6168282181448</c:v>
                </c:pt>
                <c:pt idx="91">
                  <c:v>-23.7418282181448</c:v>
                </c:pt>
                <c:pt idx="92">
                  <c:v>-23.801828218144799</c:v>
                </c:pt>
                <c:pt idx="93">
                  <c:v>-23.759579903397281</c:v>
                </c:pt>
                <c:pt idx="94">
                  <c:v>-23.759579903397281</c:v>
                </c:pt>
                <c:pt idx="95">
                  <c:v>-23.759579903397281</c:v>
                </c:pt>
                <c:pt idx="96">
                  <c:v>-23.759579903397281</c:v>
                </c:pt>
                <c:pt idx="97">
                  <c:v>-23.759579903397281</c:v>
                </c:pt>
                <c:pt idx="98">
                  <c:v>-23.759579903397281</c:v>
                </c:pt>
                <c:pt idx="99">
                  <c:v>-23.759579903397281</c:v>
                </c:pt>
                <c:pt idx="100">
                  <c:v>-23.759579903397281</c:v>
                </c:pt>
                <c:pt idx="101">
                  <c:v>-23.759579903397281</c:v>
                </c:pt>
                <c:pt idx="102">
                  <c:v>-23.731579903397282</c:v>
                </c:pt>
                <c:pt idx="103">
                  <c:v>-23.711579903397283</c:v>
                </c:pt>
                <c:pt idx="104">
                  <c:v>-23.661579903397282</c:v>
                </c:pt>
                <c:pt idx="105">
                  <c:v>-23.611579903397281</c:v>
                </c:pt>
                <c:pt idx="106">
                  <c:v>-23.67157990339728</c:v>
                </c:pt>
                <c:pt idx="107">
                  <c:v>-23.725579903397279</c:v>
                </c:pt>
                <c:pt idx="108">
                  <c:v>-23.779579903397277</c:v>
                </c:pt>
                <c:pt idx="109">
                  <c:v>-23.803579903397278</c:v>
                </c:pt>
                <c:pt idx="110">
                  <c:v>-23.827579903397279</c:v>
                </c:pt>
                <c:pt idx="111">
                  <c:v>-23.85157990339728</c:v>
                </c:pt>
                <c:pt idx="112">
                  <c:v>-23.875579903397281</c:v>
                </c:pt>
                <c:pt idx="113">
                  <c:v>-23.899579903397282</c:v>
                </c:pt>
                <c:pt idx="114">
                  <c:v>-23.921179903397281</c:v>
                </c:pt>
                <c:pt idx="115">
                  <c:v>-23.933179903397281</c:v>
                </c:pt>
                <c:pt idx="116">
                  <c:v>-23.939179903397282</c:v>
                </c:pt>
                <c:pt idx="117">
                  <c:v>-23.957179903397282</c:v>
                </c:pt>
                <c:pt idx="118">
                  <c:v>-23.981179903397283</c:v>
                </c:pt>
                <c:pt idx="119">
                  <c:v>-24.002779903397283</c:v>
                </c:pt>
                <c:pt idx="120">
                  <c:v>-24.016779903397282</c:v>
                </c:pt>
                <c:pt idx="121">
                  <c:v>-24.030568775954883</c:v>
                </c:pt>
                <c:pt idx="122">
                  <c:v>-24.044947244478884</c:v>
                </c:pt>
                <c:pt idx="123">
                  <c:v>-24.059937250642882</c:v>
                </c:pt>
                <c:pt idx="124">
                  <c:v>-24.059490849518884</c:v>
                </c:pt>
                <c:pt idx="125">
                  <c:v>-24.079958545639844</c:v>
                </c:pt>
                <c:pt idx="126">
                  <c:v>-24.104189699567847</c:v>
                </c:pt>
                <c:pt idx="127">
                  <c:v>-24.126399203315046</c:v>
                </c:pt>
                <c:pt idx="129">
                  <c:v>-24.138984161578247</c:v>
                </c:pt>
                <c:pt idx="130">
                  <c:v>-24.152082110200169</c:v>
                </c:pt>
                <c:pt idx="131">
                  <c:v>-24.17282078122177</c:v>
                </c:pt>
                <c:pt idx="132">
                  <c:v>-24.203638791981763</c:v>
                </c:pt>
                <c:pt idx="133">
                  <c:v>-24.235687398181771</c:v>
                </c:pt>
                <c:pt idx="134">
                  <c:v>-24.259010873489771</c:v>
                </c:pt>
                <c:pt idx="135">
                  <c:v>-24.231306285720173</c:v>
                </c:pt>
                <c:pt idx="136">
                  <c:v>-24.202519205521767</c:v>
                </c:pt>
                <c:pt idx="137">
                  <c:v>-24.219713724130568</c:v>
                </c:pt>
                <c:pt idx="138">
                  <c:v>-24.237570068548965</c:v>
                </c:pt>
                <c:pt idx="139">
                  <c:v>-24.256108481058568</c:v>
                </c:pt>
                <c:pt idx="140">
                  <c:v>-24.275349567907689</c:v>
                </c:pt>
                <c:pt idx="141">
                  <c:v>-24.295314299311372</c:v>
                </c:pt>
                <c:pt idx="142">
                  <c:v>-24.316024009451375</c:v>
                </c:pt>
                <c:pt idx="143">
                  <c:v>-23.78028152877841</c:v>
                </c:pt>
                <c:pt idx="144">
                  <c:v>-23.327718641100414</c:v>
                </c:pt>
                <c:pt idx="145">
                  <c:v>-22.752065509688087</c:v>
                </c:pt>
                <c:pt idx="146">
                  <c:v>-22.155608823660341</c:v>
                </c:pt>
                <c:pt idx="147">
                  <c:v>-21.652185404458418</c:v>
                </c:pt>
                <c:pt idx="148">
                  <c:v>-21.130862281676386</c:v>
                </c:pt>
                <c:pt idx="149">
                  <c:v>-20.397349701557935</c:v>
                </c:pt>
                <c:pt idx="150">
                  <c:v>-19.63818026477643</c:v>
                </c:pt>
                <c:pt idx="151">
                  <c:v>-18.914952103858997</c:v>
                </c:pt>
                <c:pt idx="152">
                  <c:v>-18.291525442468973</c:v>
                </c:pt>
                <c:pt idx="153">
                  <c:v>-17.646825202258967</c:v>
                </c:pt>
                <c:pt idx="154">
                  <c:v>-16.980306617188901</c:v>
                </c:pt>
                <c:pt idx="155">
                  <c:v>-16.574038503314885</c:v>
                </c:pt>
                <c:pt idx="156">
                  <c:v>-16.154246967108996</c:v>
                </c:pt>
                <c:pt idx="157">
                  <c:v>-15.720597087538945</c:v>
                </c:pt>
                <c:pt idx="158">
                  <c:v>-15.292221032838903</c:v>
                </c:pt>
                <c:pt idx="159">
                  <c:v>-14.772221032838903</c:v>
                </c:pt>
                <c:pt idx="160">
                  <c:v>-14.172221032838905</c:v>
                </c:pt>
                <c:pt idx="161">
                  <c:v>-13.732221032838904</c:v>
                </c:pt>
                <c:pt idx="162">
                  <c:v>-13.272221032838903</c:v>
                </c:pt>
                <c:pt idx="163">
                  <c:v>-12.812221032838902</c:v>
                </c:pt>
                <c:pt idx="164">
                  <c:v>-12.352221032838901</c:v>
                </c:pt>
                <c:pt idx="165">
                  <c:v>-11.9122210328389</c:v>
                </c:pt>
                <c:pt idx="166">
                  <c:v>-11.472221032838899</c:v>
                </c:pt>
                <c:pt idx="167">
                  <c:v>-11.012221032838898</c:v>
                </c:pt>
                <c:pt idx="168">
                  <c:v>-10.552221032838897</c:v>
                </c:pt>
                <c:pt idx="169">
                  <c:v>-10.092221032838896</c:v>
                </c:pt>
                <c:pt idx="170">
                  <c:v>-9.5722210328388968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0-41AF-A1BA-091FF894DE0E}"/>
            </c:ext>
          </c:extLst>
        </c:ser>
        <c:ser>
          <c:idx val="1"/>
          <c:order val="1"/>
          <c:tx>
            <c:v>measured</c:v>
          </c:tx>
          <c:spPr>
            <a:ln w="28575" cap="rnd">
              <a:solidFill>
                <a:srgbClr val="333399"/>
              </a:solidFill>
              <a:round/>
            </a:ln>
            <a:effectLst/>
          </c:spPr>
          <c:marker>
            <c:symbol val="none"/>
          </c:marker>
          <c:cat>
            <c:numRef>
              <c:f>Charts!$AV$59:$AV$230</c:f>
              <c:numCache>
                <c:formatCode>d\-mmm</c:formatCode>
                <c:ptCount val="17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  <c:pt idx="12">
                  <c:v>42313</c:v>
                </c:pt>
                <c:pt idx="13">
                  <c:v>42314</c:v>
                </c:pt>
                <c:pt idx="14">
                  <c:v>42315</c:v>
                </c:pt>
                <c:pt idx="15">
                  <c:v>42316</c:v>
                </c:pt>
                <c:pt idx="16">
                  <c:v>42317</c:v>
                </c:pt>
                <c:pt idx="17">
                  <c:v>42318</c:v>
                </c:pt>
                <c:pt idx="18">
                  <c:v>42319</c:v>
                </c:pt>
                <c:pt idx="19">
                  <c:v>42320</c:v>
                </c:pt>
                <c:pt idx="20">
                  <c:v>42321</c:v>
                </c:pt>
                <c:pt idx="21">
                  <c:v>42322</c:v>
                </c:pt>
                <c:pt idx="22">
                  <c:v>42323</c:v>
                </c:pt>
                <c:pt idx="23">
                  <c:v>42324</c:v>
                </c:pt>
                <c:pt idx="24">
                  <c:v>42325</c:v>
                </c:pt>
                <c:pt idx="25">
                  <c:v>42326</c:v>
                </c:pt>
                <c:pt idx="26">
                  <c:v>42327</c:v>
                </c:pt>
                <c:pt idx="27">
                  <c:v>42328</c:v>
                </c:pt>
                <c:pt idx="28">
                  <c:v>42329</c:v>
                </c:pt>
                <c:pt idx="29">
                  <c:v>42330</c:v>
                </c:pt>
                <c:pt idx="30">
                  <c:v>42331</c:v>
                </c:pt>
                <c:pt idx="31">
                  <c:v>42332</c:v>
                </c:pt>
                <c:pt idx="32">
                  <c:v>42333</c:v>
                </c:pt>
                <c:pt idx="33">
                  <c:v>42334</c:v>
                </c:pt>
                <c:pt idx="34">
                  <c:v>42335</c:v>
                </c:pt>
                <c:pt idx="35">
                  <c:v>42336</c:v>
                </c:pt>
                <c:pt idx="36">
                  <c:v>42337</c:v>
                </c:pt>
                <c:pt idx="37">
                  <c:v>42338</c:v>
                </c:pt>
                <c:pt idx="38">
                  <c:v>42339</c:v>
                </c:pt>
                <c:pt idx="39">
                  <c:v>42340</c:v>
                </c:pt>
                <c:pt idx="40">
                  <c:v>42341</c:v>
                </c:pt>
                <c:pt idx="41">
                  <c:v>42342</c:v>
                </c:pt>
                <c:pt idx="42">
                  <c:v>42343</c:v>
                </c:pt>
                <c:pt idx="43">
                  <c:v>42344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42350</c:v>
                </c:pt>
                <c:pt idx="50">
                  <c:v>42351</c:v>
                </c:pt>
                <c:pt idx="51">
                  <c:v>42352</c:v>
                </c:pt>
                <c:pt idx="52">
                  <c:v>42353</c:v>
                </c:pt>
                <c:pt idx="53">
                  <c:v>42354</c:v>
                </c:pt>
                <c:pt idx="54">
                  <c:v>42355</c:v>
                </c:pt>
                <c:pt idx="55">
                  <c:v>42356</c:v>
                </c:pt>
                <c:pt idx="56">
                  <c:v>42357</c:v>
                </c:pt>
                <c:pt idx="57">
                  <c:v>42358</c:v>
                </c:pt>
                <c:pt idx="58">
                  <c:v>42359</c:v>
                </c:pt>
                <c:pt idx="59">
                  <c:v>42360</c:v>
                </c:pt>
                <c:pt idx="60">
                  <c:v>42361</c:v>
                </c:pt>
                <c:pt idx="61">
                  <c:v>42362</c:v>
                </c:pt>
                <c:pt idx="62">
                  <c:v>42363</c:v>
                </c:pt>
                <c:pt idx="63">
                  <c:v>42364</c:v>
                </c:pt>
                <c:pt idx="64">
                  <c:v>42365</c:v>
                </c:pt>
                <c:pt idx="65">
                  <c:v>42366</c:v>
                </c:pt>
                <c:pt idx="66">
                  <c:v>42367</c:v>
                </c:pt>
                <c:pt idx="67">
                  <c:v>42368</c:v>
                </c:pt>
                <c:pt idx="68">
                  <c:v>42369</c:v>
                </c:pt>
                <c:pt idx="69">
                  <c:v>42370</c:v>
                </c:pt>
                <c:pt idx="70">
                  <c:v>42371</c:v>
                </c:pt>
                <c:pt idx="71">
                  <c:v>42372</c:v>
                </c:pt>
                <c:pt idx="72">
                  <c:v>42373</c:v>
                </c:pt>
                <c:pt idx="73">
                  <c:v>42374</c:v>
                </c:pt>
                <c:pt idx="74">
                  <c:v>42375</c:v>
                </c:pt>
                <c:pt idx="75">
                  <c:v>42376</c:v>
                </c:pt>
                <c:pt idx="76">
                  <c:v>42377</c:v>
                </c:pt>
                <c:pt idx="77">
                  <c:v>42378</c:v>
                </c:pt>
                <c:pt idx="78">
                  <c:v>42379</c:v>
                </c:pt>
                <c:pt idx="79">
                  <c:v>42380</c:v>
                </c:pt>
                <c:pt idx="80">
                  <c:v>42381</c:v>
                </c:pt>
                <c:pt idx="81">
                  <c:v>42382</c:v>
                </c:pt>
                <c:pt idx="82">
                  <c:v>42383</c:v>
                </c:pt>
                <c:pt idx="83">
                  <c:v>42384</c:v>
                </c:pt>
                <c:pt idx="84">
                  <c:v>42385</c:v>
                </c:pt>
                <c:pt idx="85">
                  <c:v>42386</c:v>
                </c:pt>
                <c:pt idx="86">
                  <c:v>42387</c:v>
                </c:pt>
                <c:pt idx="87">
                  <c:v>42388</c:v>
                </c:pt>
                <c:pt idx="88">
                  <c:v>42389</c:v>
                </c:pt>
                <c:pt idx="89">
                  <c:v>42390</c:v>
                </c:pt>
                <c:pt idx="90">
                  <c:v>42391</c:v>
                </c:pt>
                <c:pt idx="91">
                  <c:v>42392</c:v>
                </c:pt>
                <c:pt idx="92">
                  <c:v>42393</c:v>
                </c:pt>
                <c:pt idx="93">
                  <c:v>42394</c:v>
                </c:pt>
                <c:pt idx="94">
                  <c:v>42395</c:v>
                </c:pt>
                <c:pt idx="95">
                  <c:v>42396</c:v>
                </c:pt>
                <c:pt idx="96">
                  <c:v>42397</c:v>
                </c:pt>
                <c:pt idx="97">
                  <c:v>42398</c:v>
                </c:pt>
                <c:pt idx="98">
                  <c:v>42399</c:v>
                </c:pt>
                <c:pt idx="99">
                  <c:v>42400</c:v>
                </c:pt>
                <c:pt idx="100">
                  <c:v>42401</c:v>
                </c:pt>
                <c:pt idx="101">
                  <c:v>42402</c:v>
                </c:pt>
                <c:pt idx="102">
                  <c:v>42403</c:v>
                </c:pt>
                <c:pt idx="103">
                  <c:v>42404</c:v>
                </c:pt>
                <c:pt idx="104">
                  <c:v>42405</c:v>
                </c:pt>
                <c:pt idx="105">
                  <c:v>42406</c:v>
                </c:pt>
                <c:pt idx="106">
                  <c:v>42407</c:v>
                </c:pt>
                <c:pt idx="107">
                  <c:v>42408</c:v>
                </c:pt>
                <c:pt idx="108">
                  <c:v>42409</c:v>
                </c:pt>
                <c:pt idx="109">
                  <c:v>42410</c:v>
                </c:pt>
                <c:pt idx="110">
                  <c:v>42411</c:v>
                </c:pt>
                <c:pt idx="111">
                  <c:v>42412</c:v>
                </c:pt>
                <c:pt idx="112">
                  <c:v>42413</c:v>
                </c:pt>
                <c:pt idx="113">
                  <c:v>42414</c:v>
                </c:pt>
                <c:pt idx="114">
                  <c:v>42415</c:v>
                </c:pt>
                <c:pt idx="115">
                  <c:v>42416</c:v>
                </c:pt>
                <c:pt idx="116">
                  <c:v>42417</c:v>
                </c:pt>
                <c:pt idx="117">
                  <c:v>42418</c:v>
                </c:pt>
                <c:pt idx="118">
                  <c:v>42419</c:v>
                </c:pt>
                <c:pt idx="119">
                  <c:v>42420</c:v>
                </c:pt>
                <c:pt idx="120">
                  <c:v>42421</c:v>
                </c:pt>
                <c:pt idx="121">
                  <c:v>42422</c:v>
                </c:pt>
                <c:pt idx="122">
                  <c:v>42423</c:v>
                </c:pt>
                <c:pt idx="123">
                  <c:v>42424</c:v>
                </c:pt>
                <c:pt idx="124">
                  <c:v>42425</c:v>
                </c:pt>
                <c:pt idx="125">
                  <c:v>42426</c:v>
                </c:pt>
                <c:pt idx="126">
                  <c:v>42427</c:v>
                </c:pt>
                <c:pt idx="127">
                  <c:v>42428</c:v>
                </c:pt>
                <c:pt idx="128">
                  <c:v>42429</c:v>
                </c:pt>
                <c:pt idx="129">
                  <c:v>42430</c:v>
                </c:pt>
                <c:pt idx="130">
                  <c:v>42431</c:v>
                </c:pt>
                <c:pt idx="131">
                  <c:v>42432</c:v>
                </c:pt>
                <c:pt idx="132">
                  <c:v>42433</c:v>
                </c:pt>
                <c:pt idx="133">
                  <c:v>42434</c:v>
                </c:pt>
                <c:pt idx="134">
                  <c:v>42435</c:v>
                </c:pt>
                <c:pt idx="135">
                  <c:v>42436</c:v>
                </c:pt>
                <c:pt idx="136">
                  <c:v>42437</c:v>
                </c:pt>
                <c:pt idx="137">
                  <c:v>42438</c:v>
                </c:pt>
                <c:pt idx="138">
                  <c:v>42439</c:v>
                </c:pt>
                <c:pt idx="139">
                  <c:v>42440</c:v>
                </c:pt>
                <c:pt idx="140">
                  <c:v>42441</c:v>
                </c:pt>
                <c:pt idx="141">
                  <c:v>42442</c:v>
                </c:pt>
                <c:pt idx="142">
                  <c:v>42443</c:v>
                </c:pt>
                <c:pt idx="143">
                  <c:v>42444</c:v>
                </c:pt>
                <c:pt idx="144">
                  <c:v>42445</c:v>
                </c:pt>
                <c:pt idx="145">
                  <c:v>42446</c:v>
                </c:pt>
                <c:pt idx="146">
                  <c:v>42447</c:v>
                </c:pt>
                <c:pt idx="147">
                  <c:v>42448</c:v>
                </c:pt>
                <c:pt idx="148">
                  <c:v>42449</c:v>
                </c:pt>
                <c:pt idx="149">
                  <c:v>42450</c:v>
                </c:pt>
                <c:pt idx="150">
                  <c:v>42451</c:v>
                </c:pt>
                <c:pt idx="151">
                  <c:v>42452</c:v>
                </c:pt>
                <c:pt idx="152">
                  <c:v>42453</c:v>
                </c:pt>
                <c:pt idx="153">
                  <c:v>42454</c:v>
                </c:pt>
                <c:pt idx="154">
                  <c:v>42455</c:v>
                </c:pt>
                <c:pt idx="155">
                  <c:v>42456</c:v>
                </c:pt>
                <c:pt idx="156">
                  <c:v>42457</c:v>
                </c:pt>
                <c:pt idx="157">
                  <c:v>42458</c:v>
                </c:pt>
                <c:pt idx="158">
                  <c:v>42459</c:v>
                </c:pt>
                <c:pt idx="159">
                  <c:v>42460</c:v>
                </c:pt>
                <c:pt idx="160">
                  <c:v>42461</c:v>
                </c:pt>
                <c:pt idx="161">
                  <c:v>42462</c:v>
                </c:pt>
                <c:pt idx="162">
                  <c:v>42463</c:v>
                </c:pt>
                <c:pt idx="163">
                  <c:v>42464</c:v>
                </c:pt>
                <c:pt idx="164">
                  <c:v>42465</c:v>
                </c:pt>
                <c:pt idx="165">
                  <c:v>42466</c:v>
                </c:pt>
                <c:pt idx="166">
                  <c:v>42467</c:v>
                </c:pt>
                <c:pt idx="167">
                  <c:v>42468</c:v>
                </c:pt>
                <c:pt idx="168">
                  <c:v>42469</c:v>
                </c:pt>
                <c:pt idx="169">
                  <c:v>42470</c:v>
                </c:pt>
                <c:pt idx="170">
                  <c:v>42471</c:v>
                </c:pt>
                <c:pt idx="171">
                  <c:v>42472</c:v>
                </c:pt>
              </c:numCache>
            </c:numRef>
          </c:cat>
          <c:val>
            <c:numRef>
              <c:f>Charts!$BW$59:$BW$229</c:f>
              <c:numCache>
                <c:formatCode>0.00</c:formatCode>
                <c:ptCount val="171"/>
                <c:pt idx="13">
                  <c:v>-17.516398148148152</c:v>
                </c:pt>
                <c:pt idx="27">
                  <c:v>-23.298981481481476</c:v>
                </c:pt>
                <c:pt idx="41">
                  <c:v>-23.783333333333335</c:v>
                </c:pt>
                <c:pt idx="55">
                  <c:v>-23.846685185185184</c:v>
                </c:pt>
                <c:pt idx="69">
                  <c:v>-24.688324074074078</c:v>
                </c:pt>
                <c:pt idx="83">
                  <c:v>-24.016157407407405</c:v>
                </c:pt>
                <c:pt idx="97">
                  <c:v>-24.792027777777776</c:v>
                </c:pt>
                <c:pt idx="111">
                  <c:v>-25.182240740740742</c:v>
                </c:pt>
                <c:pt idx="125">
                  <c:v>-25.327388888888891</c:v>
                </c:pt>
                <c:pt idx="140">
                  <c:v>-24.653703703703702</c:v>
                </c:pt>
                <c:pt idx="154">
                  <c:v>-16.967166666666667</c:v>
                </c:pt>
                <c:pt idx="168">
                  <c:v>-10.720564814814814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0-41AF-A1BA-091FF894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6576"/>
        <c:axId val="457126904"/>
      </c:lineChart>
      <c:dateAx>
        <c:axId val="457126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904"/>
        <c:crossesAt val="-30"/>
        <c:auto val="1"/>
        <c:lblOffset val="100"/>
        <c:baseTimeUnit val="days"/>
      </c:dateAx>
      <c:valAx>
        <c:axId val="457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2016</a:t>
            </a:r>
            <a:r>
              <a:rPr lang="en-US" sz="1400" baseline="0"/>
              <a:t> - 17</a:t>
            </a:r>
            <a:r>
              <a:rPr lang="en-US" sz="1400"/>
              <a:t> Chardonnay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2d Av Temp</c:v>
          </c:tx>
          <c:marker>
            <c:symbol val="none"/>
          </c:marker>
          <c:cat>
            <c:numRef>
              <c:f>'Chardonnay Predicted LTE'!$Q$7:$Q$249</c:f>
              <c:numCache>
                <c:formatCode>d\-mmm</c:formatCode>
                <c:ptCount val="243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</c:numCache>
            </c:numRef>
          </c:cat>
          <c:val>
            <c:numRef>
              <c:f>'Chardonnay Predicted LTE'!$AD$7:$AD$248</c:f>
              <c:numCache>
                <c:formatCode>0.0</c:formatCode>
                <c:ptCount val="242"/>
                <c:pt idx="0">
                  <c:v>19.350000000000001</c:v>
                </c:pt>
                <c:pt idx="1">
                  <c:v>16.7</c:v>
                </c:pt>
                <c:pt idx="2">
                  <c:v>14.75</c:v>
                </c:pt>
                <c:pt idx="3">
                  <c:v>14.7</c:v>
                </c:pt>
                <c:pt idx="4">
                  <c:v>14.5</c:v>
                </c:pt>
                <c:pt idx="5">
                  <c:v>14.2</c:v>
                </c:pt>
                <c:pt idx="6">
                  <c:v>15.350000000000001</c:v>
                </c:pt>
                <c:pt idx="7">
                  <c:v>15.5</c:v>
                </c:pt>
                <c:pt idx="8">
                  <c:v>14.649999999999999</c:v>
                </c:pt>
                <c:pt idx="9">
                  <c:v>17.75</c:v>
                </c:pt>
                <c:pt idx="10">
                  <c:v>18.95</c:v>
                </c:pt>
                <c:pt idx="11">
                  <c:v>15.55</c:v>
                </c:pt>
                <c:pt idx="12">
                  <c:v>14.149999999999999</c:v>
                </c:pt>
                <c:pt idx="13">
                  <c:v>14.6</c:v>
                </c:pt>
                <c:pt idx="14">
                  <c:v>15.7</c:v>
                </c:pt>
                <c:pt idx="15">
                  <c:v>16.5</c:v>
                </c:pt>
                <c:pt idx="16">
                  <c:v>16.950000000000003</c:v>
                </c:pt>
                <c:pt idx="17">
                  <c:v>17.950000000000003</c:v>
                </c:pt>
                <c:pt idx="18">
                  <c:v>16.649999999999999</c:v>
                </c:pt>
                <c:pt idx="19">
                  <c:v>13.1</c:v>
                </c:pt>
                <c:pt idx="20">
                  <c:v>13.75</c:v>
                </c:pt>
                <c:pt idx="21">
                  <c:v>15.85</c:v>
                </c:pt>
                <c:pt idx="22">
                  <c:v>14.649999999999999</c:v>
                </c:pt>
                <c:pt idx="23">
                  <c:v>14.399999999999999</c:v>
                </c:pt>
                <c:pt idx="24">
                  <c:v>15.75</c:v>
                </c:pt>
                <c:pt idx="25">
                  <c:v>16.5</c:v>
                </c:pt>
                <c:pt idx="26">
                  <c:v>16.95</c:v>
                </c:pt>
                <c:pt idx="27">
                  <c:v>14.75</c:v>
                </c:pt>
                <c:pt idx="28">
                  <c:v>12.4</c:v>
                </c:pt>
                <c:pt idx="29">
                  <c:v>13.8</c:v>
                </c:pt>
                <c:pt idx="30">
                  <c:v>14.45</c:v>
                </c:pt>
                <c:pt idx="31">
                  <c:v>11.5</c:v>
                </c:pt>
                <c:pt idx="32">
                  <c:v>9.9499999999999993</c:v>
                </c:pt>
                <c:pt idx="33">
                  <c:v>10.399999999999999</c:v>
                </c:pt>
                <c:pt idx="34">
                  <c:v>11.05</c:v>
                </c:pt>
                <c:pt idx="35">
                  <c:v>11.7</c:v>
                </c:pt>
                <c:pt idx="36">
                  <c:v>13.100000000000001</c:v>
                </c:pt>
                <c:pt idx="37">
                  <c:v>12.65</c:v>
                </c:pt>
                <c:pt idx="38">
                  <c:v>11.45</c:v>
                </c:pt>
                <c:pt idx="39">
                  <c:v>9.65</c:v>
                </c:pt>
                <c:pt idx="40">
                  <c:v>6.35</c:v>
                </c:pt>
                <c:pt idx="41">
                  <c:v>5.05</c:v>
                </c:pt>
                <c:pt idx="42">
                  <c:v>6.6999999999999993</c:v>
                </c:pt>
                <c:pt idx="43">
                  <c:v>9.85</c:v>
                </c:pt>
                <c:pt idx="44">
                  <c:v>11.35</c:v>
                </c:pt>
                <c:pt idx="45">
                  <c:v>11.8</c:v>
                </c:pt>
                <c:pt idx="46">
                  <c:v>10.75</c:v>
                </c:pt>
                <c:pt idx="47">
                  <c:v>9.1</c:v>
                </c:pt>
                <c:pt idx="48">
                  <c:v>8.1</c:v>
                </c:pt>
                <c:pt idx="49">
                  <c:v>9.35</c:v>
                </c:pt>
                <c:pt idx="50">
                  <c:v>9.4499999999999993</c:v>
                </c:pt>
                <c:pt idx="51">
                  <c:v>8.15</c:v>
                </c:pt>
                <c:pt idx="52">
                  <c:v>8.9499999999999993</c:v>
                </c:pt>
                <c:pt idx="53">
                  <c:v>9.1000000000000014</c:v>
                </c:pt>
                <c:pt idx="54">
                  <c:v>10</c:v>
                </c:pt>
                <c:pt idx="55">
                  <c:v>9.1999999999999993</c:v>
                </c:pt>
                <c:pt idx="56">
                  <c:v>8.75</c:v>
                </c:pt>
                <c:pt idx="57">
                  <c:v>9.85</c:v>
                </c:pt>
                <c:pt idx="58">
                  <c:v>7.65</c:v>
                </c:pt>
                <c:pt idx="59">
                  <c:v>6.6999999999999993</c:v>
                </c:pt>
                <c:pt idx="60">
                  <c:v>8.6</c:v>
                </c:pt>
                <c:pt idx="61">
                  <c:v>10.35</c:v>
                </c:pt>
                <c:pt idx="62">
                  <c:v>11.25</c:v>
                </c:pt>
                <c:pt idx="63">
                  <c:v>11.95</c:v>
                </c:pt>
                <c:pt idx="64">
                  <c:v>10.15</c:v>
                </c:pt>
                <c:pt idx="65">
                  <c:v>10.1</c:v>
                </c:pt>
                <c:pt idx="66">
                  <c:v>11.45</c:v>
                </c:pt>
                <c:pt idx="67">
                  <c:v>11.35</c:v>
                </c:pt>
                <c:pt idx="68">
                  <c:v>11.75</c:v>
                </c:pt>
                <c:pt idx="69">
                  <c:v>10.4</c:v>
                </c:pt>
                <c:pt idx="70">
                  <c:v>8.75</c:v>
                </c:pt>
                <c:pt idx="71">
                  <c:v>7.5</c:v>
                </c:pt>
                <c:pt idx="72">
                  <c:v>9.15</c:v>
                </c:pt>
                <c:pt idx="73">
                  <c:v>8.65</c:v>
                </c:pt>
                <c:pt idx="74">
                  <c:v>7.15</c:v>
                </c:pt>
                <c:pt idx="75">
                  <c:v>6.2</c:v>
                </c:pt>
                <c:pt idx="76">
                  <c:v>3.9499999999999997</c:v>
                </c:pt>
                <c:pt idx="77">
                  <c:v>2.75</c:v>
                </c:pt>
                <c:pt idx="78">
                  <c:v>3.1</c:v>
                </c:pt>
                <c:pt idx="79">
                  <c:v>4.9000000000000004</c:v>
                </c:pt>
                <c:pt idx="80">
                  <c:v>6.1999999999999993</c:v>
                </c:pt>
                <c:pt idx="81">
                  <c:v>7.5</c:v>
                </c:pt>
                <c:pt idx="82">
                  <c:v>7.5</c:v>
                </c:pt>
                <c:pt idx="83">
                  <c:v>7.05</c:v>
                </c:pt>
                <c:pt idx="84">
                  <c:v>6.6</c:v>
                </c:pt>
                <c:pt idx="85">
                  <c:v>7.3000000000000007</c:v>
                </c:pt>
                <c:pt idx="86">
                  <c:v>8.1999999999999993</c:v>
                </c:pt>
                <c:pt idx="87">
                  <c:v>6.75</c:v>
                </c:pt>
                <c:pt idx="88">
                  <c:v>5.05</c:v>
                </c:pt>
                <c:pt idx="89">
                  <c:v>3.0999999999999996</c:v>
                </c:pt>
                <c:pt idx="90">
                  <c:v>3.5</c:v>
                </c:pt>
                <c:pt idx="91">
                  <c:v>3.7</c:v>
                </c:pt>
                <c:pt idx="92">
                  <c:v>1.3</c:v>
                </c:pt>
                <c:pt idx="93">
                  <c:v>2.3499999999999996</c:v>
                </c:pt>
                <c:pt idx="94">
                  <c:v>1.7499999999999998</c:v>
                </c:pt>
                <c:pt idx="95">
                  <c:v>-2.6999999999999997</c:v>
                </c:pt>
                <c:pt idx="96">
                  <c:v>-4.05</c:v>
                </c:pt>
                <c:pt idx="97">
                  <c:v>-5.3</c:v>
                </c:pt>
                <c:pt idx="98">
                  <c:v>-7.5</c:v>
                </c:pt>
                <c:pt idx="99">
                  <c:v>-7.4</c:v>
                </c:pt>
                <c:pt idx="100">
                  <c:v>-6.15</c:v>
                </c:pt>
                <c:pt idx="101">
                  <c:v>-4.05</c:v>
                </c:pt>
                <c:pt idx="102">
                  <c:v>-5.05</c:v>
                </c:pt>
                <c:pt idx="103">
                  <c:v>-8.8000000000000007</c:v>
                </c:pt>
                <c:pt idx="104">
                  <c:v>-10.55</c:v>
                </c:pt>
                <c:pt idx="105">
                  <c:v>-10</c:v>
                </c:pt>
                <c:pt idx="106">
                  <c:v>-10.600000000000001</c:v>
                </c:pt>
                <c:pt idx="107">
                  <c:v>-12.05</c:v>
                </c:pt>
                <c:pt idx="108">
                  <c:v>-9.8000000000000007</c:v>
                </c:pt>
                <c:pt idx="109">
                  <c:v>-5.85</c:v>
                </c:pt>
                <c:pt idx="110">
                  <c:v>-0.95</c:v>
                </c:pt>
                <c:pt idx="111">
                  <c:v>0.64999999999999991</c:v>
                </c:pt>
                <c:pt idx="112">
                  <c:v>-0.4</c:v>
                </c:pt>
                <c:pt idx="113">
                  <c:v>-0.85</c:v>
                </c:pt>
                <c:pt idx="114">
                  <c:v>-1.45</c:v>
                </c:pt>
                <c:pt idx="115">
                  <c:v>-3.35</c:v>
                </c:pt>
                <c:pt idx="116">
                  <c:v>-6.05</c:v>
                </c:pt>
                <c:pt idx="117">
                  <c:v>-3.4</c:v>
                </c:pt>
                <c:pt idx="118">
                  <c:v>-1.1499999999999999</c:v>
                </c:pt>
                <c:pt idx="119">
                  <c:v>-0.60000000000000009</c:v>
                </c:pt>
                <c:pt idx="120">
                  <c:v>-1.1499999999999999</c:v>
                </c:pt>
                <c:pt idx="121">
                  <c:v>-5.2</c:v>
                </c:pt>
                <c:pt idx="122">
                  <c:v>-5.0999999999999996</c:v>
                </c:pt>
                <c:pt idx="123">
                  <c:v>-5.0999999999999996</c:v>
                </c:pt>
                <c:pt idx="124">
                  <c:v>-9.65</c:v>
                </c:pt>
                <c:pt idx="125">
                  <c:v>-11.55</c:v>
                </c:pt>
                <c:pt idx="126">
                  <c:v>-10.8</c:v>
                </c:pt>
                <c:pt idx="127">
                  <c:v>-9.4499999999999993</c:v>
                </c:pt>
                <c:pt idx="128">
                  <c:v>-10.3</c:v>
                </c:pt>
                <c:pt idx="129">
                  <c:v>-10.45</c:v>
                </c:pt>
                <c:pt idx="130">
                  <c:v>-6.15</c:v>
                </c:pt>
                <c:pt idx="131">
                  <c:v>-5.4</c:v>
                </c:pt>
                <c:pt idx="132">
                  <c:v>-9.5</c:v>
                </c:pt>
                <c:pt idx="133">
                  <c:v>-12.75</c:v>
                </c:pt>
                <c:pt idx="134">
                  <c:v>-14.15</c:v>
                </c:pt>
                <c:pt idx="135">
                  <c:v>-13.15</c:v>
                </c:pt>
                <c:pt idx="136">
                  <c:v>-8.5</c:v>
                </c:pt>
                <c:pt idx="137">
                  <c:v>-5.0999999999999996</c:v>
                </c:pt>
                <c:pt idx="138">
                  <c:v>-4.05</c:v>
                </c:pt>
                <c:pt idx="139">
                  <c:v>-1.2</c:v>
                </c:pt>
                <c:pt idx="140">
                  <c:v>1.6500000000000001</c:v>
                </c:pt>
                <c:pt idx="141">
                  <c:v>2.2000000000000002</c:v>
                </c:pt>
                <c:pt idx="142">
                  <c:v>1.75</c:v>
                </c:pt>
                <c:pt idx="143">
                  <c:v>1.8</c:v>
                </c:pt>
                <c:pt idx="144">
                  <c:v>1.9</c:v>
                </c:pt>
                <c:pt idx="145">
                  <c:v>1.55</c:v>
                </c:pt>
                <c:pt idx="146">
                  <c:v>1.1000000000000001</c:v>
                </c:pt>
                <c:pt idx="147">
                  <c:v>1.6500000000000001</c:v>
                </c:pt>
                <c:pt idx="148">
                  <c:v>1.35</c:v>
                </c:pt>
                <c:pt idx="149">
                  <c:v>1.1499999999999999</c:v>
                </c:pt>
                <c:pt idx="150">
                  <c:v>1.4500000000000002</c:v>
                </c:pt>
                <c:pt idx="151">
                  <c:v>0.45000000000000007</c:v>
                </c:pt>
                <c:pt idx="152">
                  <c:v>-1.4000000000000001</c:v>
                </c:pt>
                <c:pt idx="153">
                  <c:v>-4.0999999999999996</c:v>
                </c:pt>
                <c:pt idx="154">
                  <c:v>-7.25</c:v>
                </c:pt>
                <c:pt idx="155">
                  <c:v>-8.9</c:v>
                </c:pt>
                <c:pt idx="156">
                  <c:v>-6.85</c:v>
                </c:pt>
                <c:pt idx="157">
                  <c:v>-4.6500000000000004</c:v>
                </c:pt>
                <c:pt idx="158">
                  <c:v>-5.8</c:v>
                </c:pt>
                <c:pt idx="159">
                  <c:v>-8.3000000000000007</c:v>
                </c:pt>
                <c:pt idx="160">
                  <c:v>-9.8000000000000007</c:v>
                </c:pt>
                <c:pt idx="161">
                  <c:v>-6.85</c:v>
                </c:pt>
                <c:pt idx="162">
                  <c:v>-0.5</c:v>
                </c:pt>
                <c:pt idx="163">
                  <c:v>0.85000000000000009</c:v>
                </c:pt>
                <c:pt idx="164">
                  <c:v>-0.25</c:v>
                </c:pt>
                <c:pt idx="165">
                  <c:v>-1.05</c:v>
                </c:pt>
                <c:pt idx="166">
                  <c:v>-2.65</c:v>
                </c:pt>
                <c:pt idx="167">
                  <c:v>0.40000000000000013</c:v>
                </c:pt>
                <c:pt idx="168">
                  <c:v>4.5</c:v>
                </c:pt>
                <c:pt idx="169">
                  <c:v>4.0500000000000007</c:v>
                </c:pt>
                <c:pt idx="170">
                  <c:v>1.35</c:v>
                </c:pt>
                <c:pt idx="171">
                  <c:v>1.8</c:v>
                </c:pt>
                <c:pt idx="172">
                  <c:v>2.85</c:v>
                </c:pt>
                <c:pt idx="173">
                  <c:v>3.2</c:v>
                </c:pt>
                <c:pt idx="174">
                  <c:v>2.95</c:v>
                </c:pt>
                <c:pt idx="175">
                  <c:v>0.45000000000000007</c:v>
                </c:pt>
                <c:pt idx="176">
                  <c:v>-0.7</c:v>
                </c:pt>
                <c:pt idx="177">
                  <c:v>-1.0499999999999998</c:v>
                </c:pt>
                <c:pt idx="178">
                  <c:v>-0.64999999999999991</c:v>
                </c:pt>
                <c:pt idx="179">
                  <c:v>-2.4500000000000002</c:v>
                </c:pt>
                <c:pt idx="180">
                  <c:v>-4.5999999999999996</c:v>
                </c:pt>
                <c:pt idx="182">
                  <c:v>-0.75</c:v>
                </c:pt>
                <c:pt idx="183">
                  <c:v>2.9000000000000004</c:v>
                </c:pt>
                <c:pt idx="184">
                  <c:v>4.1500000000000004</c:v>
                </c:pt>
                <c:pt idx="185">
                  <c:v>3.75</c:v>
                </c:pt>
                <c:pt idx="186">
                  <c:v>0.34999999999999987</c:v>
                </c:pt>
                <c:pt idx="187">
                  <c:v>-0.85000000000000009</c:v>
                </c:pt>
                <c:pt idx="188">
                  <c:v>-0.55000000000000004</c:v>
                </c:pt>
                <c:pt idx="189">
                  <c:v>0.44999999999999996</c:v>
                </c:pt>
                <c:pt idx="190">
                  <c:v>1.2</c:v>
                </c:pt>
                <c:pt idx="191">
                  <c:v>2.0499999999999998</c:v>
                </c:pt>
                <c:pt idx="192">
                  <c:v>3.7</c:v>
                </c:pt>
                <c:pt idx="193">
                  <c:v>5.0999999999999996</c:v>
                </c:pt>
                <c:pt idx="194">
                  <c:v>6.95</c:v>
                </c:pt>
                <c:pt idx="195">
                  <c:v>7.15</c:v>
                </c:pt>
                <c:pt idx="196">
                  <c:v>7</c:v>
                </c:pt>
                <c:pt idx="197">
                  <c:v>6.65</c:v>
                </c:pt>
                <c:pt idx="198">
                  <c:v>3.5</c:v>
                </c:pt>
                <c:pt idx="199">
                  <c:v>4.05</c:v>
                </c:pt>
                <c:pt idx="200">
                  <c:v>5.2</c:v>
                </c:pt>
                <c:pt idx="201">
                  <c:v>2.4000000000000004</c:v>
                </c:pt>
                <c:pt idx="202">
                  <c:v>2.8499999999999996</c:v>
                </c:pt>
                <c:pt idx="203">
                  <c:v>5.75</c:v>
                </c:pt>
                <c:pt idx="204">
                  <c:v>7.0500000000000007</c:v>
                </c:pt>
                <c:pt idx="205">
                  <c:v>6.5500000000000007</c:v>
                </c:pt>
                <c:pt idx="206">
                  <c:v>6.5500000000000007</c:v>
                </c:pt>
                <c:pt idx="207">
                  <c:v>4.45</c:v>
                </c:pt>
                <c:pt idx="208">
                  <c:v>5.0999999999999996</c:v>
                </c:pt>
                <c:pt idx="209">
                  <c:v>7.95</c:v>
                </c:pt>
                <c:pt idx="210">
                  <c:v>7.75</c:v>
                </c:pt>
                <c:pt idx="211">
                  <c:v>7.15</c:v>
                </c:pt>
                <c:pt idx="212">
                  <c:v>7.0500000000000007</c:v>
                </c:pt>
                <c:pt idx="213">
                  <c:v>9.5500000000000007</c:v>
                </c:pt>
                <c:pt idx="214">
                  <c:v>8.75</c:v>
                </c:pt>
                <c:pt idx="215">
                  <c:v>5</c:v>
                </c:pt>
                <c:pt idx="216">
                  <c:v>4.3000000000000007</c:v>
                </c:pt>
                <c:pt idx="217">
                  <c:v>6.9</c:v>
                </c:pt>
                <c:pt idx="218">
                  <c:v>7.85</c:v>
                </c:pt>
                <c:pt idx="219">
                  <c:v>7.5500000000000007</c:v>
                </c:pt>
                <c:pt idx="220">
                  <c:v>8.8500000000000014</c:v>
                </c:pt>
                <c:pt idx="221">
                  <c:v>8.4</c:v>
                </c:pt>
                <c:pt idx="222">
                  <c:v>5.9</c:v>
                </c:pt>
                <c:pt idx="223">
                  <c:v>4.6500000000000004</c:v>
                </c:pt>
                <c:pt idx="224">
                  <c:v>5.0500000000000007</c:v>
                </c:pt>
                <c:pt idx="225">
                  <c:v>6.35</c:v>
                </c:pt>
                <c:pt idx="226">
                  <c:v>7.4</c:v>
                </c:pt>
                <c:pt idx="227">
                  <c:v>7.15</c:v>
                </c:pt>
                <c:pt idx="228">
                  <c:v>6.2</c:v>
                </c:pt>
                <c:pt idx="229">
                  <c:v>7.8</c:v>
                </c:pt>
                <c:pt idx="230">
                  <c:v>10.649999999999999</c:v>
                </c:pt>
                <c:pt idx="231">
                  <c:v>9.1999999999999993</c:v>
                </c:pt>
                <c:pt idx="232">
                  <c:v>9.15</c:v>
                </c:pt>
                <c:pt idx="233">
                  <c:v>10.55</c:v>
                </c:pt>
                <c:pt idx="234">
                  <c:v>9.9499999999999993</c:v>
                </c:pt>
                <c:pt idx="235">
                  <c:v>8.8500000000000014</c:v>
                </c:pt>
                <c:pt idx="236">
                  <c:v>9.4499999999999993</c:v>
                </c:pt>
                <c:pt idx="237">
                  <c:v>9.8000000000000007</c:v>
                </c:pt>
                <c:pt idx="238">
                  <c:v>10.55</c:v>
                </c:pt>
                <c:pt idx="239">
                  <c:v>10.85</c:v>
                </c:pt>
                <c:pt idx="240">
                  <c:v>10.3</c:v>
                </c:pt>
                <c:pt idx="241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873-9483-C4CE0B2385FA}"/>
            </c:ext>
          </c:extLst>
        </c:ser>
        <c:ser>
          <c:idx val="1"/>
          <c:order val="1"/>
          <c:tx>
            <c:v>LTE50</c:v>
          </c:tx>
          <c:val>
            <c:numRef>
              <c:f>'Chardonnay Predicted LTE'!$AF$7:$AF$249</c:f>
              <c:numCache>
                <c:formatCode>0.00</c:formatCode>
                <c:ptCount val="243"/>
                <c:pt idx="68">
                  <c:v>-17.25415555555556</c:v>
                </c:pt>
                <c:pt idx="82">
                  <c:v>-20.983666666666668</c:v>
                </c:pt>
                <c:pt idx="96">
                  <c:v>-23.488000000000003</c:v>
                </c:pt>
                <c:pt idx="110">
                  <c:v>-24.422888888888885</c:v>
                </c:pt>
                <c:pt idx="124">
                  <c:v>-24.693666666666662</c:v>
                </c:pt>
                <c:pt idx="138">
                  <c:v>-26.049244444444447</c:v>
                </c:pt>
                <c:pt idx="152">
                  <c:v>-23.580666666666662</c:v>
                </c:pt>
                <c:pt idx="166">
                  <c:v>-24.077566666666669</c:v>
                </c:pt>
                <c:pt idx="180">
                  <c:v>-22.866244444444444</c:v>
                </c:pt>
                <c:pt idx="195">
                  <c:v>-20.5044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873-9483-C4CE0B2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68480"/>
        <c:axId val="186870016"/>
      </c:lineChart>
      <c:dateAx>
        <c:axId val="18686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6870016"/>
        <c:crossesAt val="-30"/>
        <c:auto val="1"/>
        <c:lblOffset val="100"/>
        <c:baseTimeUnit val="days"/>
      </c:dateAx>
      <c:valAx>
        <c:axId val="186870016"/>
        <c:scaling>
          <c:orientation val="minMax"/>
          <c:max val="25"/>
          <c:min val="-3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86848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2012-2013 Chardonnay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LTE'!$CX$51:$CX$222</c:f>
              <c:numCache>
                <c:formatCode>0.00</c:formatCode>
                <c:ptCount val="172"/>
                <c:pt idx="16">
                  <c:v>-17.443472222222219</c:v>
                </c:pt>
                <c:pt idx="29">
                  <c:v>-20.484721911421925</c:v>
                </c:pt>
                <c:pt idx="43">
                  <c:v>-22.29504444444445</c:v>
                </c:pt>
                <c:pt idx="57">
                  <c:v>-22.646022222222221</c:v>
                </c:pt>
                <c:pt idx="72">
                  <c:v>-23.223433333333325</c:v>
                </c:pt>
                <c:pt idx="85">
                  <c:v>-23.554366666666667</c:v>
                </c:pt>
                <c:pt idx="99">
                  <c:v>-24.72282222222222</c:v>
                </c:pt>
                <c:pt idx="114">
                  <c:v>-23.612388888888884</c:v>
                </c:pt>
                <c:pt idx="128">
                  <c:v>-22.636922222222218</c:v>
                </c:pt>
                <c:pt idx="143">
                  <c:v>-19.885311111111108</c:v>
                </c:pt>
                <c:pt idx="157">
                  <c:v>-16.097622222222221</c:v>
                </c:pt>
                <c:pt idx="170">
                  <c:v>-9.9206111111111142</c:v>
                </c:pt>
              </c:numCache>
            </c:numRef>
          </c:xVal>
          <c:yVal>
            <c:numRef>
              <c:f>'Chardonnay Predicted LTE'!$CW$51:$CW$223</c:f>
              <c:numCache>
                <c:formatCode>0.00</c:formatCode>
                <c:ptCount val="173"/>
                <c:pt idx="0">
                  <c:v>-9.2108019999999993</c:v>
                </c:pt>
                <c:pt idx="1">
                  <c:v>-9.7008019999999995</c:v>
                </c:pt>
                <c:pt idx="2">
                  <c:v>-10.190802</c:v>
                </c:pt>
                <c:pt idx="3">
                  <c:v>-10.590802</c:v>
                </c:pt>
                <c:pt idx="4">
                  <c:v>-11.065802</c:v>
                </c:pt>
                <c:pt idx="5">
                  <c:v>-11.71167234642</c:v>
                </c:pt>
                <c:pt idx="6">
                  <c:v>-12.481889558260001</c:v>
                </c:pt>
                <c:pt idx="7">
                  <c:v>-13.088056169959998</c:v>
                </c:pt>
                <c:pt idx="8">
                  <c:v>-13.675016754611997</c:v>
                </c:pt>
                <c:pt idx="9">
                  <c:v>-14.24319501508</c:v>
                </c:pt>
                <c:pt idx="10">
                  <c:v>-14.793009511219998</c:v>
                </c:pt>
                <c:pt idx="11">
                  <c:v>-15.202135779419999</c:v>
                </c:pt>
                <c:pt idx="12">
                  <c:v>-15.589855497511998</c:v>
                </c:pt>
                <c:pt idx="13">
                  <c:v>-15.934059204427998</c:v>
                </c:pt>
                <c:pt idx="14">
                  <c:v>-16.248194474153998</c:v>
                </c:pt>
                <c:pt idx="15">
                  <c:v>-16.551640594923995</c:v>
                </c:pt>
                <c:pt idx="16">
                  <c:v>-16.861886974023996</c:v>
                </c:pt>
                <c:pt idx="17">
                  <c:v>-17.177985449933999</c:v>
                </c:pt>
                <c:pt idx="18">
                  <c:v>-17.450871656907996</c:v>
                </c:pt>
                <c:pt idx="19">
                  <c:v>-17.698580711915998</c:v>
                </c:pt>
                <c:pt idx="20">
                  <c:v>-17.937390670795995</c:v>
                </c:pt>
                <c:pt idx="21">
                  <c:v>-18.181907646125996</c:v>
                </c:pt>
                <c:pt idx="22">
                  <c:v>-18.445148947015998</c:v>
                </c:pt>
                <c:pt idx="23">
                  <c:v>-18.711944668655995</c:v>
                </c:pt>
                <c:pt idx="24">
                  <c:v>-18.968706588615998</c:v>
                </c:pt>
                <c:pt idx="25">
                  <c:v>-19.363891780615994</c:v>
                </c:pt>
                <c:pt idx="26">
                  <c:v>-19.791352613695992</c:v>
                </c:pt>
                <c:pt idx="27">
                  <c:v>-20.179327379715996</c:v>
                </c:pt>
                <c:pt idx="28">
                  <c:v>-20.398540798555995</c:v>
                </c:pt>
                <c:pt idx="29">
                  <c:v>-20.604784923932797</c:v>
                </c:pt>
                <c:pt idx="30">
                  <c:v>-20.796623939062794</c:v>
                </c:pt>
                <c:pt idx="31">
                  <c:v>-20.986408104234798</c:v>
                </c:pt>
                <c:pt idx="32">
                  <c:v>-21.153460480134797</c:v>
                </c:pt>
                <c:pt idx="33">
                  <c:v>-21.313481531370794</c:v>
                </c:pt>
                <c:pt idx="34">
                  <c:v>-21.458164796776796</c:v>
                </c:pt>
                <c:pt idx="35">
                  <c:v>-21.588447284616795</c:v>
                </c:pt>
                <c:pt idx="36">
                  <c:v>-21.713015062376794</c:v>
                </c:pt>
                <c:pt idx="37">
                  <c:v>-21.858820920028794</c:v>
                </c:pt>
                <c:pt idx="38">
                  <c:v>-21.998044080283993</c:v>
                </c:pt>
                <c:pt idx="39">
                  <c:v>-22.126820999265995</c:v>
                </c:pt>
                <c:pt idx="40">
                  <c:v>-22.256069137465992</c:v>
                </c:pt>
                <c:pt idx="41">
                  <c:v>-22.416152376365993</c:v>
                </c:pt>
                <c:pt idx="42">
                  <c:v>-22.568550258105994</c:v>
                </c:pt>
                <c:pt idx="43">
                  <c:v>-22.613153755081996</c:v>
                </c:pt>
                <c:pt idx="44">
                  <c:v>-22.708153755081995</c:v>
                </c:pt>
                <c:pt idx="45">
                  <c:v>-22.793153755081995</c:v>
                </c:pt>
                <c:pt idx="46">
                  <c:v>-22.873153755081994</c:v>
                </c:pt>
                <c:pt idx="47">
                  <c:v>-22.953153755081992</c:v>
                </c:pt>
                <c:pt idx="48">
                  <c:v>-23.03315375508199</c:v>
                </c:pt>
                <c:pt idx="49">
                  <c:v>-23.113153755081989</c:v>
                </c:pt>
                <c:pt idx="50">
                  <c:v>-23.193153755081987</c:v>
                </c:pt>
                <c:pt idx="51">
                  <c:v>-23.273153755081985</c:v>
                </c:pt>
                <c:pt idx="52">
                  <c:v>-23.363153755081985</c:v>
                </c:pt>
                <c:pt idx="53">
                  <c:v>-23.453153755081985</c:v>
                </c:pt>
                <c:pt idx="54">
                  <c:v>-23.578153755081985</c:v>
                </c:pt>
                <c:pt idx="55">
                  <c:v>-23.698153755081986</c:v>
                </c:pt>
                <c:pt idx="56">
                  <c:v>-23.813153755081984</c:v>
                </c:pt>
                <c:pt idx="57">
                  <c:v>-23.923153755081984</c:v>
                </c:pt>
                <c:pt idx="58">
                  <c:v>-24.038153755081982</c:v>
                </c:pt>
                <c:pt idx="59">
                  <c:v>-24.158153755081983</c:v>
                </c:pt>
                <c:pt idx="60">
                  <c:v>-24.273153755081982</c:v>
                </c:pt>
                <c:pt idx="61">
                  <c:v>-24.373153755081983</c:v>
                </c:pt>
                <c:pt idx="62">
                  <c:v>-24.473153755081984</c:v>
                </c:pt>
                <c:pt idx="63">
                  <c:v>-24.495153755081983</c:v>
                </c:pt>
                <c:pt idx="64">
                  <c:v>-24.518153755081983</c:v>
                </c:pt>
                <c:pt idx="65">
                  <c:v>-24.528153755081984</c:v>
                </c:pt>
                <c:pt idx="66">
                  <c:v>-24.538153755081986</c:v>
                </c:pt>
                <c:pt idx="67">
                  <c:v>-24.558153755081985</c:v>
                </c:pt>
                <c:pt idx="68">
                  <c:v>-24.568153755081987</c:v>
                </c:pt>
                <c:pt idx="69">
                  <c:v>-24.568153755081987</c:v>
                </c:pt>
                <c:pt idx="70">
                  <c:v>-24.578153755081988</c:v>
                </c:pt>
                <c:pt idx="71">
                  <c:v>-24.598153755081988</c:v>
                </c:pt>
                <c:pt idx="72">
                  <c:v>-24.60815375508199</c:v>
                </c:pt>
                <c:pt idx="73">
                  <c:v>-24.618153755081991</c:v>
                </c:pt>
                <c:pt idx="74">
                  <c:v>-24.638153755081991</c:v>
                </c:pt>
                <c:pt idx="75">
                  <c:v>-24.662153755081992</c:v>
                </c:pt>
                <c:pt idx="76">
                  <c:v>-24.688153755081991</c:v>
                </c:pt>
                <c:pt idx="77">
                  <c:v>-24.71615375508199</c:v>
                </c:pt>
                <c:pt idx="78">
                  <c:v>-24.74215375508199</c:v>
                </c:pt>
                <c:pt idx="79">
                  <c:v>-24.766153755081991</c:v>
                </c:pt>
                <c:pt idx="80">
                  <c:v>-24.791153755081989</c:v>
                </c:pt>
                <c:pt idx="81">
                  <c:v>-24.816153755081988</c:v>
                </c:pt>
                <c:pt idx="82">
                  <c:v>-24.839153755081988</c:v>
                </c:pt>
                <c:pt idx="83">
                  <c:v>-24.433094754536</c:v>
                </c:pt>
                <c:pt idx="84">
                  <c:v>-24.423094754535999</c:v>
                </c:pt>
                <c:pt idx="85">
                  <c:v>-24.373094754535998</c:v>
                </c:pt>
                <c:pt idx="86">
                  <c:v>-24.323094754535997</c:v>
                </c:pt>
                <c:pt idx="87">
                  <c:v>-24.373094754535998</c:v>
                </c:pt>
                <c:pt idx="88">
                  <c:v>-24.367094754535998</c:v>
                </c:pt>
                <c:pt idx="89">
                  <c:v>-24.367094754535998</c:v>
                </c:pt>
                <c:pt idx="90">
                  <c:v>-24.367094754535998</c:v>
                </c:pt>
                <c:pt idx="91">
                  <c:v>-24.367094754535998</c:v>
                </c:pt>
                <c:pt idx="92">
                  <c:v>-24.367094754535998</c:v>
                </c:pt>
                <c:pt idx="93">
                  <c:v>-24.367094754535998</c:v>
                </c:pt>
                <c:pt idx="94">
                  <c:v>-24.367094754535998</c:v>
                </c:pt>
                <c:pt idx="95">
                  <c:v>-24.367094754535998</c:v>
                </c:pt>
                <c:pt idx="96">
                  <c:v>-24.367094754535998</c:v>
                </c:pt>
                <c:pt idx="97">
                  <c:v>-24.367094754535998</c:v>
                </c:pt>
                <c:pt idx="98">
                  <c:v>-24.367094754535998</c:v>
                </c:pt>
                <c:pt idx="99">
                  <c:v>-24.367094754535998</c:v>
                </c:pt>
                <c:pt idx="100">
                  <c:v>-24.367094754535998</c:v>
                </c:pt>
                <c:pt idx="101">
                  <c:v>-24.367094754535998</c:v>
                </c:pt>
                <c:pt idx="102">
                  <c:v>-24.357094754535996</c:v>
                </c:pt>
                <c:pt idx="103">
                  <c:v>-24.407094754535997</c:v>
                </c:pt>
                <c:pt idx="104">
                  <c:v>-24.391094754535999</c:v>
                </c:pt>
                <c:pt idx="105">
                  <c:v>-24.391094754535999</c:v>
                </c:pt>
                <c:pt idx="106">
                  <c:v>-24.391094754535999</c:v>
                </c:pt>
                <c:pt idx="107">
                  <c:v>-24.391094754535999</c:v>
                </c:pt>
                <c:pt idx="108">
                  <c:v>-24.391094754535999</c:v>
                </c:pt>
                <c:pt idx="109">
                  <c:v>-24.391094754535999</c:v>
                </c:pt>
                <c:pt idx="110">
                  <c:v>-24.355094754535997</c:v>
                </c:pt>
                <c:pt idx="111">
                  <c:v>-24.355094754535997</c:v>
                </c:pt>
                <c:pt idx="112">
                  <c:v>-24.295094754535995</c:v>
                </c:pt>
                <c:pt idx="113">
                  <c:v>-24.145094754535993</c:v>
                </c:pt>
                <c:pt idx="114">
                  <c:v>-23.941094754535992</c:v>
                </c:pt>
                <c:pt idx="115">
                  <c:v>-23.762594754535993</c:v>
                </c:pt>
                <c:pt idx="116">
                  <c:v>-23.584094754535993</c:v>
                </c:pt>
                <c:pt idx="117">
                  <c:v>-23.405594754535993</c:v>
                </c:pt>
                <c:pt idx="118">
                  <c:v>-23.320594754535993</c:v>
                </c:pt>
                <c:pt idx="119">
                  <c:v>-23.142094754535993</c:v>
                </c:pt>
                <c:pt idx="120">
                  <c:v>-22.938094754535992</c:v>
                </c:pt>
                <c:pt idx="121">
                  <c:v>-22.734094754535992</c:v>
                </c:pt>
                <c:pt idx="122">
                  <c:v>-22.547094754535994</c:v>
                </c:pt>
                <c:pt idx="123">
                  <c:v>-22.343094754535993</c:v>
                </c:pt>
                <c:pt idx="124">
                  <c:v>-22.139094754535993</c:v>
                </c:pt>
                <c:pt idx="125">
                  <c:v>-22.054094754535992</c:v>
                </c:pt>
                <c:pt idx="126">
                  <c:v>-22.004094754535991</c:v>
                </c:pt>
                <c:pt idx="127">
                  <c:v>-21.899094754535991</c:v>
                </c:pt>
                <c:pt idx="128">
                  <c:v>-21.84909475453599</c:v>
                </c:pt>
                <c:pt idx="129">
                  <c:v>-21.740753613011975</c:v>
                </c:pt>
                <c:pt idx="130">
                  <c:v>-21.617509597091964</c:v>
                </c:pt>
                <c:pt idx="131">
                  <c:v>-21.499730977231966</c:v>
                </c:pt>
                <c:pt idx="132">
                  <c:v>-21.382550682181972</c:v>
                </c:pt>
                <c:pt idx="133">
                  <c:v>-21.242998208629974</c:v>
                </c:pt>
                <c:pt idx="134">
                  <c:v>-21.073380131133955</c:v>
                </c:pt>
                <c:pt idx="135">
                  <c:v>-20.921951696493966</c:v>
                </c:pt>
                <c:pt idx="136">
                  <c:v>-20.921951696493966</c:v>
                </c:pt>
                <c:pt idx="137">
                  <c:v>-20.730441462053953</c:v>
                </c:pt>
                <c:pt idx="138">
                  <c:v>-20.474177249885916</c:v>
                </c:pt>
                <c:pt idx="139">
                  <c:v>-20.237163866781895</c:v>
                </c:pt>
                <c:pt idx="140">
                  <c:v>-20.059960304911939</c:v>
                </c:pt>
                <c:pt idx="141">
                  <c:v>-19.8836929708119</c:v>
                </c:pt>
                <c:pt idx="142">
                  <c:v>-19.708766906001905</c:v>
                </c:pt>
                <c:pt idx="143">
                  <c:v>-19.518297865085927</c:v>
                </c:pt>
                <c:pt idx="144">
                  <c:v>-19.3113907261599</c:v>
                </c:pt>
                <c:pt idx="145">
                  <c:v>-19.096459243549909</c:v>
                </c:pt>
                <c:pt idx="146">
                  <c:v>-18.873254938319949</c:v>
                </c:pt>
                <c:pt idx="147">
                  <c:v>-18.641524781949922</c:v>
                </c:pt>
                <c:pt idx="148">
                  <c:v>-18.390554083917927</c:v>
                </c:pt>
                <c:pt idx="149">
                  <c:v>-17.999939773845902</c:v>
                </c:pt>
                <c:pt idx="150">
                  <c:v>-17.594749792845867</c:v>
                </c:pt>
                <c:pt idx="151">
                  <c:v>-17.011152319345904</c:v>
                </c:pt>
                <c:pt idx="152">
                  <c:v>-16.575530288425909</c:v>
                </c:pt>
                <c:pt idx="153">
                  <c:v>-16.274535187033841</c:v>
                </c:pt>
                <c:pt idx="154">
                  <c:v>-16.001646507151865</c:v>
                </c:pt>
                <c:pt idx="155">
                  <c:v>-15.786278199471898</c:v>
                </c:pt>
                <c:pt idx="156">
                  <c:v>-15.47961753901188</c:v>
                </c:pt>
                <c:pt idx="157">
                  <c:v>-15.1621420961119</c:v>
                </c:pt>
                <c:pt idx="158">
                  <c:v>-14.923174734543847</c:v>
                </c:pt>
                <c:pt idx="159">
                  <c:v>-14.861360361815862</c:v>
                </c:pt>
                <c:pt idx="160">
                  <c:v>-14.79741916577586</c:v>
                </c:pt>
                <c:pt idx="161">
                  <c:v>-14.532926759535856</c:v>
                </c:pt>
                <c:pt idx="162">
                  <c:v>-14.25948323745583</c:v>
                </c:pt>
                <c:pt idx="163">
                  <c:v>-13.888542785657817</c:v>
                </c:pt>
                <c:pt idx="164">
                  <c:v>-13.468751249451929</c:v>
                </c:pt>
                <c:pt idx="165">
                  <c:v>-13.016247027291875</c:v>
                </c:pt>
                <c:pt idx="166">
                  <c:v>-12.548927694891828</c:v>
                </c:pt>
                <c:pt idx="167">
                  <c:v>-12.068927694891828</c:v>
                </c:pt>
                <c:pt idx="168">
                  <c:v>-11.508927694891828</c:v>
                </c:pt>
                <c:pt idx="169">
                  <c:v>-10.868927694891827</c:v>
                </c:pt>
                <c:pt idx="170">
                  <c:v>-10.308927694891826</c:v>
                </c:pt>
                <c:pt idx="171">
                  <c:v>-9.8289276948918261</c:v>
                </c:pt>
                <c:pt idx="172">
                  <c:v>-9.2689276948918256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6-4869-8A11-CB1BBBD1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3552"/>
        <c:axId val="186429824"/>
      </c:scatterChart>
      <c:valAx>
        <c:axId val="1864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429824"/>
        <c:crossesAt val="-30"/>
        <c:crossBetween val="midCat"/>
      </c:valAx>
      <c:valAx>
        <c:axId val="1864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6423552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2014-2015 Chardonnay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6.1239683826817125E-2"/>
                  <c:y val="-7.3467927235739125E-2"/>
                </c:manualLayout>
              </c:layout>
              <c:numFmt formatCode="General" sourceLinked="0"/>
            </c:trendlineLbl>
          </c:trendline>
          <c:xVal>
            <c:numRef>
              <c:f>'Chardonnay Predicted LTE'!$ER$51:$ER$222</c:f>
              <c:numCache>
                <c:formatCode>0.00</c:formatCode>
                <c:ptCount val="172"/>
                <c:pt idx="12">
                  <c:v>-13.578611111111112</c:v>
                </c:pt>
                <c:pt idx="26">
                  <c:v>-18.257788888888893</c:v>
                </c:pt>
                <c:pt idx="39">
                  <c:v>-21.299455555555557</c:v>
                </c:pt>
                <c:pt idx="53">
                  <c:v>-22.499100000000002</c:v>
                </c:pt>
                <c:pt idx="67">
                  <c:v>-22.67207777777778</c:v>
                </c:pt>
                <c:pt idx="81">
                  <c:v>-23.600777777777786</c:v>
                </c:pt>
                <c:pt idx="95">
                  <c:v>-22.115533333333332</c:v>
                </c:pt>
                <c:pt idx="109">
                  <c:v>-22.166666666666668</c:v>
                </c:pt>
                <c:pt idx="123">
                  <c:v>-18.501088888888891</c:v>
                </c:pt>
                <c:pt idx="140">
                  <c:v>-18.819300000000002</c:v>
                </c:pt>
                <c:pt idx="154">
                  <c:v>-11.552777777777772</c:v>
                </c:pt>
              </c:numCache>
            </c:numRef>
          </c:xVal>
          <c:yVal>
            <c:numRef>
              <c:f>'Chardonnay Predicted LTE'!$EQ$51:$EQ$222</c:f>
              <c:numCache>
                <c:formatCode>0.00</c:formatCode>
                <c:ptCount val="172"/>
                <c:pt idx="0">
                  <c:v>-9.2504799999999978</c:v>
                </c:pt>
                <c:pt idx="1">
                  <c:v>-9.740479999999998</c:v>
                </c:pt>
                <c:pt idx="2">
                  <c:v>-10.190479999999997</c:v>
                </c:pt>
                <c:pt idx="3">
                  <c:v>-10.490479999999998</c:v>
                </c:pt>
                <c:pt idx="4">
                  <c:v>-10.790479999999999</c:v>
                </c:pt>
                <c:pt idx="5">
                  <c:v>-11.18793867472</c:v>
                </c:pt>
                <c:pt idx="6">
                  <c:v>-11.573047280639999</c:v>
                </c:pt>
                <c:pt idx="7">
                  <c:v>-11.969386988289997</c:v>
                </c:pt>
                <c:pt idx="8">
                  <c:v>-12.398319723227997</c:v>
                </c:pt>
                <c:pt idx="9">
                  <c:v>-12.826638719580799</c:v>
                </c:pt>
                <c:pt idx="10">
                  <c:v>-13.207279524600798</c:v>
                </c:pt>
                <c:pt idx="11">
                  <c:v>-13.5959494793908</c:v>
                </c:pt>
                <c:pt idx="12">
                  <c:v>-13.971800226520799</c:v>
                </c:pt>
                <c:pt idx="13">
                  <c:v>-14.296881505274799</c:v>
                </c:pt>
                <c:pt idx="14">
                  <c:v>-14.5925382297228</c:v>
                </c:pt>
                <c:pt idx="15">
                  <c:v>-14.8959843504928</c:v>
                </c:pt>
                <c:pt idx="16">
                  <c:v>-15.206230729592798</c:v>
                </c:pt>
                <c:pt idx="17">
                  <c:v>-15.5389659673928</c:v>
                </c:pt>
                <c:pt idx="18">
                  <c:v>-15.853587711903998</c:v>
                </c:pt>
                <c:pt idx="19">
                  <c:v>-16.116778582849999</c:v>
                </c:pt>
                <c:pt idx="20">
                  <c:v>-16.355588541729997</c:v>
                </c:pt>
                <c:pt idx="21">
                  <c:v>-16.585722165569997</c:v>
                </c:pt>
                <c:pt idx="22">
                  <c:v>-16.807399050529998</c:v>
                </c:pt>
                <c:pt idx="23">
                  <c:v>-17.087534558251996</c:v>
                </c:pt>
                <c:pt idx="24">
                  <c:v>-17.357134574209997</c:v>
                </c:pt>
                <c:pt idx="25">
                  <c:v>-17.628824393709994</c:v>
                </c:pt>
                <c:pt idx="26">
                  <c:v>-17.937546106489993</c:v>
                </c:pt>
                <c:pt idx="27">
                  <c:v>-18.393987007689997</c:v>
                </c:pt>
                <c:pt idx="28">
                  <c:v>-18.832413845369995</c:v>
                </c:pt>
                <c:pt idx="29">
                  <c:v>-19.25332022369</c:v>
                </c:pt>
                <c:pt idx="30">
                  <c:v>-19.657191834489996</c:v>
                </c:pt>
                <c:pt idx="31">
                  <c:v>-20.044506457290002</c:v>
                </c:pt>
                <c:pt idx="32">
                  <c:v>-20.415733959289998</c:v>
                </c:pt>
                <c:pt idx="33">
                  <c:v>-20.771336295369995</c:v>
                </c:pt>
                <c:pt idx="34">
                  <c:v>-21.077724386818002</c:v>
                </c:pt>
                <c:pt idx="35">
                  <c:v>-21.240577496618002</c:v>
                </c:pt>
                <c:pt idx="36">
                  <c:v>-21.396287218817999</c:v>
                </c:pt>
                <c:pt idx="37">
                  <c:v>-21.54209307647</c:v>
                </c:pt>
                <c:pt idx="38">
                  <c:v>-21.681316236725198</c:v>
                </c:pt>
                <c:pt idx="39">
                  <c:v>-21.816870888285202</c:v>
                </c:pt>
                <c:pt idx="40">
                  <c:v>-21.946119026485199</c:v>
                </c:pt>
                <c:pt idx="41">
                  <c:v>-22.069259979485199</c:v>
                </c:pt>
                <c:pt idx="42">
                  <c:v>-22.1747662053052</c:v>
                </c:pt>
                <c:pt idx="43">
                  <c:v>-22.275124073501203</c:v>
                </c:pt>
                <c:pt idx="44">
                  <c:v>-22.445124073501205</c:v>
                </c:pt>
                <c:pt idx="45">
                  <c:v>-22.645124073501204</c:v>
                </c:pt>
                <c:pt idx="46">
                  <c:v>-22.725124073501203</c:v>
                </c:pt>
                <c:pt idx="47">
                  <c:v>-22.805124073501201</c:v>
                </c:pt>
                <c:pt idx="48">
                  <c:v>-22.885124073501199</c:v>
                </c:pt>
                <c:pt idx="49">
                  <c:v>-22.953124073501201</c:v>
                </c:pt>
                <c:pt idx="50">
                  <c:v>-23.017124073501201</c:v>
                </c:pt>
                <c:pt idx="51">
                  <c:v>-23.0571240735012</c:v>
                </c:pt>
                <c:pt idx="52">
                  <c:v>-23.152124073501199</c:v>
                </c:pt>
                <c:pt idx="53">
                  <c:v>-23.247124073501197</c:v>
                </c:pt>
                <c:pt idx="54">
                  <c:v>-23.127124073501196</c:v>
                </c:pt>
                <c:pt idx="55">
                  <c:v>-23.007124073501195</c:v>
                </c:pt>
                <c:pt idx="56">
                  <c:v>-22.887124073501194</c:v>
                </c:pt>
                <c:pt idx="57">
                  <c:v>-22.767124073501193</c:v>
                </c:pt>
                <c:pt idx="58">
                  <c:v>-22.657124073501194</c:v>
                </c:pt>
                <c:pt idx="59">
                  <c:v>-22.657124073501194</c:v>
                </c:pt>
                <c:pt idx="60">
                  <c:v>-22.707124073501195</c:v>
                </c:pt>
                <c:pt idx="61">
                  <c:v>-22.807124073501196</c:v>
                </c:pt>
                <c:pt idx="62">
                  <c:v>-22.907124073501198</c:v>
                </c:pt>
                <c:pt idx="63">
                  <c:v>-22.907124073501198</c:v>
                </c:pt>
                <c:pt idx="64">
                  <c:v>-22.787124073501197</c:v>
                </c:pt>
                <c:pt idx="65">
                  <c:v>-22.667124073501196</c:v>
                </c:pt>
                <c:pt idx="66">
                  <c:v>-22.547124073501195</c:v>
                </c:pt>
                <c:pt idx="67">
                  <c:v>-22.417124073501192</c:v>
                </c:pt>
                <c:pt idx="68">
                  <c:v>-22.257124073501192</c:v>
                </c:pt>
                <c:pt idx="69">
                  <c:v>-22.097124073501192</c:v>
                </c:pt>
                <c:pt idx="70">
                  <c:v>-22.057124073501193</c:v>
                </c:pt>
                <c:pt idx="71">
                  <c:v>-22.067124073501194</c:v>
                </c:pt>
                <c:pt idx="72">
                  <c:v>-22.027124073501195</c:v>
                </c:pt>
                <c:pt idx="73">
                  <c:v>-21.987124073501196</c:v>
                </c:pt>
                <c:pt idx="74">
                  <c:v>-22.097124073501195</c:v>
                </c:pt>
                <c:pt idx="75">
                  <c:v>-22.227124073501194</c:v>
                </c:pt>
                <c:pt idx="76">
                  <c:v>-22.367124073501195</c:v>
                </c:pt>
                <c:pt idx="77">
                  <c:v>-22.507124073501195</c:v>
                </c:pt>
                <c:pt idx="78">
                  <c:v>-22.632124073501195</c:v>
                </c:pt>
                <c:pt idx="79">
                  <c:v>-22.757124073501195</c:v>
                </c:pt>
                <c:pt idx="80">
                  <c:v>-22.882124073501195</c:v>
                </c:pt>
                <c:pt idx="81">
                  <c:v>-23.002124073501196</c:v>
                </c:pt>
                <c:pt idx="82">
                  <c:v>-23.112124073501196</c:v>
                </c:pt>
                <c:pt idx="83">
                  <c:v>-23.062124073501195</c:v>
                </c:pt>
                <c:pt idx="84">
                  <c:v>-22.962124073501194</c:v>
                </c:pt>
                <c:pt idx="85">
                  <c:v>-22.912124073501193</c:v>
                </c:pt>
                <c:pt idx="86">
                  <c:v>-22.862124073501192</c:v>
                </c:pt>
                <c:pt idx="87">
                  <c:v>-22.852124073501191</c:v>
                </c:pt>
                <c:pt idx="88">
                  <c:v>-22.842124073501189</c:v>
                </c:pt>
                <c:pt idx="89">
                  <c:v>-22.832124073501188</c:v>
                </c:pt>
                <c:pt idx="90">
                  <c:v>-22.822124073501186</c:v>
                </c:pt>
                <c:pt idx="91">
                  <c:v>-22.812124073501185</c:v>
                </c:pt>
                <c:pt idx="92">
                  <c:v>-22.762124073501184</c:v>
                </c:pt>
                <c:pt idx="93">
                  <c:v>-22.712124073501183</c:v>
                </c:pt>
                <c:pt idx="94">
                  <c:v>-22.662124073501182</c:v>
                </c:pt>
                <c:pt idx="95">
                  <c:v>-22.552124073501183</c:v>
                </c:pt>
                <c:pt idx="96">
                  <c:v>-22.542124073501181</c:v>
                </c:pt>
                <c:pt idx="97">
                  <c:v>-22.642124073501183</c:v>
                </c:pt>
                <c:pt idx="98">
                  <c:v>-22.692124073501184</c:v>
                </c:pt>
                <c:pt idx="99">
                  <c:v>-22.642124073501183</c:v>
                </c:pt>
                <c:pt idx="100">
                  <c:v>-22.542124073501181</c:v>
                </c:pt>
                <c:pt idx="101">
                  <c:v>-22.432124073501182</c:v>
                </c:pt>
                <c:pt idx="102">
                  <c:v>-22.322124073501183</c:v>
                </c:pt>
                <c:pt idx="103">
                  <c:v>-22.222124073501181</c:v>
                </c:pt>
                <c:pt idx="104">
                  <c:v>-22.17212407350118</c:v>
                </c:pt>
                <c:pt idx="105">
                  <c:v>-22.162124073501179</c:v>
                </c:pt>
                <c:pt idx="106">
                  <c:v>-22.112124073501178</c:v>
                </c:pt>
                <c:pt idx="107">
                  <c:v>-22.062124073501177</c:v>
                </c:pt>
                <c:pt idx="108">
                  <c:v>-22.052124073501176</c:v>
                </c:pt>
                <c:pt idx="109">
                  <c:v>-22.042124073501174</c:v>
                </c:pt>
                <c:pt idx="110">
                  <c:v>-22.032124073501173</c:v>
                </c:pt>
                <c:pt idx="111">
                  <c:v>-22.022124073501171</c:v>
                </c:pt>
                <c:pt idx="112">
                  <c:v>-21.92212407350117</c:v>
                </c:pt>
                <c:pt idx="113">
                  <c:v>-21.792124073501171</c:v>
                </c:pt>
                <c:pt idx="114">
                  <c:v>-21.592124073501171</c:v>
                </c:pt>
                <c:pt idx="115">
                  <c:v>-21.392124073501172</c:v>
                </c:pt>
                <c:pt idx="116">
                  <c:v>-21.192124073501173</c:v>
                </c:pt>
                <c:pt idx="117">
                  <c:v>-21.012124073501173</c:v>
                </c:pt>
                <c:pt idx="118">
                  <c:v>-20.832124073501173</c:v>
                </c:pt>
                <c:pt idx="119">
                  <c:v>-20.632124073501174</c:v>
                </c:pt>
                <c:pt idx="120">
                  <c:v>-20.452124073501174</c:v>
                </c:pt>
                <c:pt idx="121">
                  <c:v>-20.272124073501175</c:v>
                </c:pt>
                <c:pt idx="122">
                  <c:v>-20.092124073501175</c:v>
                </c:pt>
                <c:pt idx="123">
                  <c:v>-19.952124073501174</c:v>
                </c:pt>
                <c:pt idx="124">
                  <c:v>-19.842124073501175</c:v>
                </c:pt>
                <c:pt idx="125">
                  <c:v>-19.737124073501175</c:v>
                </c:pt>
                <c:pt idx="126">
                  <c:v>-19.627124073501175</c:v>
                </c:pt>
                <c:pt idx="127">
                  <c:v>-19.507124073501174</c:v>
                </c:pt>
                <c:pt idx="128">
                  <c:v>-19.347124073501174</c:v>
                </c:pt>
                <c:pt idx="129">
                  <c:v>-19.238782931977159</c:v>
                </c:pt>
                <c:pt idx="130">
                  <c:v>-19.187431258677154</c:v>
                </c:pt>
                <c:pt idx="131">
                  <c:v>-19.069652638817157</c:v>
                </c:pt>
                <c:pt idx="132">
                  <c:v>-18.946892329717162</c:v>
                </c:pt>
                <c:pt idx="133">
                  <c:v>-18.818969228961162</c:v>
                </c:pt>
                <c:pt idx="134">
                  <c:v>-18.649351151465144</c:v>
                </c:pt>
                <c:pt idx="135">
                  <c:v>-18.485303680605156</c:v>
                </c:pt>
                <c:pt idx="136">
                  <c:v>-18.485303680605156</c:v>
                </c:pt>
                <c:pt idx="137">
                  <c:v>-18.334831353545145</c:v>
                </c:pt>
                <c:pt idx="138">
                  <c:v>-18.178225446109121</c:v>
                </c:pt>
                <c:pt idx="139">
                  <c:v>-18.022685413447107</c:v>
                </c:pt>
                <c:pt idx="140">
                  <c:v>-17.899413370407139</c:v>
                </c:pt>
                <c:pt idx="141">
                  <c:v>-17.739170339407103</c:v>
                </c:pt>
                <c:pt idx="142">
                  <c:v>-17.547584649377111</c:v>
                </c:pt>
                <c:pt idx="143">
                  <c:v>-17.339800241105134</c:v>
                </c:pt>
                <c:pt idx="144">
                  <c:v>-17.123897139617107</c:v>
                </c:pt>
                <c:pt idx="145">
                  <c:v>-16.731413562677119</c:v>
                </c:pt>
                <c:pt idx="146">
                  <c:v>-16.440277512377172</c:v>
                </c:pt>
                <c:pt idx="147">
                  <c:v>-15.976817199637122</c:v>
                </c:pt>
                <c:pt idx="148">
                  <c:v>-15.244819330377137</c:v>
                </c:pt>
                <c:pt idx="149">
                  <c:v>-14.593795480257096</c:v>
                </c:pt>
                <c:pt idx="150">
                  <c:v>-14.042286895007049</c:v>
                </c:pt>
                <c:pt idx="151">
                  <c:v>-13.470361370977084</c:v>
                </c:pt>
                <c:pt idx="152">
                  <c:v>-13.216248519607088</c:v>
                </c:pt>
                <c:pt idx="153">
                  <c:v>-13.014330972423243</c:v>
                </c:pt>
                <c:pt idx="154">
                  <c:v>-12.741442292541269</c:v>
                </c:pt>
                <c:pt idx="155">
                  <c:v>-12.345703027179329</c:v>
                </c:pt>
                <c:pt idx="156">
                  <c:v>-11.896863333233302</c:v>
                </c:pt>
                <c:pt idx="157">
                  <c:v>-11.432194730443333</c:v>
                </c:pt>
                <c:pt idx="158">
                  <c:v>-11.118550068385264</c:v>
                </c:pt>
                <c:pt idx="159">
                  <c:v>-10.837294672472929</c:v>
                </c:pt>
                <c:pt idx="160">
                  <c:v>-10.546362230490917</c:v>
                </c:pt>
                <c:pt idx="161">
                  <c:v>-10.280216746711915</c:v>
                </c:pt>
                <c:pt idx="162">
                  <c:v>-9.9213221239818807</c:v>
                </c:pt>
                <c:pt idx="163">
                  <c:v>-9.3525467645582605</c:v>
                </c:pt>
                <c:pt idx="164">
                  <c:v>-8.5859709158344639</c:v>
                </c:pt>
                <c:pt idx="165">
                  <c:v>-7.9788610844363932</c:v>
                </c:pt>
                <c:pt idx="166">
                  <c:v>-7.3518743134663307</c:v>
                </c:pt>
                <c:pt idx="167">
                  <c:v>-6.7078743134663306</c:v>
                </c:pt>
                <c:pt idx="168">
                  <c:v>-6.3858743134663305</c:v>
                </c:pt>
                <c:pt idx="169">
                  <c:v>-5.6058743134663302</c:v>
                </c:pt>
                <c:pt idx="170">
                  <c:v>-5.1658743134663299</c:v>
                </c:pt>
                <c:pt idx="171">
                  <c:v>-4.3858743134663296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3-4AB0-B87F-77BD42DE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5408"/>
        <c:axId val="131987328"/>
      </c:scatterChart>
      <c:valAx>
        <c:axId val="1319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87328"/>
        <c:crossesAt val="-30"/>
        <c:crossBetween val="midCat"/>
      </c:valAx>
      <c:valAx>
        <c:axId val="13198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85408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2015-2016 Chardonnay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LTE'!$FO$51:$FO$222</c:f>
              <c:numCache>
                <c:formatCode>0.00</c:formatCode>
                <c:ptCount val="172"/>
                <c:pt idx="11">
                  <c:v>-15.762666666666668</c:v>
                </c:pt>
                <c:pt idx="25">
                  <c:v>-20.520922222222222</c:v>
                </c:pt>
                <c:pt idx="39">
                  <c:v>-22.506366666666668</c:v>
                </c:pt>
                <c:pt idx="53">
                  <c:v>-22.772466666666666</c:v>
                </c:pt>
                <c:pt idx="67">
                  <c:v>-22.988411111111112</c:v>
                </c:pt>
                <c:pt idx="81">
                  <c:v>-24.20911111111111</c:v>
                </c:pt>
                <c:pt idx="95">
                  <c:v>-23.376899999999999</c:v>
                </c:pt>
                <c:pt idx="109">
                  <c:v>-22.844055555555556</c:v>
                </c:pt>
                <c:pt idx="123">
                  <c:v>-21.922633333333334</c:v>
                </c:pt>
                <c:pt idx="137">
                  <c:v>-18.000044444444448</c:v>
                </c:pt>
                <c:pt idx="151">
                  <c:v>-14.987911111111112</c:v>
                </c:pt>
                <c:pt idx="165">
                  <c:v>-11.161847222222224</c:v>
                </c:pt>
              </c:numCache>
            </c:numRef>
          </c:xVal>
          <c:yVal>
            <c:numRef>
              <c:f>'Chardonnay Predicted LTE'!$FN$51:$FN$222</c:f>
              <c:numCache>
                <c:formatCode>0.00</c:formatCode>
                <c:ptCount val="172"/>
                <c:pt idx="0">
                  <c:v>-10.250983999999999</c:v>
                </c:pt>
                <c:pt idx="1">
                  <c:v>-10.740983999999999</c:v>
                </c:pt>
                <c:pt idx="2">
                  <c:v>-11.190983999999998</c:v>
                </c:pt>
                <c:pt idx="3">
                  <c:v>-11.540983999999998</c:v>
                </c:pt>
                <c:pt idx="4">
                  <c:v>-11.940983999999998</c:v>
                </c:pt>
                <c:pt idx="5">
                  <c:v>-12.427870876531999</c:v>
                </c:pt>
                <c:pt idx="6">
                  <c:v>-12.899628918784</c:v>
                </c:pt>
                <c:pt idx="7">
                  <c:v>-13.365910927783998</c:v>
                </c:pt>
                <c:pt idx="8">
                  <c:v>-13.817419069823998</c:v>
                </c:pt>
                <c:pt idx="9">
                  <c:v>-14.254479270184</c:v>
                </c:pt>
                <c:pt idx="10">
                  <c:v>-14.668954813427998</c:v>
                </c:pt>
                <c:pt idx="11">
                  <c:v>-15.069898556263999</c:v>
                </c:pt>
                <c:pt idx="12">
                  <c:v>-15.465530921663998</c:v>
                </c:pt>
                <c:pt idx="13">
                  <c:v>-15.840330513639199</c:v>
                </c:pt>
                <c:pt idx="14">
                  <c:v>-16.1544657833652</c:v>
                </c:pt>
                <c:pt idx="15">
                  <c:v>-16.440062132325199</c:v>
                </c:pt>
                <c:pt idx="16">
                  <c:v>-16.750308511425196</c:v>
                </c:pt>
                <c:pt idx="17">
                  <c:v>-17.076389044469195</c:v>
                </c:pt>
                <c:pt idx="18">
                  <c:v>-17.39743164090919</c:v>
                </c:pt>
                <c:pt idx="19">
                  <c:v>-17.707067959669192</c:v>
                </c:pt>
                <c:pt idx="20">
                  <c:v>-18.005580408269189</c:v>
                </c:pt>
                <c:pt idx="21">
                  <c:v>-18.293247438069191</c:v>
                </c:pt>
                <c:pt idx="22">
                  <c:v>-18.564801622145193</c:v>
                </c:pt>
                <c:pt idx="23">
                  <c:v>-18.791577985539192</c:v>
                </c:pt>
                <c:pt idx="24">
                  <c:v>-19.035501809501195</c:v>
                </c:pt>
                <c:pt idx="25">
                  <c:v>-19.282492554501193</c:v>
                </c:pt>
                <c:pt idx="26">
                  <c:v>-19.519970795101191</c:v>
                </c:pt>
                <c:pt idx="27">
                  <c:v>-19.748191245701193</c:v>
                </c:pt>
                <c:pt idx="28">
                  <c:v>-19.956443993599191</c:v>
                </c:pt>
                <c:pt idx="29">
                  <c:v>-20.124806544927193</c:v>
                </c:pt>
                <c:pt idx="30">
                  <c:v>-20.316645560057189</c:v>
                </c:pt>
                <c:pt idx="31">
                  <c:v>-20.510302871457192</c:v>
                </c:pt>
                <c:pt idx="32">
                  <c:v>-20.69220434743719</c:v>
                </c:pt>
                <c:pt idx="33">
                  <c:v>-20.86111545707519</c:v>
                </c:pt>
                <c:pt idx="34">
                  <c:v>-21.031331063435193</c:v>
                </c:pt>
                <c:pt idx="35">
                  <c:v>-21.194184173235193</c:v>
                </c:pt>
                <c:pt idx="36">
                  <c:v>-21.443319728755188</c:v>
                </c:pt>
                <c:pt idx="37">
                  <c:v>-21.681370108595189</c:v>
                </c:pt>
                <c:pt idx="38">
                  <c:v>-21.823434557835188</c:v>
                </c:pt>
                <c:pt idx="39">
                  <c:v>-21.958989209395192</c:v>
                </c:pt>
                <c:pt idx="40">
                  <c:v>-22.165786230515188</c:v>
                </c:pt>
                <c:pt idx="41">
                  <c:v>-22.375125850615188</c:v>
                </c:pt>
                <c:pt idx="42">
                  <c:v>-22.586138302255186</c:v>
                </c:pt>
                <c:pt idx="43">
                  <c:v>-22.666424596811986</c:v>
                </c:pt>
                <c:pt idx="44">
                  <c:v>-22.734424596811987</c:v>
                </c:pt>
                <c:pt idx="45">
                  <c:v>-22.802424596811989</c:v>
                </c:pt>
                <c:pt idx="46">
                  <c:v>-22.87042459681199</c:v>
                </c:pt>
                <c:pt idx="47">
                  <c:v>-22.910424596811989</c:v>
                </c:pt>
                <c:pt idx="48">
                  <c:v>-23.008424596811988</c:v>
                </c:pt>
                <c:pt idx="49">
                  <c:v>-23.093424596811989</c:v>
                </c:pt>
                <c:pt idx="50">
                  <c:v>-23.17842459681199</c:v>
                </c:pt>
                <c:pt idx="51">
                  <c:v>-23.263424596811991</c:v>
                </c:pt>
                <c:pt idx="52">
                  <c:v>-23.343424596811989</c:v>
                </c:pt>
                <c:pt idx="53">
                  <c:v>-23.423424596811987</c:v>
                </c:pt>
                <c:pt idx="54">
                  <c:v>-23.303424596811986</c:v>
                </c:pt>
                <c:pt idx="55">
                  <c:v>-23.183424596811985</c:v>
                </c:pt>
                <c:pt idx="56">
                  <c:v>-23.133424596811984</c:v>
                </c:pt>
                <c:pt idx="57">
                  <c:v>-23.083424596811984</c:v>
                </c:pt>
                <c:pt idx="58">
                  <c:v>-22.923424596811984</c:v>
                </c:pt>
                <c:pt idx="59">
                  <c:v>-22.763424596811983</c:v>
                </c:pt>
                <c:pt idx="60">
                  <c:v>-22.723424596811984</c:v>
                </c:pt>
                <c:pt idx="61">
                  <c:v>-22.838424596811983</c:v>
                </c:pt>
                <c:pt idx="62">
                  <c:v>-22.868424596811984</c:v>
                </c:pt>
                <c:pt idx="63">
                  <c:v>-22.983424596811982</c:v>
                </c:pt>
                <c:pt idx="64">
                  <c:v>-22.993424596811984</c:v>
                </c:pt>
                <c:pt idx="65">
                  <c:v>-23.093424596811985</c:v>
                </c:pt>
                <c:pt idx="66">
                  <c:v>-23.193424596811987</c:v>
                </c:pt>
                <c:pt idx="67">
                  <c:v>-23.303424596811986</c:v>
                </c:pt>
                <c:pt idx="68">
                  <c:v>-23.413424596811986</c:v>
                </c:pt>
                <c:pt idx="69">
                  <c:v>-23.523424596811985</c:v>
                </c:pt>
                <c:pt idx="70">
                  <c:v>-23.638424596811983</c:v>
                </c:pt>
                <c:pt idx="71">
                  <c:v>-23.768424596811982</c:v>
                </c:pt>
                <c:pt idx="72">
                  <c:v>-23.893424596811982</c:v>
                </c:pt>
                <c:pt idx="73">
                  <c:v>-24.008424596811981</c:v>
                </c:pt>
                <c:pt idx="74">
                  <c:v>-24.123424596811979</c:v>
                </c:pt>
                <c:pt idx="75">
                  <c:v>-24.24342459681198</c:v>
                </c:pt>
                <c:pt idx="76">
                  <c:v>-24.383424596811981</c:v>
                </c:pt>
                <c:pt idx="77">
                  <c:v>-24.523424596811982</c:v>
                </c:pt>
                <c:pt idx="78">
                  <c:v>-24.579424596811982</c:v>
                </c:pt>
                <c:pt idx="79">
                  <c:v>-24.590624596811981</c:v>
                </c:pt>
                <c:pt idx="80">
                  <c:v>-24.60182459681198</c:v>
                </c:pt>
                <c:pt idx="81">
                  <c:v>-24.611824596811978</c:v>
                </c:pt>
                <c:pt idx="82">
                  <c:v>-24.633824596811976</c:v>
                </c:pt>
                <c:pt idx="83">
                  <c:v>-24.583824596811976</c:v>
                </c:pt>
                <c:pt idx="84">
                  <c:v>-24.533824596811975</c:v>
                </c:pt>
                <c:pt idx="85">
                  <c:v>-24.483824596811974</c:v>
                </c:pt>
                <c:pt idx="86">
                  <c:v>-24.433824596811974</c:v>
                </c:pt>
                <c:pt idx="87">
                  <c:v>-24.383824596811973</c:v>
                </c:pt>
                <c:pt idx="88">
                  <c:v>-24.333824596811972</c:v>
                </c:pt>
                <c:pt idx="89">
                  <c:v>-24.283824596811971</c:v>
                </c:pt>
                <c:pt idx="90">
                  <c:v>-24.233824596811971</c:v>
                </c:pt>
                <c:pt idx="91">
                  <c:v>-24.27382459681197</c:v>
                </c:pt>
                <c:pt idx="92">
                  <c:v>-24.313824596811969</c:v>
                </c:pt>
                <c:pt idx="93">
                  <c:v>-24.303824596811967</c:v>
                </c:pt>
                <c:pt idx="94">
                  <c:v>-24.203824596811966</c:v>
                </c:pt>
                <c:pt idx="95">
                  <c:v>-24.153824596811965</c:v>
                </c:pt>
                <c:pt idx="96">
                  <c:v>-24.103824596811965</c:v>
                </c:pt>
                <c:pt idx="97">
                  <c:v>-24.003824596811963</c:v>
                </c:pt>
                <c:pt idx="98">
                  <c:v>-23.873824596811964</c:v>
                </c:pt>
                <c:pt idx="99">
                  <c:v>-23.763824596811965</c:v>
                </c:pt>
                <c:pt idx="100">
                  <c:v>-23.713824596811964</c:v>
                </c:pt>
                <c:pt idx="101">
                  <c:v>-23.663824596811963</c:v>
                </c:pt>
                <c:pt idx="102">
                  <c:v>-23.613824596811963</c:v>
                </c:pt>
                <c:pt idx="103">
                  <c:v>-23.503824596811963</c:v>
                </c:pt>
                <c:pt idx="104">
                  <c:v>-23.373824596811964</c:v>
                </c:pt>
                <c:pt idx="105">
                  <c:v>-23.263824596811965</c:v>
                </c:pt>
                <c:pt idx="106">
                  <c:v>-23.213824596811964</c:v>
                </c:pt>
                <c:pt idx="107">
                  <c:v>-23.163824596811963</c:v>
                </c:pt>
                <c:pt idx="108">
                  <c:v>-23.153824596811962</c:v>
                </c:pt>
                <c:pt idx="109">
                  <c:v>-23.278824596811962</c:v>
                </c:pt>
                <c:pt idx="110">
                  <c:v>-23.342824596811962</c:v>
                </c:pt>
                <c:pt idx="111">
                  <c:v>-23.392824596811963</c:v>
                </c:pt>
                <c:pt idx="112">
                  <c:v>-23.342824596811962</c:v>
                </c:pt>
                <c:pt idx="113">
                  <c:v>-23.292824596811961</c:v>
                </c:pt>
                <c:pt idx="114">
                  <c:v>-23.105824596811964</c:v>
                </c:pt>
                <c:pt idx="115">
                  <c:v>-22.927324596811964</c:v>
                </c:pt>
                <c:pt idx="116">
                  <c:v>-22.748824596811964</c:v>
                </c:pt>
                <c:pt idx="117">
                  <c:v>-22.561824596811967</c:v>
                </c:pt>
                <c:pt idx="118">
                  <c:v>-22.357824596811966</c:v>
                </c:pt>
                <c:pt idx="119">
                  <c:v>-22.085824596811968</c:v>
                </c:pt>
                <c:pt idx="120">
                  <c:v>-21.779824596811967</c:v>
                </c:pt>
                <c:pt idx="121">
                  <c:v>-21.507824596811965</c:v>
                </c:pt>
                <c:pt idx="122">
                  <c:v>-21.201824596811964</c:v>
                </c:pt>
                <c:pt idx="123">
                  <c:v>-21.021824596811964</c:v>
                </c:pt>
                <c:pt idx="124">
                  <c:v>-20.841824596811964</c:v>
                </c:pt>
                <c:pt idx="125">
                  <c:v>-20.701824596811964</c:v>
                </c:pt>
                <c:pt idx="126">
                  <c:v>-20.561824596811963</c:v>
                </c:pt>
                <c:pt idx="127">
                  <c:v>-20.421824596811962</c:v>
                </c:pt>
                <c:pt idx="128">
                  <c:v>-20.301824596811961</c:v>
                </c:pt>
                <c:pt idx="129">
                  <c:v>-20.183634260603945</c:v>
                </c:pt>
                <c:pt idx="130">
                  <c:v>-20.070660579343937</c:v>
                </c:pt>
                <c:pt idx="131">
                  <c:v>-20.017124843043938</c:v>
                </c:pt>
                <c:pt idx="132">
                  <c:v>-19.899944547993943</c:v>
                </c:pt>
                <c:pt idx="133">
                  <c:v>-19.777836133635944</c:v>
                </c:pt>
                <c:pt idx="134">
                  <c:v>-19.632449210067929</c:v>
                </c:pt>
                <c:pt idx="135">
                  <c:v>-19.455782702987939</c:v>
                </c:pt>
                <c:pt idx="136">
                  <c:v>-19.271820656467984</c:v>
                </c:pt>
                <c:pt idx="137">
                  <c:v>-19.080310422027971</c:v>
                </c:pt>
                <c:pt idx="138">
                  <c:v>-18.880993812563943</c:v>
                </c:pt>
                <c:pt idx="139">
                  <c:v>-18.614353756571919</c:v>
                </c:pt>
                <c:pt idx="140">
                  <c:v>-18.36780967049198</c:v>
                </c:pt>
                <c:pt idx="141">
                  <c:v>-18.079372214691915</c:v>
                </c:pt>
                <c:pt idx="142">
                  <c:v>-17.579583458091932</c:v>
                </c:pt>
                <c:pt idx="143">
                  <c:v>-17.267906845683967</c:v>
                </c:pt>
                <c:pt idx="144">
                  <c:v>-17.05200374419594</c:v>
                </c:pt>
                <c:pt idx="145">
                  <c:v>-16.837072261585948</c:v>
                </c:pt>
                <c:pt idx="146">
                  <c:v>-16.565345281305998</c:v>
                </c:pt>
                <c:pt idx="147">
                  <c:v>-16.142185865325953</c:v>
                </c:pt>
                <c:pt idx="148">
                  <c:v>-15.870300942457957</c:v>
                </c:pt>
                <c:pt idx="149">
                  <c:v>-15.620741799911942</c:v>
                </c:pt>
                <c:pt idx="150">
                  <c:v>-15.361870423161919</c:v>
                </c:pt>
                <c:pt idx="151">
                  <c:v>-15.093415585351936</c:v>
                </c:pt>
                <c:pt idx="152">
                  <c:v>-14.827202122011938</c:v>
                </c:pt>
                <c:pt idx="153">
                  <c:v>-14.33808508224983</c:v>
                </c:pt>
                <c:pt idx="154">
                  <c:v>-13.831291819611875</c:v>
                </c:pt>
                <c:pt idx="155">
                  <c:v>-13.306331569641957</c:v>
                </c:pt>
                <c:pt idx="156">
                  <c:v>-12.999670909181939</c:v>
                </c:pt>
                <c:pt idx="157">
                  <c:v>-12.624472658481963</c:v>
                </c:pt>
                <c:pt idx="158">
                  <c:v>-12.185370131600667</c:v>
                </c:pt>
                <c:pt idx="159">
                  <c:v>-11.904114735688331</c:v>
                </c:pt>
                <c:pt idx="160">
                  <c:v>-11.646751421627322</c:v>
                </c:pt>
                <c:pt idx="161">
                  <c:v>-11.345891309529318</c:v>
                </c:pt>
                <c:pt idx="162">
                  <c:v>-11.070738765436291</c:v>
                </c:pt>
                <c:pt idx="163">
                  <c:v>-10.664470651562276</c:v>
                </c:pt>
                <c:pt idx="164">
                  <c:v>-10.370616576218154</c:v>
                </c:pt>
                <c:pt idx="165">
                  <c:v>-9.9558210392381064</c:v>
                </c:pt>
                <c:pt idx="166">
                  <c:v>-9.5079733456880611</c:v>
                </c:pt>
                <c:pt idx="167">
                  <c:v>-8.9079733456880597</c:v>
                </c:pt>
                <c:pt idx="168">
                  <c:v>-8.3199733456880587</c:v>
                </c:pt>
                <c:pt idx="169">
                  <c:v>-7.6759733456880586</c:v>
                </c:pt>
                <c:pt idx="170">
                  <c:v>-7.0319733456880584</c:v>
                </c:pt>
                <c:pt idx="171">
                  <c:v>-6.4439733456880584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B-4882-89F5-8CADB870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9920"/>
        <c:axId val="147011840"/>
      </c:scatterChart>
      <c:valAx>
        <c:axId val="1470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11840"/>
        <c:crossesAt val="-30"/>
        <c:crossBetween val="midCat"/>
      </c:valAx>
      <c:valAx>
        <c:axId val="14701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09920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2016-2017 Chardonnay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5.7826552930883637E-2"/>
                  <c:y val="-5.2111038203557891E-2"/>
                </c:manualLayout>
              </c:layout>
              <c:numFmt formatCode="General" sourceLinked="0"/>
            </c:trendlineLbl>
          </c:trendline>
          <c:xVal>
            <c:numRef>
              <c:f>'Chardonnay Predicted LTE'!$GL$51:$GL$222</c:f>
              <c:numCache>
                <c:formatCode>0.00</c:formatCode>
                <c:ptCount val="172"/>
                <c:pt idx="23">
                  <c:v>-17.25415555555556</c:v>
                </c:pt>
                <c:pt idx="37">
                  <c:v>-20.983666666666668</c:v>
                </c:pt>
                <c:pt idx="51">
                  <c:v>-23.488000000000003</c:v>
                </c:pt>
                <c:pt idx="65">
                  <c:v>-24.422888888888885</c:v>
                </c:pt>
                <c:pt idx="79">
                  <c:v>-24.693666666666662</c:v>
                </c:pt>
                <c:pt idx="93">
                  <c:v>-26.049244444444447</c:v>
                </c:pt>
                <c:pt idx="107">
                  <c:v>-23.580666666666662</c:v>
                </c:pt>
                <c:pt idx="121">
                  <c:v>-24.077566666666669</c:v>
                </c:pt>
                <c:pt idx="135">
                  <c:v>-22.866244444444444</c:v>
                </c:pt>
                <c:pt idx="150">
                  <c:v>-20.5044</c:v>
                </c:pt>
                <c:pt idx="164">
                  <c:v>-15.33</c:v>
                </c:pt>
                <c:pt idx="171">
                  <c:v>-13.659259259259253</c:v>
                </c:pt>
              </c:numCache>
            </c:numRef>
          </c:xVal>
          <c:yVal>
            <c:numRef>
              <c:f>'Chardonnay Predicted LTE'!$GK$51:$GK$222</c:f>
              <c:numCache>
                <c:formatCode>0.00</c:formatCode>
                <c:ptCount val="172"/>
                <c:pt idx="0">
                  <c:v>-9.8876340000000003</c:v>
                </c:pt>
                <c:pt idx="1">
                  <c:v>-10.362634</c:v>
                </c:pt>
                <c:pt idx="2">
                  <c:v>-10.862634</c:v>
                </c:pt>
                <c:pt idx="3">
                  <c:v>-11.362634</c:v>
                </c:pt>
                <c:pt idx="4">
                  <c:v>-11.852634</c:v>
                </c:pt>
                <c:pt idx="5">
                  <c:v>-12.339520876532001</c:v>
                </c:pt>
                <c:pt idx="6">
                  <c:v>-12.820906633932001</c:v>
                </c:pt>
                <c:pt idx="7">
                  <c:v>-13.277863002751999</c:v>
                </c:pt>
                <c:pt idx="8">
                  <c:v>-13.706795737689999</c:v>
                </c:pt>
                <c:pt idx="9">
                  <c:v>-14.100149918014001</c:v>
                </c:pt>
                <c:pt idx="10">
                  <c:v>-14.501937434424001</c:v>
                </c:pt>
                <c:pt idx="11">
                  <c:v>-14.890607389214003</c:v>
                </c:pt>
                <c:pt idx="12">
                  <c:v>-15.246676518074002</c:v>
                </c:pt>
                <c:pt idx="13">
                  <c:v>-15.621476110049203</c:v>
                </c:pt>
                <c:pt idx="14">
                  <c:v>-15.991047015609205</c:v>
                </c:pt>
                <c:pt idx="15">
                  <c:v>-16.330192679999204</c:v>
                </c:pt>
                <c:pt idx="16">
                  <c:v>-16.623203149149202</c:v>
                </c:pt>
                <c:pt idx="17">
                  <c:v>-16.889391339389203</c:v>
                </c:pt>
                <c:pt idx="18">
                  <c:v>-17.146225416541203</c:v>
                </c:pt>
                <c:pt idx="19">
                  <c:v>-17.393934471549205</c:v>
                </c:pt>
                <c:pt idx="20">
                  <c:v>-17.632744430429202</c:v>
                </c:pt>
                <c:pt idx="21">
                  <c:v>-17.862878054269203</c:v>
                </c:pt>
                <c:pt idx="22">
                  <c:v>-18.084554939229204</c:v>
                </c:pt>
                <c:pt idx="23">
                  <c:v>-18.297991516541202</c:v>
                </c:pt>
                <c:pt idx="24">
                  <c:v>-18.503401052509204</c:v>
                </c:pt>
                <c:pt idx="25">
                  <c:v>-18.713343185759204</c:v>
                </c:pt>
                <c:pt idx="26">
                  <c:v>-18.927073602299203</c:v>
                </c:pt>
                <c:pt idx="27">
                  <c:v>-19.109649962779205</c:v>
                </c:pt>
                <c:pt idx="28">
                  <c:v>-19.285020697851206</c:v>
                </c:pt>
                <c:pt idx="29">
                  <c:v>-19.47442856809521</c:v>
                </c:pt>
                <c:pt idx="30">
                  <c:v>-19.656170792955209</c:v>
                </c:pt>
                <c:pt idx="31">
                  <c:v>-19.849828104355211</c:v>
                </c:pt>
                <c:pt idx="32">
                  <c:v>-20.035441855355209</c:v>
                </c:pt>
                <c:pt idx="33">
                  <c:v>-20.213243023395208</c:v>
                </c:pt>
                <c:pt idx="34">
                  <c:v>-20.374947849437209</c:v>
                </c:pt>
                <c:pt idx="35">
                  <c:v>-20.521515648257211</c:v>
                </c:pt>
                <c:pt idx="36">
                  <c:v>-20.64608342601721</c:v>
                </c:pt>
                <c:pt idx="37">
                  <c:v>-20.765108615937212</c:v>
                </c:pt>
                <c:pt idx="38">
                  <c:v>-20.878760175329212</c:v>
                </c:pt>
                <c:pt idx="39">
                  <c:v>-20.987203896577213</c:v>
                </c:pt>
                <c:pt idx="40">
                  <c:v>-21.090602407137212</c:v>
                </c:pt>
                <c:pt idx="41">
                  <c:v>-21.18911516953721</c:v>
                </c:pt>
                <c:pt idx="42">
                  <c:v>-21.28289848137721</c:v>
                </c:pt>
                <c:pt idx="43">
                  <c:v>-21.377680912451211</c:v>
                </c:pt>
                <c:pt idx="44">
                  <c:v>-21.47268091245121</c:v>
                </c:pt>
                <c:pt idx="45">
                  <c:v>-21.567680912451209</c:v>
                </c:pt>
                <c:pt idx="46">
                  <c:v>-21.657680912451209</c:v>
                </c:pt>
                <c:pt idx="47">
                  <c:v>-21.75768091245121</c:v>
                </c:pt>
                <c:pt idx="48">
                  <c:v>-21.852680912451209</c:v>
                </c:pt>
                <c:pt idx="49">
                  <c:v>-21.950680912451208</c:v>
                </c:pt>
                <c:pt idx="50">
                  <c:v>-22.080680912451207</c:v>
                </c:pt>
                <c:pt idx="51">
                  <c:v>-22.240680912451207</c:v>
                </c:pt>
                <c:pt idx="52">
                  <c:v>-22.410680912451209</c:v>
                </c:pt>
                <c:pt idx="53">
                  <c:v>-22.580680912451211</c:v>
                </c:pt>
                <c:pt idx="54">
                  <c:v>-22.720680912451211</c:v>
                </c:pt>
                <c:pt idx="55">
                  <c:v>-22.860680912451212</c:v>
                </c:pt>
                <c:pt idx="56">
                  <c:v>-22.990680912451211</c:v>
                </c:pt>
                <c:pt idx="57">
                  <c:v>-23.130680912451211</c:v>
                </c:pt>
                <c:pt idx="58">
                  <c:v>-23.270680912451212</c:v>
                </c:pt>
                <c:pt idx="59">
                  <c:v>-23.410680912451213</c:v>
                </c:pt>
                <c:pt idx="60">
                  <c:v>-23.550680912451213</c:v>
                </c:pt>
                <c:pt idx="61">
                  <c:v>-23.690680912451214</c:v>
                </c:pt>
                <c:pt idx="62">
                  <c:v>-23.830680912451214</c:v>
                </c:pt>
                <c:pt idx="63">
                  <c:v>-23.970680912451215</c:v>
                </c:pt>
                <c:pt idx="64">
                  <c:v>-24.110680912451215</c:v>
                </c:pt>
                <c:pt idx="65">
                  <c:v>-24.220680912451215</c:v>
                </c:pt>
                <c:pt idx="66">
                  <c:v>-24.320680912451216</c:v>
                </c:pt>
                <c:pt idx="67">
                  <c:v>-24.342680912451215</c:v>
                </c:pt>
                <c:pt idx="68">
                  <c:v>-24.364680912451213</c:v>
                </c:pt>
                <c:pt idx="69">
                  <c:v>-24.387680912451213</c:v>
                </c:pt>
                <c:pt idx="70">
                  <c:v>-24.412680912451211</c:v>
                </c:pt>
                <c:pt idx="71">
                  <c:v>-24.44068091245121</c:v>
                </c:pt>
                <c:pt idx="72">
                  <c:v>-24.465680912451209</c:v>
                </c:pt>
                <c:pt idx="73">
                  <c:v>-24.487680912451207</c:v>
                </c:pt>
                <c:pt idx="74">
                  <c:v>-24.509680912451206</c:v>
                </c:pt>
                <c:pt idx="75">
                  <c:v>-24.531680912451204</c:v>
                </c:pt>
                <c:pt idx="76">
                  <c:v>-24.557680912451204</c:v>
                </c:pt>
                <c:pt idx="77">
                  <c:v>-24.583680912451204</c:v>
                </c:pt>
                <c:pt idx="78">
                  <c:v>-24.609680912451203</c:v>
                </c:pt>
                <c:pt idx="79">
                  <c:v>-24.637680912451202</c:v>
                </c:pt>
                <c:pt idx="80">
                  <c:v>-24.665680912451201</c:v>
                </c:pt>
                <c:pt idx="81">
                  <c:v>-24.6936809124512</c:v>
                </c:pt>
                <c:pt idx="82">
                  <c:v>-24.721680912451198</c:v>
                </c:pt>
                <c:pt idx="83">
                  <c:v>-24.553008547470718</c:v>
                </c:pt>
                <c:pt idx="84">
                  <c:v>-24.553008547470718</c:v>
                </c:pt>
                <c:pt idx="85">
                  <c:v>-24.553008547470718</c:v>
                </c:pt>
                <c:pt idx="86">
                  <c:v>-24.553008547470718</c:v>
                </c:pt>
                <c:pt idx="87">
                  <c:v>-24.553008547470718</c:v>
                </c:pt>
                <c:pt idx="88">
                  <c:v>-24.553008547470718</c:v>
                </c:pt>
                <c:pt idx="89">
                  <c:v>-24.553008547470718</c:v>
                </c:pt>
                <c:pt idx="90">
                  <c:v>-24.553008547470718</c:v>
                </c:pt>
                <c:pt idx="91">
                  <c:v>-24.553008547470718</c:v>
                </c:pt>
                <c:pt idx="92">
                  <c:v>-24.553008547470718</c:v>
                </c:pt>
                <c:pt idx="93">
                  <c:v>-24.553008547470718</c:v>
                </c:pt>
                <c:pt idx="94">
                  <c:v>-24.553008547470718</c:v>
                </c:pt>
                <c:pt idx="95">
                  <c:v>-24.503008547470717</c:v>
                </c:pt>
                <c:pt idx="96">
                  <c:v>-24.453008547470716</c:v>
                </c:pt>
                <c:pt idx="97">
                  <c:v>-24.403008547470716</c:v>
                </c:pt>
                <c:pt idx="98">
                  <c:v>-24.353008547470715</c:v>
                </c:pt>
                <c:pt idx="99">
                  <c:v>-24.303008547470714</c:v>
                </c:pt>
                <c:pt idx="100">
                  <c:v>-24.293008547470713</c:v>
                </c:pt>
                <c:pt idx="101">
                  <c:v>-24.283008547470711</c:v>
                </c:pt>
                <c:pt idx="102">
                  <c:v>-24.27300854747071</c:v>
                </c:pt>
                <c:pt idx="103">
                  <c:v>-24.263008547470708</c:v>
                </c:pt>
                <c:pt idx="104">
                  <c:v>-24.253008547470706</c:v>
                </c:pt>
                <c:pt idx="105">
                  <c:v>-24.243008547470705</c:v>
                </c:pt>
                <c:pt idx="106">
                  <c:v>-24.293008547470706</c:v>
                </c:pt>
                <c:pt idx="107">
                  <c:v>-24.343008547470706</c:v>
                </c:pt>
                <c:pt idx="108">
                  <c:v>-24.383008547470705</c:v>
                </c:pt>
                <c:pt idx="109">
                  <c:v>-24.34900854747071</c:v>
                </c:pt>
                <c:pt idx="110">
                  <c:v>-24.329008547470711</c:v>
                </c:pt>
                <c:pt idx="111">
                  <c:v>-24.309008547470711</c:v>
                </c:pt>
                <c:pt idx="112">
                  <c:v>-24.289008547470711</c:v>
                </c:pt>
                <c:pt idx="113">
                  <c:v>-24.269008547470712</c:v>
                </c:pt>
                <c:pt idx="114">
                  <c:v>-24.32300854747071</c:v>
                </c:pt>
                <c:pt idx="115">
                  <c:v>-24.347008547470711</c:v>
                </c:pt>
                <c:pt idx="116">
                  <c:v>-24.368608547470711</c:v>
                </c:pt>
                <c:pt idx="117">
                  <c:v>-24.28360854747071</c:v>
                </c:pt>
                <c:pt idx="118">
                  <c:v>-24.10510854747071</c:v>
                </c:pt>
                <c:pt idx="119">
                  <c:v>-24.020108547470709</c:v>
                </c:pt>
                <c:pt idx="120">
                  <c:v>-24.07010854747071</c:v>
                </c:pt>
                <c:pt idx="121">
                  <c:v>-24.100108547470711</c:v>
                </c:pt>
                <c:pt idx="122">
                  <c:v>-23.921608547470711</c:v>
                </c:pt>
                <c:pt idx="123">
                  <c:v>-23.649608547470713</c:v>
                </c:pt>
                <c:pt idx="124">
                  <c:v>-23.411608547470713</c:v>
                </c:pt>
                <c:pt idx="125">
                  <c:v>-23.233108547470714</c:v>
                </c:pt>
                <c:pt idx="126">
                  <c:v>-23.046108547470716</c:v>
                </c:pt>
                <c:pt idx="127">
                  <c:v>-22.842108547470716</c:v>
                </c:pt>
                <c:pt idx="128">
                  <c:v>-22.638108547470715</c:v>
                </c:pt>
                <c:pt idx="129">
                  <c:v>-22.453928606879888</c:v>
                </c:pt>
                <c:pt idx="130">
                  <c:v>-22.366630762269882</c:v>
                </c:pt>
                <c:pt idx="131">
                  <c:v>-22.420166498569881</c:v>
                </c:pt>
                <c:pt idx="132">
                  <c:v>-22.531766779569875</c:v>
                </c:pt>
                <c:pt idx="133">
                  <c:v>-22.648060507529873</c:v>
                </c:pt>
                <c:pt idx="134">
                  <c:v>-22.829794161989891</c:v>
                </c:pt>
                <c:pt idx="135">
                  <c:v>-23.056936813949878</c:v>
                </c:pt>
                <c:pt idx="136">
                  <c:v>-23.056936813949878</c:v>
                </c:pt>
                <c:pt idx="137">
                  <c:v>-22.947502394269872</c:v>
                </c:pt>
                <c:pt idx="138">
                  <c:v>-22.681272351628632</c:v>
                </c:pt>
                <c:pt idx="139">
                  <c:v>-22.379080288171004</c:v>
                </c:pt>
                <c:pt idx="140">
                  <c:v>-22.077834232992078</c:v>
                </c:pt>
                <c:pt idx="141">
                  <c:v>-21.917591201992042</c:v>
                </c:pt>
                <c:pt idx="142">
                  <c:v>-21.884271951552044</c:v>
                </c:pt>
                <c:pt idx="143">
                  <c:v>-21.849641216840048</c:v>
                </c:pt>
                <c:pt idx="144">
                  <c:v>-21.705705815848031</c:v>
                </c:pt>
                <c:pt idx="145">
                  <c:v>-21.518808874448037</c:v>
                </c:pt>
                <c:pt idx="146">
                  <c:v>-21.315013639238074</c:v>
                </c:pt>
                <c:pt idx="147">
                  <c:v>-21.093358707058051</c:v>
                </c:pt>
                <c:pt idx="148">
                  <c:v>-20.852845121444055</c:v>
                </c:pt>
                <c:pt idx="149">
                  <c:v>-20.549033991388036</c:v>
                </c:pt>
                <c:pt idx="150">
                  <c:v>-20.233886228388009</c:v>
                </c:pt>
                <c:pt idx="151">
                  <c:v>-19.907071643228029</c:v>
                </c:pt>
                <c:pt idx="152">
                  <c:v>-19.616656955948031</c:v>
                </c:pt>
                <c:pt idx="153">
                  <c:v>-19.353286242229974</c:v>
                </c:pt>
                <c:pt idx="154">
                  <c:v>-19.080397562347997</c:v>
                </c:pt>
                <c:pt idx="155">
                  <c:v>-18.784266139288043</c:v>
                </c:pt>
                <c:pt idx="156">
                  <c:v>-18.505483720688026</c:v>
                </c:pt>
                <c:pt idx="157">
                  <c:v>-18.216869681688046</c:v>
                </c:pt>
                <c:pt idx="158">
                  <c:v>-17.873354099433971</c:v>
                </c:pt>
                <c:pt idx="159">
                  <c:v>-17.502467863066055</c:v>
                </c:pt>
                <c:pt idx="160">
                  <c:v>-17.134805985836042</c:v>
                </c:pt>
                <c:pt idx="161">
                  <c:v>-16.754598151866038</c:v>
                </c:pt>
                <c:pt idx="162">
                  <c:v>-16.395703529136004</c:v>
                </c:pt>
                <c:pt idx="163">
                  <c:v>-16.02476307733799</c:v>
                </c:pt>
                <c:pt idx="164">
                  <c:v>-15.586719735210107</c:v>
                </c:pt>
                <c:pt idx="165">
                  <c:v>-15.134215513050055</c:v>
                </c:pt>
                <c:pt idx="166">
                  <c:v>-14.68636781950001</c:v>
                </c:pt>
                <c:pt idx="167">
                  <c:v>-14.226367819500009</c:v>
                </c:pt>
                <c:pt idx="168">
                  <c:v>-13.666367819500008</c:v>
                </c:pt>
                <c:pt idx="169">
                  <c:v>-13.186367819500008</c:v>
                </c:pt>
                <c:pt idx="170">
                  <c:v>-12.786367819500008</c:v>
                </c:pt>
                <c:pt idx="171">
                  <c:v>-12.466367819500007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3-41D4-B6ED-D59C6F2E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73376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73376"/>
        <c:crossesAt val="-30"/>
        <c:crossBetween val="midCat"/>
      </c:valAx>
      <c:valAx>
        <c:axId val="147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LTE50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54816"/>
        <c:crossesAt val="-3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image" Target="../media/image1.png"/><Relationship Id="rId39" Type="http://schemas.openxmlformats.org/officeDocument/2006/relationships/image" Target="../media/image11.png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34" Type="http://schemas.openxmlformats.org/officeDocument/2006/relationships/chart" Target="../charts/chart44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3.xml"/><Relationship Id="rId38" Type="http://schemas.openxmlformats.org/officeDocument/2006/relationships/image" Target="../media/image10.png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image" Target="../media/image4.png"/><Relationship Id="rId41" Type="http://schemas.openxmlformats.org/officeDocument/2006/relationships/image" Target="../media/image13.png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2.xml"/><Relationship Id="rId37" Type="http://schemas.openxmlformats.org/officeDocument/2006/relationships/image" Target="../media/image9.png"/><Relationship Id="rId40" Type="http://schemas.openxmlformats.org/officeDocument/2006/relationships/image" Target="../media/image12.png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image" Target="../media/image3.png"/><Relationship Id="rId36" Type="http://schemas.openxmlformats.org/officeDocument/2006/relationships/image" Target="../media/image8.png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image" Target="../media/image6.png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image" Target="../media/image2.png"/><Relationship Id="rId30" Type="http://schemas.openxmlformats.org/officeDocument/2006/relationships/image" Target="../media/image5.png"/><Relationship Id="rId35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47625</xdr:colOff>
      <xdr:row>13</xdr:row>
      <xdr:rowOff>38100</xdr:rowOff>
    </xdr:from>
    <xdr:to>
      <xdr:col>49</xdr:col>
      <xdr:colOff>352425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66675</xdr:colOff>
      <xdr:row>28</xdr:row>
      <xdr:rowOff>28575</xdr:rowOff>
    </xdr:from>
    <xdr:to>
      <xdr:col>49</xdr:col>
      <xdr:colOff>371475</xdr:colOff>
      <xdr:row>42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47625</xdr:colOff>
      <xdr:row>43</xdr:row>
      <xdr:rowOff>28575</xdr:rowOff>
    </xdr:from>
    <xdr:to>
      <xdr:col>49</xdr:col>
      <xdr:colOff>352425</xdr:colOff>
      <xdr:row>57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38100</xdr:colOff>
      <xdr:row>58</xdr:row>
      <xdr:rowOff>19050</xdr:rowOff>
    </xdr:from>
    <xdr:to>
      <xdr:col>49</xdr:col>
      <xdr:colOff>342900</xdr:colOff>
      <xdr:row>72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75</xdr:row>
      <xdr:rowOff>0</xdr:rowOff>
    </xdr:from>
    <xdr:to>
      <xdr:col>49</xdr:col>
      <xdr:colOff>304800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317500</xdr:colOff>
      <xdr:row>229</xdr:row>
      <xdr:rowOff>31749</xdr:rowOff>
    </xdr:from>
    <xdr:to>
      <xdr:col>100</xdr:col>
      <xdr:colOff>511175</xdr:colOff>
      <xdr:row>243</xdr:row>
      <xdr:rowOff>117474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137</xdr:col>
      <xdr:colOff>250825</xdr:colOff>
      <xdr:row>229</xdr:row>
      <xdr:rowOff>47625</xdr:rowOff>
    </xdr:from>
    <xdr:to>
      <xdr:col>146</xdr:col>
      <xdr:colOff>415925</xdr:colOff>
      <xdr:row>243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159</xdr:col>
      <xdr:colOff>257175</xdr:colOff>
      <xdr:row>229</xdr:row>
      <xdr:rowOff>85725</xdr:rowOff>
    </xdr:from>
    <xdr:to>
      <xdr:col>169</xdr:col>
      <xdr:colOff>434975</xdr:colOff>
      <xdr:row>243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182</xdr:col>
      <xdr:colOff>355600</xdr:colOff>
      <xdr:row>229</xdr:row>
      <xdr:rowOff>123825</xdr:rowOff>
    </xdr:from>
    <xdr:to>
      <xdr:col>192</xdr:col>
      <xdr:colOff>520700</xdr:colOff>
      <xdr:row>244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115</xdr:col>
      <xdr:colOff>180975</xdr:colOff>
      <xdr:row>229</xdr:row>
      <xdr:rowOff>66675</xdr:rowOff>
    </xdr:from>
    <xdr:to>
      <xdr:col>123</xdr:col>
      <xdr:colOff>393700</xdr:colOff>
      <xdr:row>243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205</xdr:col>
      <xdr:colOff>254000</xdr:colOff>
      <xdr:row>229</xdr:row>
      <xdr:rowOff>104775</xdr:rowOff>
    </xdr:from>
    <xdr:to>
      <xdr:col>215</xdr:col>
      <xdr:colOff>460375</xdr:colOff>
      <xdr:row>244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91</xdr:row>
      <xdr:rowOff>0</xdr:rowOff>
    </xdr:from>
    <xdr:to>
      <xdr:col>49</xdr:col>
      <xdr:colOff>304800</xdr:colOff>
      <xdr:row>105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107</xdr:row>
      <xdr:rowOff>0</xdr:rowOff>
    </xdr:from>
    <xdr:to>
      <xdr:col>49</xdr:col>
      <xdr:colOff>304800</xdr:colOff>
      <xdr:row>121</xdr:row>
      <xdr:rowOff>63500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228</xdr:col>
      <xdr:colOff>295275</xdr:colOff>
      <xdr:row>230</xdr:row>
      <xdr:rowOff>28575</xdr:rowOff>
    </xdr:from>
    <xdr:to>
      <xdr:col>238</xdr:col>
      <xdr:colOff>485775</xdr:colOff>
      <xdr:row>244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251</xdr:col>
      <xdr:colOff>295275</xdr:colOff>
      <xdr:row>230</xdr:row>
      <xdr:rowOff>28575</xdr:rowOff>
    </xdr:from>
    <xdr:to>
      <xdr:col>261</xdr:col>
      <xdr:colOff>485775</xdr:colOff>
      <xdr:row>244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68</xdr:col>
      <xdr:colOff>139700</xdr:colOff>
      <xdr:row>32</xdr:row>
      <xdr:rowOff>63500</xdr:rowOff>
    </xdr:from>
    <xdr:to>
      <xdr:col>77</xdr:col>
      <xdr:colOff>584200</xdr:colOff>
      <xdr:row>51</xdr:row>
      <xdr:rowOff>114300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47625</xdr:colOff>
      <xdr:row>13</xdr:row>
      <xdr:rowOff>38100</xdr:rowOff>
    </xdr:from>
    <xdr:to>
      <xdr:col>45</xdr:col>
      <xdr:colOff>352425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66675</xdr:colOff>
      <xdr:row>28</xdr:row>
      <xdr:rowOff>28575</xdr:rowOff>
    </xdr:from>
    <xdr:to>
      <xdr:col>45</xdr:col>
      <xdr:colOff>371475</xdr:colOff>
      <xdr:row>42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47625</xdr:colOff>
      <xdr:row>43</xdr:row>
      <xdr:rowOff>28575</xdr:rowOff>
    </xdr:from>
    <xdr:to>
      <xdr:col>45</xdr:col>
      <xdr:colOff>352425</xdr:colOff>
      <xdr:row>57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38100</xdr:colOff>
      <xdr:row>58</xdr:row>
      <xdr:rowOff>19050</xdr:rowOff>
    </xdr:from>
    <xdr:to>
      <xdr:col>45</xdr:col>
      <xdr:colOff>342900</xdr:colOff>
      <xdr:row>72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75</xdr:row>
      <xdr:rowOff>0</xdr:rowOff>
    </xdr:from>
    <xdr:to>
      <xdr:col>45</xdr:col>
      <xdr:colOff>304800</xdr:colOff>
      <xdr:row>89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91</xdr:row>
      <xdr:rowOff>0</xdr:rowOff>
    </xdr:from>
    <xdr:to>
      <xdr:col>45</xdr:col>
      <xdr:colOff>304800</xdr:colOff>
      <xdr:row>105</xdr:row>
      <xdr:rowOff>38100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107</xdr:row>
      <xdr:rowOff>0</xdr:rowOff>
    </xdr:from>
    <xdr:to>
      <xdr:col>45</xdr:col>
      <xdr:colOff>304800</xdr:colOff>
      <xdr:row>121</xdr:row>
      <xdr:rowOff>63500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476250</xdr:colOff>
      <xdr:row>39</xdr:row>
      <xdr:rowOff>123825</xdr:rowOff>
    </xdr:from>
    <xdr:to>
      <xdr:col>82</xdr:col>
      <xdr:colOff>285750</xdr:colOff>
      <xdr:row>54</xdr:row>
      <xdr:rowOff>9525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0</xdr:colOff>
      <xdr:row>55</xdr:row>
      <xdr:rowOff>0</xdr:rowOff>
    </xdr:from>
    <xdr:to>
      <xdr:col>82</xdr:col>
      <xdr:colOff>304800</xdr:colOff>
      <xdr:row>69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0</xdr:colOff>
      <xdr:row>70</xdr:row>
      <xdr:rowOff>0</xdr:rowOff>
    </xdr:from>
    <xdr:to>
      <xdr:col>82</xdr:col>
      <xdr:colOff>304800</xdr:colOff>
      <xdr:row>83</xdr:row>
      <xdr:rowOff>180975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0</xdr:colOff>
      <xdr:row>85</xdr:row>
      <xdr:rowOff>0</xdr:rowOff>
    </xdr:from>
    <xdr:to>
      <xdr:col>82</xdr:col>
      <xdr:colOff>304800</xdr:colOff>
      <xdr:row>99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0</xdr:colOff>
      <xdr:row>100</xdr:row>
      <xdr:rowOff>0</xdr:rowOff>
    </xdr:from>
    <xdr:to>
      <xdr:col>82</xdr:col>
      <xdr:colOff>304800</xdr:colOff>
      <xdr:row>114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75</xdr:col>
      <xdr:colOff>0</xdr:colOff>
      <xdr:row>115</xdr:row>
      <xdr:rowOff>0</xdr:rowOff>
    </xdr:from>
    <xdr:to>
      <xdr:col>82</xdr:col>
      <xdr:colOff>304800</xdr:colOff>
      <xdr:row>129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0</xdr:colOff>
      <xdr:row>39</xdr:row>
      <xdr:rowOff>0</xdr:rowOff>
    </xdr:from>
    <xdr:to>
      <xdr:col>88</xdr:col>
      <xdr:colOff>323850</xdr:colOff>
      <xdr:row>48</xdr:row>
      <xdr:rowOff>114300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83</xdr:col>
      <xdr:colOff>0</xdr:colOff>
      <xdr:row>55</xdr:row>
      <xdr:rowOff>0</xdr:rowOff>
    </xdr:from>
    <xdr:to>
      <xdr:col>88</xdr:col>
      <xdr:colOff>323850</xdr:colOff>
      <xdr:row>64</xdr:row>
      <xdr:rowOff>66675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83</xdr:col>
      <xdr:colOff>0</xdr:colOff>
      <xdr:row>70</xdr:row>
      <xdr:rowOff>0</xdr:rowOff>
    </xdr:from>
    <xdr:to>
      <xdr:col>88</xdr:col>
      <xdr:colOff>323850</xdr:colOff>
      <xdr:row>79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0</xdr:colOff>
      <xdr:row>85</xdr:row>
      <xdr:rowOff>0</xdr:rowOff>
    </xdr:from>
    <xdr:to>
      <xdr:col>88</xdr:col>
      <xdr:colOff>323850</xdr:colOff>
      <xdr:row>94</xdr:row>
      <xdr:rowOff>47625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83</xdr:col>
      <xdr:colOff>0</xdr:colOff>
      <xdr:row>100</xdr:row>
      <xdr:rowOff>0</xdr:rowOff>
    </xdr:from>
    <xdr:to>
      <xdr:col>88</xdr:col>
      <xdr:colOff>323850</xdr:colOff>
      <xdr:row>109</xdr:row>
      <xdr:rowOff>57150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83</xdr:col>
      <xdr:colOff>0</xdr:colOff>
      <xdr:row>115</xdr:row>
      <xdr:rowOff>0</xdr:rowOff>
    </xdr:from>
    <xdr:to>
      <xdr:col>88</xdr:col>
      <xdr:colOff>323850</xdr:colOff>
      <xdr:row>124</xdr:row>
      <xdr:rowOff>66675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0</xdr:colOff>
      <xdr:row>39</xdr:row>
      <xdr:rowOff>0</xdr:rowOff>
    </xdr:from>
    <xdr:to>
      <xdr:col>94</xdr:col>
      <xdr:colOff>323850</xdr:colOff>
      <xdr:row>48</xdr:row>
      <xdr:rowOff>114300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89</xdr:col>
      <xdr:colOff>0</xdr:colOff>
      <xdr:row>55</xdr:row>
      <xdr:rowOff>0</xdr:rowOff>
    </xdr:from>
    <xdr:to>
      <xdr:col>94</xdr:col>
      <xdr:colOff>323850</xdr:colOff>
      <xdr:row>64</xdr:row>
      <xdr:rowOff>66675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89</xdr:col>
      <xdr:colOff>0</xdr:colOff>
      <xdr:row>70</xdr:row>
      <xdr:rowOff>0</xdr:rowOff>
    </xdr:from>
    <xdr:to>
      <xdr:col>94</xdr:col>
      <xdr:colOff>323850</xdr:colOff>
      <xdr:row>79</xdr:row>
      <xdr:rowOff>38100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89</xdr:col>
      <xdr:colOff>0</xdr:colOff>
      <xdr:row>85</xdr:row>
      <xdr:rowOff>0</xdr:rowOff>
    </xdr:from>
    <xdr:to>
      <xdr:col>94</xdr:col>
      <xdr:colOff>323850</xdr:colOff>
      <xdr:row>94</xdr:row>
      <xdr:rowOff>47625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0</xdr:colOff>
      <xdr:row>100</xdr:row>
      <xdr:rowOff>0</xdr:rowOff>
    </xdr:from>
    <xdr:to>
      <xdr:col>94</xdr:col>
      <xdr:colOff>323850</xdr:colOff>
      <xdr:row>109</xdr:row>
      <xdr:rowOff>57150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88</xdr:col>
      <xdr:colOff>584200</xdr:colOff>
      <xdr:row>115</xdr:row>
      <xdr:rowOff>0</xdr:rowOff>
    </xdr:from>
    <xdr:to>
      <xdr:col>94</xdr:col>
      <xdr:colOff>298450</xdr:colOff>
      <xdr:row>124</xdr:row>
      <xdr:rowOff>66675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108</xdr:col>
      <xdr:colOff>0</xdr:colOff>
      <xdr:row>80</xdr:row>
      <xdr:rowOff>0</xdr:rowOff>
    </xdr:from>
    <xdr:to>
      <xdr:col>112</xdr:col>
      <xdr:colOff>66675</xdr:colOff>
      <xdr:row>124</xdr:row>
      <xdr:rowOff>38100</xdr:rowOff>
    </xdr:to>
    <xdr:grpSp>
      <xdr:nvGrpSpPr>
        <xdr:cNvPr id="72" name="Group 71"/>
        <xdr:cNvGrpSpPr/>
      </xdr:nvGrpSpPr>
      <xdr:grpSpPr>
        <a:xfrm>
          <a:off x="58483500" y="15894050"/>
          <a:ext cx="2505075" cy="8216900"/>
          <a:chOff x="143265525" y="16535400"/>
          <a:chExt cx="3383573" cy="8648700"/>
        </a:xfrm>
      </xdr:grpSpPr>
      <xdr:grpSp>
        <xdr:nvGrpSpPr>
          <xdr:cNvPr id="63" name="Group 62"/>
          <xdr:cNvGrpSpPr/>
        </xdr:nvGrpSpPr>
        <xdr:grpSpPr>
          <a:xfrm>
            <a:off x="143265525" y="16535400"/>
            <a:ext cx="3383573" cy="8648700"/>
            <a:chOff x="139607925" y="16563975"/>
            <a:chExt cx="3383573" cy="8648700"/>
          </a:xfrm>
        </xdr:grpSpPr>
        <xdr:pic>
          <xdr:nvPicPr>
            <xdr:cNvPr id="64" name="Picture 6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6"/>
            <a:srcRect b="671"/>
            <a:stretch/>
          </xdr:blipFill>
          <xdr:spPr>
            <a:xfrm>
              <a:off x="139607925" y="23383875"/>
              <a:ext cx="3383573" cy="1828800"/>
            </a:xfrm>
            <a:prstGeom prst="rect">
              <a:avLst/>
            </a:prstGeom>
          </xdr:spPr>
        </xdr:pic>
        <xdr:pic>
          <xdr:nvPicPr>
            <xdr:cNvPr id="65" name="Picture 6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7"/>
            <a:srcRect b="11018"/>
            <a:stretch/>
          </xdr:blipFill>
          <xdr:spPr>
            <a:xfrm>
              <a:off x="139607925" y="22012275"/>
              <a:ext cx="3383573" cy="1638300"/>
            </a:xfrm>
            <a:prstGeom prst="rect">
              <a:avLst/>
            </a:prstGeom>
          </xdr:spPr>
        </xdr:pic>
        <xdr:pic>
          <xdr:nvPicPr>
            <xdr:cNvPr id="66" name="Picture 6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8"/>
            <a:srcRect b="12052"/>
            <a:stretch/>
          </xdr:blipFill>
          <xdr:spPr>
            <a:xfrm>
              <a:off x="139607925" y="20640675"/>
              <a:ext cx="3383573" cy="1619250"/>
            </a:xfrm>
            <a:prstGeom prst="rect">
              <a:avLst/>
            </a:prstGeom>
          </xdr:spPr>
        </xdr:pic>
        <xdr:pic>
          <xdr:nvPicPr>
            <xdr:cNvPr id="67" name="Picture 6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9"/>
            <a:srcRect b="12052"/>
            <a:stretch/>
          </xdr:blipFill>
          <xdr:spPr>
            <a:xfrm>
              <a:off x="139607925" y="19288125"/>
              <a:ext cx="3383573" cy="1619250"/>
            </a:xfrm>
            <a:prstGeom prst="rect">
              <a:avLst/>
            </a:prstGeom>
          </xdr:spPr>
        </xdr:pic>
        <xdr:pic>
          <xdr:nvPicPr>
            <xdr:cNvPr id="68" name="Picture 6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/>
            <a:srcRect b="11535"/>
            <a:stretch/>
          </xdr:blipFill>
          <xdr:spPr>
            <a:xfrm>
              <a:off x="139607925" y="17926050"/>
              <a:ext cx="3383573" cy="1628775"/>
            </a:xfrm>
            <a:prstGeom prst="rect">
              <a:avLst/>
            </a:prstGeom>
          </xdr:spPr>
        </xdr:pic>
        <xdr:pic>
          <xdr:nvPicPr>
            <xdr:cNvPr id="69" name="Picture 6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/>
            <a:srcRect b="12569"/>
            <a:stretch/>
          </xdr:blipFill>
          <xdr:spPr>
            <a:xfrm>
              <a:off x="139607925" y="16563975"/>
              <a:ext cx="3383573" cy="1609725"/>
            </a:xfrm>
            <a:prstGeom prst="rect">
              <a:avLst/>
            </a:prstGeom>
          </xdr:spPr>
        </xdr:pic>
      </xdr:grpSp>
      <xdr:sp macro="" textlink="">
        <xdr:nvSpPr>
          <xdr:cNvPr id="70" name="Rectangle 69"/>
          <xdr:cNvSpPr/>
        </xdr:nvSpPr>
        <xdr:spPr>
          <a:xfrm>
            <a:off x="143341725" y="16602075"/>
            <a:ext cx="285750" cy="84010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71" name="Rectangle 70"/>
          <xdr:cNvSpPr/>
        </xdr:nvSpPr>
        <xdr:spPr>
          <a:xfrm>
            <a:off x="143541750" y="24936450"/>
            <a:ext cx="3048000" cy="238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  <xdr:twoCellAnchor>
    <xdr:from>
      <xdr:col>75</xdr:col>
      <xdr:colOff>0</xdr:colOff>
      <xdr:row>130</xdr:row>
      <xdr:rowOff>0</xdr:rowOff>
    </xdr:from>
    <xdr:to>
      <xdr:col>82</xdr:col>
      <xdr:colOff>304800</xdr:colOff>
      <xdr:row>144</xdr:row>
      <xdr:rowOff>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83</xdr:col>
      <xdr:colOff>0</xdr:colOff>
      <xdr:row>130</xdr:row>
      <xdr:rowOff>0</xdr:rowOff>
    </xdr:from>
    <xdr:to>
      <xdr:col>88</xdr:col>
      <xdr:colOff>323850</xdr:colOff>
      <xdr:row>139</xdr:row>
      <xdr:rowOff>66675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89</xdr:col>
      <xdr:colOff>0</xdr:colOff>
      <xdr:row>130</xdr:row>
      <xdr:rowOff>0</xdr:rowOff>
    </xdr:from>
    <xdr:to>
      <xdr:col>94</xdr:col>
      <xdr:colOff>323850</xdr:colOff>
      <xdr:row>139</xdr:row>
      <xdr:rowOff>66675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95</xdr:col>
      <xdr:colOff>0</xdr:colOff>
      <xdr:row>79</xdr:row>
      <xdr:rowOff>0</xdr:rowOff>
    </xdr:from>
    <xdr:to>
      <xdr:col>100</xdr:col>
      <xdr:colOff>348273</xdr:colOff>
      <xdr:row>130</xdr:row>
      <xdr:rowOff>120650</xdr:rowOff>
    </xdr:to>
    <xdr:grpSp>
      <xdr:nvGrpSpPr>
        <xdr:cNvPr id="17" name="Group 16"/>
        <xdr:cNvGrpSpPr/>
      </xdr:nvGrpSpPr>
      <xdr:grpSpPr>
        <a:xfrm>
          <a:off x="50558700" y="15709900"/>
          <a:ext cx="3396273" cy="9601200"/>
          <a:chOff x="50558700" y="15709900"/>
          <a:chExt cx="3396273" cy="9601200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35"/>
          <a:srcRect b="12607"/>
          <a:stretch/>
        </xdr:blipFill>
        <xdr:spPr>
          <a:xfrm>
            <a:off x="50558700" y="15709900"/>
            <a:ext cx="3383573" cy="1555750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 rotWithShape="1">
          <a:blip xmlns:r="http://schemas.openxmlformats.org/officeDocument/2006/relationships" r:embed="rId36"/>
          <a:srcRect t="15968" b="12899"/>
          <a:stretch/>
        </xdr:blipFill>
        <xdr:spPr>
          <a:xfrm>
            <a:off x="50558700" y="17284700"/>
            <a:ext cx="3383573" cy="1244600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 rotWithShape="1">
          <a:blip xmlns:r="http://schemas.openxmlformats.org/officeDocument/2006/relationships" r:embed="rId37"/>
          <a:srcRect t="13570" b="12713"/>
          <a:stretch/>
        </xdr:blipFill>
        <xdr:spPr>
          <a:xfrm>
            <a:off x="50558700" y="18554700"/>
            <a:ext cx="3383573" cy="1308100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 rotWithShape="1">
          <a:blip xmlns:r="http://schemas.openxmlformats.org/officeDocument/2006/relationships" r:embed="rId38"/>
          <a:srcRect t="15296" b="12959"/>
          <a:stretch/>
        </xdr:blipFill>
        <xdr:spPr>
          <a:xfrm>
            <a:off x="50565050" y="19875501"/>
            <a:ext cx="3383573" cy="1250950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 rotWithShape="1">
          <a:blip xmlns:r="http://schemas.openxmlformats.org/officeDocument/2006/relationships" r:embed="rId39"/>
          <a:srcRect t="14932" b="11502"/>
          <a:stretch/>
        </xdr:blipFill>
        <xdr:spPr>
          <a:xfrm>
            <a:off x="50565050" y="21132800"/>
            <a:ext cx="3383573" cy="1352549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 rotWithShape="1">
          <a:blip xmlns:r="http://schemas.openxmlformats.org/officeDocument/2006/relationships" r:embed="rId40"/>
          <a:srcRect t="14517" b="12174"/>
          <a:stretch/>
        </xdr:blipFill>
        <xdr:spPr>
          <a:xfrm>
            <a:off x="50571400" y="22472650"/>
            <a:ext cx="3383573" cy="1282700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41"/>
          <a:srcRect t="14879"/>
          <a:stretch/>
        </xdr:blipFill>
        <xdr:spPr>
          <a:xfrm>
            <a:off x="50571400" y="23749000"/>
            <a:ext cx="3383573" cy="15621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9"/>
  <sheetViews>
    <sheetView topLeftCell="A372" zoomScaleNormal="100" workbookViewId="0">
      <selection activeCell="Y381" sqref="Y381"/>
    </sheetView>
  </sheetViews>
  <sheetFormatPr defaultRowHeight="15" x14ac:dyDescent="0.25"/>
  <cols>
    <col min="1" max="2" width="18.7109375" customWidth="1"/>
    <col min="3" max="3" width="9" customWidth="1"/>
    <col min="4" max="15" width="8.85546875" customWidth="1"/>
    <col min="16" max="16" width="12.140625" customWidth="1"/>
    <col min="17" max="28" width="7" style="93" customWidth="1"/>
    <col min="29" max="29" width="7.140625" customWidth="1"/>
  </cols>
  <sheetData>
    <row r="1" spans="1:44" s="2" customFormat="1" ht="18" customHeight="1" x14ac:dyDescent="0.3">
      <c r="A1" s="537" t="s">
        <v>23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</row>
    <row r="2" spans="1:44" ht="7.15" customHeight="1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</row>
    <row r="3" spans="1:44" ht="38.450000000000003" customHeight="1" x14ac:dyDescent="0.25">
      <c r="A3" s="1" t="s">
        <v>33</v>
      </c>
      <c r="B3" s="1" t="s">
        <v>0</v>
      </c>
      <c r="C3" s="96">
        <v>41214</v>
      </c>
      <c r="D3" s="96">
        <v>41227</v>
      </c>
      <c r="E3" s="96">
        <v>41241</v>
      </c>
      <c r="F3" s="96">
        <v>41255</v>
      </c>
      <c r="G3" s="96">
        <v>41270</v>
      </c>
      <c r="H3" s="96">
        <v>41283</v>
      </c>
      <c r="I3" s="96">
        <v>41297</v>
      </c>
      <c r="J3" s="96">
        <v>41312</v>
      </c>
      <c r="K3" s="96">
        <v>41326</v>
      </c>
      <c r="L3" s="96">
        <v>41340</v>
      </c>
      <c r="M3" s="96">
        <v>41354</v>
      </c>
      <c r="N3" s="96">
        <v>41367</v>
      </c>
      <c r="AE3" t="s">
        <v>235</v>
      </c>
      <c r="AF3" s="19" t="s">
        <v>235</v>
      </c>
      <c r="AG3" s="19" t="s">
        <v>236</v>
      </c>
      <c r="AH3" s="19" t="s">
        <v>237</v>
      </c>
      <c r="AI3" s="24" t="s">
        <v>238</v>
      </c>
      <c r="AJ3" s="24" t="s">
        <v>239</v>
      </c>
      <c r="AL3" s="479"/>
      <c r="AM3" s="479" t="s">
        <v>235</v>
      </c>
      <c r="AN3" s="479" t="s">
        <v>235</v>
      </c>
      <c r="AO3" s="479" t="s">
        <v>236</v>
      </c>
      <c r="AP3" s="479" t="s">
        <v>237</v>
      </c>
      <c r="AQ3" s="479" t="s">
        <v>238</v>
      </c>
      <c r="AR3" s="479" t="s">
        <v>239</v>
      </c>
    </row>
    <row r="4" spans="1:44" ht="12.6" customHeight="1" x14ac:dyDescent="0.25">
      <c r="A4" s="3" t="s">
        <v>11</v>
      </c>
      <c r="B4" s="4" t="s">
        <v>9</v>
      </c>
      <c r="C4" s="4"/>
      <c r="D4" s="5">
        <v>-18.132999999999999</v>
      </c>
      <c r="E4" s="6">
        <v>-21.437833333333302</v>
      </c>
      <c r="F4" s="6">
        <v>-22.590000000000003</v>
      </c>
      <c r="G4" s="5">
        <v>-23.343444444444433</v>
      </c>
      <c r="H4" s="6">
        <v>-24.076944444444432</v>
      </c>
      <c r="I4" s="5">
        <v>-24.852444444444433</v>
      </c>
      <c r="J4" s="5">
        <v>-24.991388888888903</v>
      </c>
      <c r="K4" s="6">
        <v>-23.348888888888904</v>
      </c>
      <c r="L4" s="6">
        <v>-19.275333333333332</v>
      </c>
      <c r="M4" s="6">
        <v>-14.016944444444434</v>
      </c>
      <c r="N4" s="7">
        <v>-9.4011111111111116</v>
      </c>
      <c r="P4" t="str">
        <f>(B4)</f>
        <v>Cabernet Franc</v>
      </c>
      <c r="Q4" s="94">
        <f>AVERAGE(C4:C5)</f>
        <v>-13.678333333333335</v>
      </c>
      <c r="R4" s="94">
        <f t="shared" ref="R4:AB4" si="0">AVERAGE(D4:D5)</f>
        <v>-18.635527777777781</v>
      </c>
      <c r="S4" s="94">
        <f t="shared" si="0"/>
        <v>-21.680722222222201</v>
      </c>
      <c r="T4" s="94">
        <f t="shared" si="0"/>
        <v>-22.644861111111119</v>
      </c>
      <c r="U4" s="94">
        <f t="shared" si="0"/>
        <v>-22.965805555555548</v>
      </c>
      <c r="V4" s="94">
        <f t="shared" si="0"/>
        <v>-23.885555555555552</v>
      </c>
      <c r="W4" s="94">
        <f t="shared" si="0"/>
        <v>-24.860111111111099</v>
      </c>
      <c r="X4" s="94">
        <f t="shared" si="0"/>
        <v>-23.940444444444452</v>
      </c>
      <c r="Y4" s="94">
        <f t="shared" si="0"/>
        <v>-23.437666666666669</v>
      </c>
      <c r="Z4" s="94">
        <f t="shared" si="0"/>
        <v>-20.451416666666667</v>
      </c>
      <c r="AA4" s="94">
        <f t="shared" si="0"/>
        <v>-16.105972222222217</v>
      </c>
      <c r="AB4" s="94">
        <f t="shared" si="0"/>
        <v>-10.30263888888889</v>
      </c>
      <c r="AE4">
        <v>-17.443472222222219</v>
      </c>
      <c r="AF4" s="4"/>
      <c r="AG4" s="4"/>
      <c r="AH4" s="4"/>
      <c r="AI4" s="10">
        <v>-17.5425</v>
      </c>
      <c r="AJ4" s="10">
        <v>-17.344444444444434</v>
      </c>
      <c r="AL4" s="477" t="s">
        <v>235</v>
      </c>
      <c r="AM4" s="477">
        <v>1</v>
      </c>
      <c r="AN4" s="477"/>
      <c r="AO4" s="477"/>
      <c r="AP4" s="477"/>
      <c r="AQ4" s="477"/>
      <c r="AR4" s="477"/>
    </row>
    <row r="5" spans="1:44" ht="12.6" customHeight="1" x14ac:dyDescent="0.25">
      <c r="A5" s="8" t="s">
        <v>19</v>
      </c>
      <c r="B5" s="9" t="s">
        <v>9</v>
      </c>
      <c r="C5" s="10">
        <v>-13.678333333333335</v>
      </c>
      <c r="D5" s="10">
        <v>-19.138055555555567</v>
      </c>
      <c r="E5" s="10">
        <v>-21.9236111111111</v>
      </c>
      <c r="F5" s="10">
        <v>-22.699722222222235</v>
      </c>
      <c r="G5" s="10">
        <v>-22.588166666666666</v>
      </c>
      <c r="H5" s="11">
        <v>-23.694166666666671</v>
      </c>
      <c r="I5" s="11">
        <v>-24.867777777777764</v>
      </c>
      <c r="J5" s="6">
        <v>-22.889499999999998</v>
      </c>
      <c r="K5" s="6">
        <v>-23.526444444444433</v>
      </c>
      <c r="L5" s="6">
        <v>-21.627499999999998</v>
      </c>
      <c r="M5" s="12">
        <v>-18.195</v>
      </c>
      <c r="N5" s="12">
        <v>-11.204166666666666</v>
      </c>
      <c r="AE5">
        <v>-20.484721911421925</v>
      </c>
      <c r="AF5" s="5">
        <v>-21.363636363636399</v>
      </c>
      <c r="AG5" s="5">
        <v>-19.0292307692308</v>
      </c>
      <c r="AH5" s="5">
        <v>-18.830909090909099</v>
      </c>
      <c r="AI5" s="10">
        <v>-21.733000000000001</v>
      </c>
      <c r="AJ5" s="10">
        <v>-21.46683333333333</v>
      </c>
      <c r="AL5" s="477" t="s">
        <v>235</v>
      </c>
      <c r="AM5" s="477">
        <v>0.99415512432885411</v>
      </c>
      <c r="AN5" s="477">
        <v>1</v>
      </c>
      <c r="AO5" s="477"/>
      <c r="AP5" s="477"/>
      <c r="AQ5" s="477"/>
      <c r="AR5" s="477"/>
    </row>
    <row r="6" spans="1:44" ht="12.6" customHeight="1" x14ac:dyDescent="0.25">
      <c r="A6" s="13" t="s">
        <v>18</v>
      </c>
      <c r="B6" s="9" t="s">
        <v>20</v>
      </c>
      <c r="C6" s="10">
        <v>-12.015000000000001</v>
      </c>
      <c r="D6" s="10">
        <v>-18.140833333333333</v>
      </c>
      <c r="E6" s="10">
        <v>-20.461444444444432</v>
      </c>
      <c r="F6" s="10">
        <v>-21.674666666666667</v>
      </c>
      <c r="G6" s="10">
        <v>-22.779444444444437</v>
      </c>
      <c r="H6" s="11">
        <v>-23.312666666666669</v>
      </c>
      <c r="I6" s="11">
        <v>-23.941444444444432</v>
      </c>
      <c r="J6" s="6">
        <v>-22.142666666666667</v>
      </c>
      <c r="K6" s="6">
        <v>-22.835277777777765</v>
      </c>
      <c r="L6" s="6">
        <v>-22.206666666666667</v>
      </c>
      <c r="M6" s="12"/>
      <c r="N6" s="12"/>
      <c r="P6" t="str">
        <f>(B6)</f>
        <v>Cabernet Sauvignon</v>
      </c>
      <c r="Q6" s="94">
        <f>AVERAGE(C6:C9)</f>
        <v>-12.77994444444445</v>
      </c>
      <c r="R6" s="94">
        <f t="shared" ref="R6:AB6" si="1">AVERAGE(D6:D9)</f>
        <v>-17.605277777777776</v>
      </c>
      <c r="S6" s="94">
        <f t="shared" si="1"/>
        <v>-19.465875</v>
      </c>
      <c r="T6" s="94">
        <f t="shared" si="1"/>
        <v>-21.377375000000001</v>
      </c>
      <c r="U6" s="94">
        <f t="shared" si="1"/>
        <v>-22.416944444444443</v>
      </c>
      <c r="V6" s="94">
        <f t="shared" si="1"/>
        <v>-22.304097222222218</v>
      </c>
      <c r="W6" s="94">
        <f t="shared" si="1"/>
        <v>-23.695388888888882</v>
      </c>
      <c r="X6" s="94">
        <f t="shared" si="1"/>
        <v>-22.40594444444444</v>
      </c>
      <c r="Y6" s="94">
        <f t="shared" si="1"/>
        <v>-22.4725</v>
      </c>
      <c r="Z6" s="94">
        <f t="shared" si="1"/>
        <v>-21.115347222222219</v>
      </c>
      <c r="AA6" s="94">
        <f t="shared" si="1"/>
        <v>-18.103259259259257</v>
      </c>
      <c r="AB6" s="94">
        <f t="shared" si="1"/>
        <v>-10.982888888888892</v>
      </c>
      <c r="AE6">
        <v>-22.29504444444445</v>
      </c>
      <c r="AF6" s="6">
        <v>-22.968333333333334</v>
      </c>
      <c r="AG6" s="6">
        <v>-22.506333333333334</v>
      </c>
      <c r="AH6" s="6">
        <v>-21.564166666666665</v>
      </c>
      <c r="AI6" s="10">
        <v>-23.087222222222234</v>
      </c>
      <c r="AJ6" s="10">
        <v>-21.349166666666672</v>
      </c>
      <c r="AL6" s="477" t="s">
        <v>236</v>
      </c>
      <c r="AM6" s="477">
        <v>0.99242891165248581</v>
      </c>
      <c r="AN6" s="477">
        <v>0.98144593396561064</v>
      </c>
      <c r="AO6" s="477">
        <v>1</v>
      </c>
      <c r="AP6" s="477"/>
      <c r="AQ6" s="477"/>
      <c r="AR6" s="477"/>
    </row>
    <row r="7" spans="1:44" ht="12.6" customHeight="1" x14ac:dyDescent="0.25">
      <c r="A7" s="13" t="s">
        <v>18</v>
      </c>
      <c r="B7" s="9" t="s">
        <v>20</v>
      </c>
      <c r="C7" s="10">
        <v>-13.544888888888901</v>
      </c>
      <c r="D7" s="10">
        <v>-16.488888888888866</v>
      </c>
      <c r="E7" s="10">
        <v>-18.081111111111099</v>
      </c>
      <c r="F7" s="10">
        <v>-20.502777777777766</v>
      </c>
      <c r="G7" s="10">
        <v>-21.591666666666669</v>
      </c>
      <c r="H7" s="11">
        <v>-20.987499999999997</v>
      </c>
      <c r="I7" s="11">
        <v>-21.992333333333331</v>
      </c>
      <c r="J7" s="6">
        <v>-21.620999999999999</v>
      </c>
      <c r="K7" s="6">
        <v>-21.746388888888902</v>
      </c>
      <c r="L7" s="6">
        <v>-20.793555555555567</v>
      </c>
      <c r="M7" s="12">
        <v>-18.136444444444432</v>
      </c>
      <c r="N7" s="12">
        <v>-10.836666666666666</v>
      </c>
      <c r="AE7">
        <v>-22.646022222222221</v>
      </c>
      <c r="AF7" s="6">
        <v>-23.154166666666665</v>
      </c>
      <c r="AG7" s="6">
        <v>-22.385500000000004</v>
      </c>
      <c r="AH7" s="6">
        <v>-21.911111111111097</v>
      </c>
      <c r="AI7" s="10">
        <v>-22.998333333333335</v>
      </c>
      <c r="AJ7" s="10">
        <v>-22.781000000000002</v>
      </c>
      <c r="AL7" s="477" t="s">
        <v>237</v>
      </c>
      <c r="AM7" s="477">
        <v>0.99615062776875474</v>
      </c>
      <c r="AN7" s="477">
        <v>0.99087220379174201</v>
      </c>
      <c r="AO7" s="477">
        <v>0.99156954814845055</v>
      </c>
      <c r="AP7" s="477">
        <v>1</v>
      </c>
      <c r="AQ7" s="477"/>
      <c r="AR7" s="477"/>
    </row>
    <row r="8" spans="1:44" ht="12.6" customHeight="1" x14ac:dyDescent="0.25">
      <c r="A8" s="13" t="s">
        <v>10</v>
      </c>
      <c r="B8" s="4" t="s">
        <v>20</v>
      </c>
      <c r="C8" s="4"/>
      <c r="D8" s="5">
        <v>-17.968888888888898</v>
      </c>
      <c r="E8" s="6">
        <v>-18.304833333333335</v>
      </c>
      <c r="F8" s="6">
        <v>-21.488222222222234</v>
      </c>
      <c r="G8" s="5">
        <v>-22.78111111111113</v>
      </c>
      <c r="H8" s="6">
        <v>-21.789833333333334</v>
      </c>
      <c r="I8" s="5">
        <v>-24.442222222222231</v>
      </c>
      <c r="J8" s="5">
        <v>-22.39833333333333</v>
      </c>
      <c r="K8" s="6">
        <v>-22.248888888888899</v>
      </c>
      <c r="L8" s="6">
        <v>-20.104222222222202</v>
      </c>
      <c r="M8" s="6">
        <v>-16.652333333333335</v>
      </c>
      <c r="N8" s="7">
        <v>-9.4981111111111094</v>
      </c>
      <c r="AE8">
        <v>-23.223433333333325</v>
      </c>
      <c r="AF8" s="5">
        <v>-23.998611111111099</v>
      </c>
      <c r="AG8" s="5">
        <v>-23.359444444444431</v>
      </c>
      <c r="AH8" s="5">
        <v>-21.981666666666666</v>
      </c>
      <c r="AI8" s="10">
        <v>-22.774000000000001</v>
      </c>
      <c r="AJ8" s="10">
        <v>-24.00344444444443</v>
      </c>
      <c r="AL8" s="477" t="s">
        <v>238</v>
      </c>
      <c r="AM8" s="477">
        <v>0.98503216363041379</v>
      </c>
      <c r="AN8" s="477">
        <v>0.97858529983541931</v>
      </c>
      <c r="AO8" s="477">
        <v>0.96162112053190851</v>
      </c>
      <c r="AP8" s="477">
        <v>0.98061426500025284</v>
      </c>
      <c r="AQ8" s="477">
        <v>1</v>
      </c>
      <c r="AR8" s="477"/>
    </row>
    <row r="9" spans="1:44" ht="12.6" customHeight="1" thickBot="1" x14ac:dyDescent="0.3">
      <c r="A9" s="3" t="s">
        <v>11</v>
      </c>
      <c r="B9" s="4" t="s">
        <v>20</v>
      </c>
      <c r="C9" s="4"/>
      <c r="D9" s="5">
        <v>-17.822500000000002</v>
      </c>
      <c r="E9" s="6">
        <v>-21.016111111111133</v>
      </c>
      <c r="F9" s="6">
        <v>-21.843833333333333</v>
      </c>
      <c r="G9" s="5">
        <v>-22.515555555555533</v>
      </c>
      <c r="H9" s="6">
        <v>-23.126388888888869</v>
      </c>
      <c r="I9" s="5">
        <v>-24.405555555555537</v>
      </c>
      <c r="J9" s="7">
        <v>-23.461777777777769</v>
      </c>
      <c r="K9" s="6">
        <v>-23.059444444444434</v>
      </c>
      <c r="L9" s="6">
        <v>-21.356944444444434</v>
      </c>
      <c r="M9" s="6">
        <v>-19.521000000000001</v>
      </c>
      <c r="N9" s="7">
        <v>-12.6138888888889</v>
      </c>
      <c r="Q9"/>
      <c r="R9"/>
      <c r="S9"/>
      <c r="T9"/>
      <c r="U9"/>
      <c r="V9"/>
      <c r="W9"/>
      <c r="X9"/>
      <c r="Y9"/>
      <c r="Z9"/>
      <c r="AA9"/>
      <c r="AB9"/>
      <c r="AE9">
        <v>-23.554366666666667</v>
      </c>
      <c r="AF9" s="6">
        <v>-24.077999999999999</v>
      </c>
      <c r="AG9" s="6">
        <v>-24.465500000000002</v>
      </c>
      <c r="AH9" s="6">
        <v>-22.342777777777769</v>
      </c>
      <c r="AI9" s="11">
        <v>-22.652222222222235</v>
      </c>
      <c r="AJ9" s="11">
        <v>-24.233333333333334</v>
      </c>
      <c r="AL9" s="478" t="s">
        <v>239</v>
      </c>
      <c r="AM9" s="478">
        <v>0.98550389527847648</v>
      </c>
      <c r="AN9" s="478">
        <v>0.97194832215730331</v>
      </c>
      <c r="AO9" s="478">
        <v>0.97772083230778439</v>
      </c>
      <c r="AP9" s="478">
        <v>0.96943262869086078</v>
      </c>
      <c r="AQ9" s="478">
        <v>0.95958652898584085</v>
      </c>
      <c r="AR9" s="478">
        <v>1</v>
      </c>
    </row>
    <row r="10" spans="1:44" ht="12.6" customHeight="1" x14ac:dyDescent="0.25">
      <c r="A10" s="13" t="s">
        <v>10</v>
      </c>
      <c r="B10" s="19" t="s">
        <v>235</v>
      </c>
      <c r="C10" s="4"/>
      <c r="D10" s="5">
        <v>-21.363636363636399</v>
      </c>
      <c r="E10" s="6">
        <v>-22.968333333333334</v>
      </c>
      <c r="F10" s="6">
        <v>-23.154166666666665</v>
      </c>
      <c r="G10" s="5">
        <v>-23.998611111111099</v>
      </c>
      <c r="H10" s="6">
        <v>-24.077999999999999</v>
      </c>
      <c r="I10" s="5">
        <v>-25.681111111111097</v>
      </c>
      <c r="J10" s="5">
        <v>-25.008611111111097</v>
      </c>
      <c r="K10" s="6">
        <v>-23.956</v>
      </c>
      <c r="L10" s="6">
        <v>-19.398666666666667</v>
      </c>
      <c r="M10" s="6">
        <v>-16.515333333333334</v>
      </c>
      <c r="N10" s="7">
        <v>-10.614888888888899</v>
      </c>
      <c r="P10" t="str">
        <f>(B10)</f>
        <v>Chardonnay1</v>
      </c>
      <c r="Q10" s="94">
        <f>AVERAGE(C10:C14)</f>
        <v>-17.443472222222219</v>
      </c>
      <c r="R10" s="94">
        <f t="shared" ref="R10:AB10" si="2">AVERAGE(D10:D14)</f>
        <v>-20.484721911421925</v>
      </c>
      <c r="S10" s="94">
        <f t="shared" si="2"/>
        <v>-22.29504444444445</v>
      </c>
      <c r="T10" s="94">
        <f t="shared" si="2"/>
        <v>-22.646022222222221</v>
      </c>
      <c r="U10" s="94">
        <f t="shared" si="2"/>
        <v>-23.223433333333325</v>
      </c>
      <c r="V10" s="94">
        <f t="shared" si="2"/>
        <v>-23.554366666666667</v>
      </c>
      <c r="W10" s="94">
        <f t="shared" si="2"/>
        <v>-24.72282222222222</v>
      </c>
      <c r="X10" s="94">
        <f t="shared" si="2"/>
        <v>-23.612388888888884</v>
      </c>
      <c r="Y10" s="94">
        <f t="shared" si="2"/>
        <v>-22.636922222222218</v>
      </c>
      <c r="Z10" s="94">
        <f t="shared" si="2"/>
        <v>-19.885311111111108</v>
      </c>
      <c r="AA10" s="94">
        <f t="shared" si="2"/>
        <v>-16.097622222222221</v>
      </c>
      <c r="AB10" s="94">
        <f t="shared" si="2"/>
        <v>-9.9206111111111142</v>
      </c>
      <c r="AE10">
        <v>-24.72282222222222</v>
      </c>
      <c r="AF10" s="5">
        <v>-25.681111111111097</v>
      </c>
      <c r="AG10" s="5">
        <v>-24.391444444444431</v>
      </c>
      <c r="AH10" s="5">
        <v>-24.29472222222223</v>
      </c>
      <c r="AI10" s="11">
        <v>-25.319500000000001</v>
      </c>
      <c r="AJ10" s="11">
        <v>-23.927333333333333</v>
      </c>
    </row>
    <row r="11" spans="1:44" ht="12.6" customHeight="1" x14ac:dyDescent="0.25">
      <c r="A11" s="3" t="s">
        <v>11</v>
      </c>
      <c r="B11" s="19" t="s">
        <v>236</v>
      </c>
      <c r="C11" s="4"/>
      <c r="D11" s="5">
        <v>-19.0292307692308</v>
      </c>
      <c r="E11" s="6">
        <v>-22.506333333333334</v>
      </c>
      <c r="F11" s="6">
        <v>-22.385500000000004</v>
      </c>
      <c r="G11" s="5">
        <v>-23.359444444444431</v>
      </c>
      <c r="H11" s="6">
        <v>-24.465500000000002</v>
      </c>
      <c r="I11" s="5">
        <v>-24.391444444444431</v>
      </c>
      <c r="J11" s="7">
        <v>-23.81283333333333</v>
      </c>
      <c r="K11" s="6">
        <v>-22.674833333333336</v>
      </c>
      <c r="L11" s="6">
        <v>-20.3185</v>
      </c>
      <c r="M11" s="6">
        <v>-15.810666666666668</v>
      </c>
      <c r="N11" s="7">
        <v>-9.1963888888888992</v>
      </c>
      <c r="AE11">
        <v>-23.612388888888884</v>
      </c>
      <c r="AF11" s="5">
        <v>-25.008611111111097</v>
      </c>
      <c r="AG11" s="7">
        <v>-23.81283333333333</v>
      </c>
      <c r="AH11" s="5">
        <v>-22.809833333333334</v>
      </c>
      <c r="AI11" s="6">
        <v>-22.283333333333331</v>
      </c>
      <c r="AJ11" s="6">
        <v>-24.147333333333332</v>
      </c>
    </row>
    <row r="12" spans="1:44" ht="12.6" customHeight="1" x14ac:dyDescent="0.25">
      <c r="A12" s="3" t="s">
        <v>16</v>
      </c>
      <c r="B12" s="19" t="s">
        <v>237</v>
      </c>
      <c r="C12" s="4"/>
      <c r="D12" s="5">
        <v>-18.830909090909099</v>
      </c>
      <c r="E12" s="6">
        <v>-21.564166666666665</v>
      </c>
      <c r="F12" s="6">
        <v>-21.911111111111097</v>
      </c>
      <c r="G12" s="5">
        <v>-21.981666666666666</v>
      </c>
      <c r="H12" s="6">
        <v>-22.342777777777769</v>
      </c>
      <c r="I12" s="5">
        <v>-24.29472222222223</v>
      </c>
      <c r="J12" s="5">
        <v>-22.809833333333334</v>
      </c>
      <c r="K12" s="6">
        <v>-22.168055555555565</v>
      </c>
      <c r="L12" s="6">
        <v>-19.2041111111111</v>
      </c>
      <c r="M12" s="6">
        <v>-14.773111111111101</v>
      </c>
      <c r="N12" s="5">
        <v>-9.1761111111111102</v>
      </c>
      <c r="AE12">
        <v>-22.636922222222218</v>
      </c>
      <c r="AF12" s="6">
        <v>-23.956</v>
      </c>
      <c r="AG12" s="6">
        <v>-22.674833333333336</v>
      </c>
      <c r="AH12" s="6">
        <v>-22.168055555555565</v>
      </c>
      <c r="AI12" s="6">
        <v>-22.593611111111102</v>
      </c>
      <c r="AJ12" s="6">
        <v>-21.792111111111097</v>
      </c>
    </row>
    <row r="13" spans="1:44" ht="12.6" customHeight="1" x14ac:dyDescent="0.25">
      <c r="A13" s="14" t="s">
        <v>15</v>
      </c>
      <c r="B13" s="24" t="s">
        <v>238</v>
      </c>
      <c r="C13" s="10">
        <v>-17.5425</v>
      </c>
      <c r="D13" s="10">
        <v>-21.733000000000001</v>
      </c>
      <c r="E13" s="10">
        <v>-23.087222222222234</v>
      </c>
      <c r="F13" s="10">
        <v>-22.998333333333335</v>
      </c>
      <c r="G13" s="10">
        <v>-22.774000000000001</v>
      </c>
      <c r="H13" s="11">
        <v>-22.652222222222235</v>
      </c>
      <c r="I13" s="11">
        <v>-25.319500000000001</v>
      </c>
      <c r="J13" s="6">
        <v>-22.283333333333331</v>
      </c>
      <c r="K13" s="6">
        <v>-22.593611111111102</v>
      </c>
      <c r="L13" s="6">
        <v>-19.782499999999999</v>
      </c>
      <c r="M13" s="12">
        <v>-16.466666666666665</v>
      </c>
      <c r="N13" s="12">
        <v>-10.964999999999998</v>
      </c>
      <c r="AE13">
        <v>-19.885311111111108</v>
      </c>
      <c r="AF13" s="6">
        <v>-19.398666666666667</v>
      </c>
      <c r="AG13" s="6">
        <v>-20.3185</v>
      </c>
      <c r="AH13" s="6">
        <v>-19.2041111111111</v>
      </c>
      <c r="AI13" s="6">
        <v>-19.782499999999999</v>
      </c>
      <c r="AJ13" s="6">
        <v>-20.722777777777768</v>
      </c>
    </row>
    <row r="14" spans="1:44" ht="12.6" customHeight="1" x14ac:dyDescent="0.25">
      <c r="A14" s="14" t="s">
        <v>19</v>
      </c>
      <c r="B14" s="24" t="s">
        <v>239</v>
      </c>
      <c r="C14" s="10">
        <v>-17.344444444444434</v>
      </c>
      <c r="D14" s="10">
        <v>-21.46683333333333</v>
      </c>
      <c r="E14" s="10">
        <v>-21.349166666666672</v>
      </c>
      <c r="F14" s="10">
        <v>-22.781000000000002</v>
      </c>
      <c r="G14" s="10">
        <v>-24.00344444444443</v>
      </c>
      <c r="H14" s="11">
        <v>-24.233333333333334</v>
      </c>
      <c r="I14" s="11">
        <v>-23.927333333333333</v>
      </c>
      <c r="J14" s="6">
        <v>-24.147333333333332</v>
      </c>
      <c r="K14" s="6">
        <v>-21.792111111111097</v>
      </c>
      <c r="L14" s="6">
        <v>-20.722777777777768</v>
      </c>
      <c r="M14" s="12">
        <v>-16.922333333333334</v>
      </c>
      <c r="N14" s="12">
        <v>-9.6506666666666661</v>
      </c>
      <c r="AE14">
        <v>-16.097622222222221</v>
      </c>
      <c r="AF14" s="6">
        <v>-16.515333333333334</v>
      </c>
      <c r="AG14" s="6">
        <v>-15.810666666666668</v>
      </c>
      <c r="AH14" s="6">
        <v>-14.773111111111101</v>
      </c>
      <c r="AI14" s="12">
        <v>-16.466666666666665</v>
      </c>
      <c r="AJ14" s="12">
        <v>-16.922333333333334</v>
      </c>
    </row>
    <row r="15" spans="1:44" ht="12.6" customHeight="1" x14ac:dyDescent="0.25">
      <c r="A15" s="14" t="s">
        <v>14</v>
      </c>
      <c r="B15" s="9" t="s">
        <v>8</v>
      </c>
      <c r="C15" s="10">
        <v>-15.530000000000001</v>
      </c>
      <c r="D15" s="10">
        <v>-20.660888888888902</v>
      </c>
      <c r="E15" s="10">
        <v>-21.724444444444433</v>
      </c>
      <c r="F15" s="10">
        <v>-21.931333333333331</v>
      </c>
      <c r="G15" s="10">
        <v>-22.431000000000001</v>
      </c>
      <c r="H15" s="11">
        <v>-21.883944444444435</v>
      </c>
      <c r="I15" s="11">
        <v>-23.7805</v>
      </c>
      <c r="J15" s="6">
        <v>-21.102222222222235</v>
      </c>
      <c r="K15" s="6">
        <v>-21.433333333333334</v>
      </c>
      <c r="L15" s="6">
        <v>-18.089166666666667</v>
      </c>
      <c r="M15" s="12">
        <v>-14.041499999999999</v>
      </c>
      <c r="N15" s="12">
        <v>-7.8808333333333325</v>
      </c>
      <c r="P15" t="str">
        <f>(B15)</f>
        <v>Gewurztraminer</v>
      </c>
      <c r="Q15" s="94">
        <f>AVERAGE(C15:C16)</f>
        <v>-14.772222222222219</v>
      </c>
      <c r="R15" s="94">
        <f t="shared" ref="R15" si="3">AVERAGE(D15:D16)</f>
        <v>-20.090722222222233</v>
      </c>
      <c r="S15" s="94">
        <f t="shared" ref="S15" si="4">AVERAGE(E15:E16)</f>
        <v>-21.113888888888884</v>
      </c>
      <c r="T15" s="94">
        <f t="shared" ref="T15" si="5">AVERAGE(F15:F16)</f>
        <v>-21.923416666666665</v>
      </c>
      <c r="U15" s="94">
        <f t="shared" ref="U15" si="6">AVERAGE(G15:G16)</f>
        <v>-22.134805555555548</v>
      </c>
      <c r="V15" s="94">
        <f t="shared" ref="V15" si="7">AVERAGE(H15:H16)</f>
        <v>-22.115305555555551</v>
      </c>
      <c r="W15" s="94">
        <f t="shared" ref="W15" si="8">AVERAGE(I15:I16)</f>
        <v>-23.404916666666665</v>
      </c>
      <c r="X15" s="94">
        <f t="shared" ref="X15" si="9">AVERAGE(J15:J16)</f>
        <v>-21.733638888888901</v>
      </c>
      <c r="Y15" s="94">
        <f t="shared" ref="Y15" si="10">AVERAGE(K15:K16)</f>
        <v>-21.916250000000002</v>
      </c>
      <c r="Z15" s="94">
        <f t="shared" ref="Z15" si="11">AVERAGE(L15:L16)</f>
        <v>-19.175833333333333</v>
      </c>
      <c r="AA15" s="94">
        <f t="shared" ref="AA15" si="12">AVERAGE(M15:M16)</f>
        <v>-14.794333333333334</v>
      </c>
      <c r="AB15" s="94">
        <f t="shared" ref="AB15" si="13">AVERAGE(N15:N16)</f>
        <v>-8.0204166666666659</v>
      </c>
      <c r="AE15">
        <v>-9.9206111111111142</v>
      </c>
      <c r="AF15" s="7">
        <v>-10.614888888888899</v>
      </c>
      <c r="AG15" s="7">
        <v>-9.1963888888888992</v>
      </c>
      <c r="AH15" s="5">
        <v>-9.1761111111111102</v>
      </c>
      <c r="AI15" s="12">
        <v>-10.964999999999998</v>
      </c>
      <c r="AJ15" s="12">
        <v>-9.6506666666666661</v>
      </c>
    </row>
    <row r="16" spans="1:44" ht="12.6" customHeight="1" x14ac:dyDescent="0.25">
      <c r="A16" s="14" t="s">
        <v>19</v>
      </c>
      <c r="B16" s="9" t="s">
        <v>8</v>
      </c>
      <c r="C16" s="10">
        <v>-14.014444444444434</v>
      </c>
      <c r="D16" s="10">
        <v>-19.520555555555564</v>
      </c>
      <c r="E16" s="10">
        <v>-20.503333333333334</v>
      </c>
      <c r="F16" s="10">
        <v>-21.915499999999998</v>
      </c>
      <c r="G16" s="10">
        <v>-21.838611111111096</v>
      </c>
      <c r="H16" s="11">
        <v>-22.346666666666668</v>
      </c>
      <c r="I16" s="11">
        <v>-23.02933333333333</v>
      </c>
      <c r="J16" s="6">
        <v>-22.365055555555568</v>
      </c>
      <c r="K16" s="6">
        <v>-22.39916666666667</v>
      </c>
      <c r="L16" s="6">
        <v>-20.262499999999999</v>
      </c>
      <c r="M16" s="12">
        <v>-15.547166666666667</v>
      </c>
      <c r="N16" s="12">
        <v>-8.16</v>
      </c>
    </row>
    <row r="17" spans="1:29" ht="12.6" customHeight="1" x14ac:dyDescent="0.25">
      <c r="A17" s="14" t="s">
        <v>17</v>
      </c>
      <c r="B17" s="4" t="s">
        <v>7</v>
      </c>
      <c r="C17" s="4"/>
      <c r="D17" s="5">
        <v>-15.284000000000001</v>
      </c>
      <c r="E17" s="6">
        <v>-19.680000000000003</v>
      </c>
      <c r="F17" s="6">
        <v>-17.7271111111111</v>
      </c>
      <c r="G17" s="5">
        <v>-19.754999999999999</v>
      </c>
      <c r="H17" s="6">
        <v>-21.187222222222236</v>
      </c>
      <c r="I17" s="5">
        <v>-22.519166666666663</v>
      </c>
      <c r="J17" s="5">
        <v>-21.587333333333333</v>
      </c>
      <c r="K17" s="6">
        <v>-21.856666666666666</v>
      </c>
      <c r="L17" s="6">
        <v>-18.728333333333335</v>
      </c>
      <c r="M17" s="6">
        <v>-15.039277777777768</v>
      </c>
      <c r="N17" s="7">
        <v>-11.213333333333333</v>
      </c>
      <c r="P17" t="str">
        <f>(B17)</f>
        <v>Merlot</v>
      </c>
      <c r="Q17" s="94">
        <f>AVERAGE(C17:C19)</f>
        <v>-13.298000000000002</v>
      </c>
      <c r="R17" s="94">
        <f t="shared" ref="R17:AB17" si="14">AVERAGE(D17:D19)</f>
        <v>-17.90388888888889</v>
      </c>
      <c r="S17" s="94">
        <f t="shared" si="14"/>
        <v>-20.848703703703702</v>
      </c>
      <c r="T17" s="94">
        <f t="shared" si="14"/>
        <v>-20.707314814814811</v>
      </c>
      <c r="U17" s="94">
        <f t="shared" si="14"/>
        <v>-21.737944444444441</v>
      </c>
      <c r="V17" s="94">
        <f t="shared" si="14"/>
        <v>-22.075740740740745</v>
      </c>
      <c r="W17" s="94">
        <f t="shared" si="14"/>
        <v>-23.214944444444441</v>
      </c>
      <c r="X17" s="94">
        <f t="shared" si="14"/>
        <v>-22.242777777777778</v>
      </c>
      <c r="Y17" s="94">
        <f t="shared" si="14"/>
        <v>-22.4380925925926</v>
      </c>
      <c r="Z17" s="94">
        <f t="shared" si="14"/>
        <v>-20.121592592592592</v>
      </c>
      <c r="AA17" s="94">
        <f t="shared" si="14"/>
        <v>-16.94072222222222</v>
      </c>
      <c r="AB17" s="94">
        <f t="shared" si="14"/>
        <v>-10.300222222222223</v>
      </c>
    </row>
    <row r="18" spans="1:29" ht="12.6" customHeight="1" x14ac:dyDescent="0.25">
      <c r="A18" s="14" t="s">
        <v>18</v>
      </c>
      <c r="B18" s="9" t="s">
        <v>7</v>
      </c>
      <c r="C18" s="10">
        <v>-14.551000000000002</v>
      </c>
      <c r="D18" s="10">
        <v>-19.657833333333333</v>
      </c>
      <c r="E18" s="10">
        <v>-21.303166666666666</v>
      </c>
      <c r="F18" s="10">
        <v>-22.387333333333334</v>
      </c>
      <c r="G18" s="10">
        <v>-23.712333333333333</v>
      </c>
      <c r="H18" s="11">
        <v>-22.49</v>
      </c>
      <c r="I18" s="11">
        <v>-24.060666666666663</v>
      </c>
      <c r="J18" s="6">
        <v>-22.881666666666671</v>
      </c>
      <c r="K18" s="6">
        <v>-22.926222222222233</v>
      </c>
      <c r="L18" s="6">
        <v>-21.438111111111102</v>
      </c>
      <c r="M18" s="11">
        <v>-18.593999999999998</v>
      </c>
      <c r="N18" s="11">
        <v>-10.7415</v>
      </c>
    </row>
    <row r="19" spans="1:29" ht="12.6" customHeight="1" x14ac:dyDescent="0.25">
      <c r="A19" s="3" t="s">
        <v>11</v>
      </c>
      <c r="B19" s="9" t="s">
        <v>7</v>
      </c>
      <c r="C19" s="10">
        <v>-12.045</v>
      </c>
      <c r="D19" s="10">
        <v>-18.769833333333334</v>
      </c>
      <c r="E19" s="10">
        <v>-21.562944444444437</v>
      </c>
      <c r="F19" s="10">
        <v>-22.007500000000004</v>
      </c>
      <c r="G19" s="10">
        <v>-21.746499999999997</v>
      </c>
      <c r="H19" s="11">
        <v>-22.55</v>
      </c>
      <c r="I19" s="11">
        <v>-23.064999999999998</v>
      </c>
      <c r="J19" s="6">
        <v>-22.259333333333334</v>
      </c>
      <c r="K19" s="6">
        <v>-22.531388888888902</v>
      </c>
      <c r="L19" s="6">
        <v>-20.198333333333334</v>
      </c>
      <c r="M19" s="11">
        <v>-17.188888888888901</v>
      </c>
      <c r="N19" s="11">
        <v>-8.9458333333333329</v>
      </c>
      <c r="O19" s="536"/>
      <c r="P19" s="536"/>
      <c r="Q19" s="536"/>
      <c r="R19" s="536"/>
      <c r="S19" s="536"/>
      <c r="T19" s="536"/>
      <c r="U19" s="536"/>
      <c r="V19" s="536"/>
      <c r="W19" s="536"/>
      <c r="X19" s="536"/>
      <c r="Y19" s="536"/>
      <c r="Z19" s="536"/>
      <c r="AA19" s="536"/>
      <c r="AB19" s="536"/>
      <c r="AC19" s="536"/>
    </row>
    <row r="20" spans="1:29" ht="12.6" customHeight="1" x14ac:dyDescent="0.25">
      <c r="A20" s="3" t="s">
        <v>11</v>
      </c>
      <c r="B20" s="4" t="s">
        <v>4</v>
      </c>
      <c r="C20" s="4"/>
      <c r="D20" s="5">
        <v>-19.634545454545499</v>
      </c>
      <c r="E20" s="6">
        <v>-22.2711111111111</v>
      </c>
      <c r="F20" s="6">
        <v>-22.065555555555566</v>
      </c>
      <c r="G20" s="5">
        <v>-23.326111111111135</v>
      </c>
      <c r="H20" s="6">
        <v>-23.660777777777767</v>
      </c>
      <c r="I20" s="5">
        <v>-24.830833333333331</v>
      </c>
      <c r="J20" s="5">
        <v>-24.154722222222233</v>
      </c>
      <c r="K20" s="6">
        <v>-23.194722222222236</v>
      </c>
      <c r="L20" s="6">
        <v>-20.519166666666667</v>
      </c>
      <c r="M20" s="6">
        <v>-17.600222222222232</v>
      </c>
      <c r="N20" s="7">
        <v>-10.739166666666677</v>
      </c>
      <c r="P20" t="str">
        <f>(B20)</f>
        <v>Pinot blanc</v>
      </c>
      <c r="Q20" s="94">
        <f>AVERAGE(C20:C21)</f>
        <v>-15.364166666666668</v>
      </c>
      <c r="R20" s="94">
        <f t="shared" ref="R20" si="15">AVERAGE(D20:D21)</f>
        <v>-20.239356060606084</v>
      </c>
      <c r="S20" s="94">
        <f t="shared" ref="S20" si="16">AVERAGE(E20:E21)</f>
        <v>-22.3373611111111</v>
      </c>
      <c r="T20" s="94">
        <f t="shared" ref="T20" si="17">AVERAGE(F20:F21)</f>
        <v>-22.782638888888901</v>
      </c>
      <c r="U20" s="94">
        <f t="shared" ref="U20" si="18">AVERAGE(G20:G21)</f>
        <v>-23.405638888888902</v>
      </c>
      <c r="V20" s="94">
        <f t="shared" ref="V20" si="19">AVERAGE(H20:H21)</f>
        <v>-23.503305555555549</v>
      </c>
      <c r="W20" s="94">
        <f t="shared" ref="W20" si="20">AVERAGE(I20:I21)</f>
        <v>-24.661583333333333</v>
      </c>
      <c r="X20" s="94">
        <f t="shared" ref="X20" si="21">AVERAGE(J20:J21)</f>
        <v>-24.199305555555569</v>
      </c>
      <c r="Y20" s="94">
        <f t="shared" ref="Y20" si="22">AVERAGE(K20:K21)</f>
        <v>-22.842694444444454</v>
      </c>
      <c r="Z20" s="94">
        <f t="shared" ref="Z20" si="23">AVERAGE(L20:L21)</f>
        <v>-20.765000000000001</v>
      </c>
      <c r="AA20" s="94">
        <f t="shared" ref="AA20" si="24">AVERAGE(M20:M21)</f>
        <v>-17.251888888888899</v>
      </c>
      <c r="AB20" s="94">
        <f t="shared" ref="AB20" si="25">AVERAGE(N20:N21)</f>
        <v>-9.7005555555555603</v>
      </c>
    </row>
    <row r="21" spans="1:29" ht="12.6" customHeight="1" x14ac:dyDescent="0.25">
      <c r="A21" s="8" t="s">
        <v>19</v>
      </c>
      <c r="B21" s="9" t="s">
        <v>4</v>
      </c>
      <c r="C21" s="10">
        <v>-15.364166666666668</v>
      </c>
      <c r="D21" s="10">
        <v>-20.844166666666666</v>
      </c>
      <c r="E21" s="10">
        <v>-22.403611111111104</v>
      </c>
      <c r="F21" s="10">
        <v>-23.499722222222236</v>
      </c>
      <c r="G21" s="10">
        <v>-23.485166666666668</v>
      </c>
      <c r="H21" s="11">
        <v>-23.345833333333331</v>
      </c>
      <c r="I21" s="11">
        <v>-24.492333333333335</v>
      </c>
      <c r="J21" s="6">
        <v>-24.2438888888889</v>
      </c>
      <c r="K21" s="6">
        <v>-22.490666666666669</v>
      </c>
      <c r="L21" s="6">
        <v>-21.010833333333334</v>
      </c>
      <c r="M21" s="12">
        <v>-16.903555555555567</v>
      </c>
      <c r="N21" s="12">
        <v>-8.661944444444444</v>
      </c>
    </row>
    <row r="22" spans="1:29" ht="12.6" customHeight="1" x14ac:dyDescent="0.25">
      <c r="A22" s="3" t="s">
        <v>11</v>
      </c>
      <c r="B22" s="4" t="s">
        <v>5</v>
      </c>
      <c r="C22" s="4"/>
      <c r="D22" s="5">
        <v>-19.461111111111101</v>
      </c>
      <c r="E22" s="6">
        <v>-22.038888888888902</v>
      </c>
      <c r="F22" s="6">
        <v>-22.507666666666665</v>
      </c>
      <c r="G22" s="5">
        <v>-23.222833333333337</v>
      </c>
      <c r="H22" s="6">
        <v>-22.749222222222233</v>
      </c>
      <c r="I22" s="5">
        <v>-25.727777777777771</v>
      </c>
      <c r="J22" s="7">
        <v>-24.042777777777768</v>
      </c>
      <c r="K22" s="6">
        <v>-23.516499999999997</v>
      </c>
      <c r="L22" s="6">
        <v>-21.079833333333337</v>
      </c>
      <c r="M22" s="6">
        <v>-17.774888888888899</v>
      </c>
      <c r="N22" s="7">
        <v>-10.907000000000002</v>
      </c>
      <c r="P22" t="str">
        <f>(B22)</f>
        <v>Pinot gris</v>
      </c>
      <c r="Q22" s="94">
        <f>AVERAGE(C22:C26)</f>
        <v>-14.6812222222222</v>
      </c>
      <c r="R22" s="94">
        <f t="shared" ref="R22" si="26">AVERAGE(D22:D26)</f>
        <v>-20.124181818181818</v>
      </c>
      <c r="S22" s="94">
        <f t="shared" ref="S22" si="27">AVERAGE(E22:E26)</f>
        <v>-21.948322222222224</v>
      </c>
      <c r="T22" s="94">
        <f t="shared" ref="T22" si="28">AVERAGE(F22:F26)</f>
        <v>-22.398555555555554</v>
      </c>
      <c r="U22" s="94">
        <f t="shared" ref="U22" si="29">AVERAGE(G22:G26)</f>
        <v>-23.282222222222224</v>
      </c>
      <c r="V22" s="94">
        <f t="shared" ref="V22" si="30">AVERAGE(H22:H26)</f>
        <v>-23.387455555555558</v>
      </c>
      <c r="W22" s="94">
        <f t="shared" ref="W22" si="31">AVERAGE(I22:I26)</f>
        <v>-24.607644444444439</v>
      </c>
      <c r="X22" s="94">
        <f t="shared" ref="X22" si="32">AVERAGE(J22:J26)</f>
        <v>-23.734577777777773</v>
      </c>
      <c r="Y22" s="94">
        <f t="shared" ref="Y22" si="33">AVERAGE(K22:K26)</f>
        <v>-22.978744444444445</v>
      </c>
      <c r="Z22" s="94">
        <f t="shared" ref="Z22" si="34">AVERAGE(L22:L26)</f>
        <v>-19.853022222222222</v>
      </c>
      <c r="AA22" s="94">
        <f t="shared" ref="AA22" si="35">AVERAGE(M22:M26)</f>
        <v>-16.727166666666669</v>
      </c>
      <c r="AB22" s="94">
        <f t="shared" ref="AB22" si="36">AVERAGE(N22:N26)</f>
        <v>-10.148066666666667</v>
      </c>
    </row>
    <row r="23" spans="1:29" ht="12.6" customHeight="1" x14ac:dyDescent="0.25">
      <c r="A23" s="14" t="s">
        <v>19</v>
      </c>
      <c r="B23" s="4" t="s">
        <v>5</v>
      </c>
      <c r="C23" s="4"/>
      <c r="D23" s="5">
        <v>-21.070909090909101</v>
      </c>
      <c r="E23" s="6">
        <v>-22.070222222222231</v>
      </c>
      <c r="F23" s="6">
        <v>-22.138833333333334</v>
      </c>
      <c r="G23" s="5">
        <v>-23.885000000000002</v>
      </c>
      <c r="H23" s="6">
        <v>-23.131388888888903</v>
      </c>
      <c r="I23" s="5">
        <v>-24.855</v>
      </c>
      <c r="J23" s="5">
        <v>-24.434000000000001</v>
      </c>
      <c r="K23" s="6">
        <v>-23.636388888888899</v>
      </c>
      <c r="L23" s="6">
        <v>-21.016944444444434</v>
      </c>
      <c r="M23" s="6">
        <v>-18.760777777777765</v>
      </c>
      <c r="N23" s="7">
        <v>-10.745388888888899</v>
      </c>
    </row>
    <row r="24" spans="1:29" ht="12.6" customHeight="1" x14ac:dyDescent="0.25">
      <c r="A24" s="3" t="s">
        <v>16</v>
      </c>
      <c r="B24" s="4" t="s">
        <v>5</v>
      </c>
      <c r="C24" s="4"/>
      <c r="D24" s="5">
        <v>-18.508333333333301</v>
      </c>
      <c r="E24" s="6">
        <v>-20.453333333333333</v>
      </c>
      <c r="F24" s="6">
        <v>-20.569166666666664</v>
      </c>
      <c r="G24" s="5">
        <v>-21.181944444444433</v>
      </c>
      <c r="H24" s="6">
        <v>-22.441388888888898</v>
      </c>
      <c r="I24" s="5">
        <v>-23.037777777777766</v>
      </c>
      <c r="J24" s="5">
        <v>-22.657499999999999</v>
      </c>
      <c r="K24" s="6">
        <v>-21.927499999999998</v>
      </c>
      <c r="L24" s="6">
        <v>-18.394555555555566</v>
      </c>
      <c r="M24" s="6">
        <v>-14.800166666666668</v>
      </c>
      <c r="N24" s="7">
        <v>-9.2893333333333334</v>
      </c>
    </row>
    <row r="25" spans="1:29" ht="12.6" customHeight="1" x14ac:dyDescent="0.25">
      <c r="A25" s="14" t="s">
        <v>15</v>
      </c>
      <c r="B25" s="9" t="s">
        <v>5</v>
      </c>
      <c r="C25" s="10">
        <v>-14.0133333333333</v>
      </c>
      <c r="D25" s="10">
        <v>-20.773888888888902</v>
      </c>
      <c r="E25" s="10">
        <v>-22.4575</v>
      </c>
      <c r="F25" s="10">
        <v>-23.522944444444434</v>
      </c>
      <c r="G25" s="10">
        <v>-24.734333333333336</v>
      </c>
      <c r="H25" s="11">
        <v>-24.220833333333331</v>
      </c>
      <c r="I25" s="11">
        <v>-24.563333333333333</v>
      </c>
      <c r="J25" s="6">
        <v>-23.781944444444434</v>
      </c>
      <c r="K25" s="6">
        <v>-22.145833333333332</v>
      </c>
      <c r="L25" s="6">
        <v>-18.017777777777766</v>
      </c>
      <c r="M25" s="12">
        <v>-14.962666666666669</v>
      </c>
      <c r="N25" s="12">
        <v>-9.9644444444444336</v>
      </c>
    </row>
    <row r="26" spans="1:29" ht="12.6" customHeight="1" x14ac:dyDescent="0.25">
      <c r="A26" s="14" t="s">
        <v>19</v>
      </c>
      <c r="B26" s="9" t="s">
        <v>5</v>
      </c>
      <c r="C26" s="10">
        <v>-15.349111111111101</v>
      </c>
      <c r="D26" s="10">
        <v>-20.806666666666668</v>
      </c>
      <c r="E26" s="10">
        <v>-22.721666666666664</v>
      </c>
      <c r="F26" s="10">
        <v>-23.254166666666666</v>
      </c>
      <c r="G26" s="10">
        <v>-23.387</v>
      </c>
      <c r="H26" s="11">
        <v>-24.394444444444435</v>
      </c>
      <c r="I26" s="11">
        <v>-24.854333333333333</v>
      </c>
      <c r="J26" s="6">
        <v>-23.756666666666664</v>
      </c>
      <c r="K26" s="6">
        <v>-23.6675</v>
      </c>
      <c r="L26" s="6">
        <v>-20.755999999999997</v>
      </c>
      <c r="M26" s="12">
        <v>-17.337333333333333</v>
      </c>
      <c r="N26" s="12">
        <v>-9.8341666666666665</v>
      </c>
    </row>
    <row r="27" spans="1:29" ht="12.6" customHeight="1" x14ac:dyDescent="0.25">
      <c r="A27" s="3" t="s">
        <v>11</v>
      </c>
      <c r="B27" s="4" t="s">
        <v>3</v>
      </c>
      <c r="C27" s="4"/>
      <c r="D27" s="5">
        <v>-19.735454545454498</v>
      </c>
      <c r="E27" s="6">
        <v>-21.792555555555566</v>
      </c>
      <c r="F27" s="6">
        <v>-21.918055555555565</v>
      </c>
      <c r="G27" s="5">
        <v>-22.961944444444431</v>
      </c>
      <c r="H27" s="6">
        <v>-24.227500000000003</v>
      </c>
      <c r="I27" s="5">
        <v>-24.5685</v>
      </c>
      <c r="J27" s="5">
        <v>-22.918833333333335</v>
      </c>
      <c r="K27" s="6">
        <v>-23.504166666666666</v>
      </c>
      <c r="L27" s="6">
        <v>-21.969666666666665</v>
      </c>
      <c r="M27" s="6">
        <v>-17.881333333333334</v>
      </c>
      <c r="N27" s="7">
        <v>-10.561666666666666</v>
      </c>
      <c r="P27" t="str">
        <f>(B27)</f>
        <v>Pinot noir</v>
      </c>
      <c r="Q27" s="94">
        <f>AVERAGE(C27:C29)</f>
        <v>-15.56633333333335</v>
      </c>
      <c r="R27" s="94">
        <f t="shared" ref="R27" si="37">AVERAGE(D27:D29)</f>
        <v>-19.848973063973055</v>
      </c>
      <c r="S27" s="94">
        <f t="shared" ref="S27" si="38">AVERAGE(E27:E29)</f>
        <v>-21.816777777777787</v>
      </c>
      <c r="T27" s="94">
        <f t="shared" ref="T27" si="39">AVERAGE(F27:F29)</f>
        <v>-21.95877777777778</v>
      </c>
      <c r="U27" s="94">
        <f t="shared" ref="U27" si="40">AVERAGE(G27:G29)</f>
        <v>-23.276148148148142</v>
      </c>
      <c r="V27" s="94">
        <f t="shared" ref="V27" si="41">AVERAGE(H27:H29)</f>
        <v>-23.38212962962962</v>
      </c>
      <c r="W27" s="94">
        <f t="shared" ref="W27" si="42">AVERAGE(I27:I29)</f>
        <v>-24.303759259259255</v>
      </c>
      <c r="X27" s="94">
        <f t="shared" ref="X27" si="43">AVERAGE(J27:J29)</f>
        <v>-23.014296296296305</v>
      </c>
      <c r="Y27" s="94">
        <f t="shared" ref="Y27" si="44">AVERAGE(K27:K29)</f>
        <v>-23.677166666666665</v>
      </c>
      <c r="Z27" s="94">
        <f t="shared" ref="Z27" si="45">AVERAGE(L27:L29)</f>
        <v>-20.351722222222222</v>
      </c>
      <c r="AA27" s="94">
        <f t="shared" ref="AA27" si="46">AVERAGE(M27:M29)</f>
        <v>-17.074148148148144</v>
      </c>
      <c r="AB27" s="94">
        <f t="shared" ref="AB27" si="47">AVERAGE(N27:N29)</f>
        <v>-10.9475</v>
      </c>
    </row>
    <row r="28" spans="1:29" ht="12.6" customHeight="1" x14ac:dyDescent="0.25">
      <c r="A28" s="14" t="s">
        <v>12</v>
      </c>
      <c r="B28" s="4" t="s">
        <v>3</v>
      </c>
      <c r="C28" s="4"/>
      <c r="D28" s="5">
        <v>-20.3609090909091</v>
      </c>
      <c r="E28" s="6">
        <v>-22.500555555555565</v>
      </c>
      <c r="F28" s="6">
        <v>-21.464111111111098</v>
      </c>
      <c r="G28" s="5">
        <v>-23.112333333333336</v>
      </c>
      <c r="H28" s="6">
        <v>-22.7561111111111</v>
      </c>
      <c r="I28" s="5">
        <v>-23.356666666666666</v>
      </c>
      <c r="J28" s="5">
        <v>-23.438722222222236</v>
      </c>
      <c r="K28" s="5"/>
      <c r="L28" s="5">
        <v>-18.257166666666667</v>
      </c>
      <c r="M28" s="6">
        <v>-15.662833333333333</v>
      </c>
      <c r="N28" s="5">
        <v>-10.691666666666668</v>
      </c>
    </row>
    <row r="29" spans="1:29" ht="12.6" customHeight="1" x14ac:dyDescent="0.25">
      <c r="A29" s="14" t="s">
        <v>18</v>
      </c>
      <c r="B29" s="9" t="s">
        <v>3</v>
      </c>
      <c r="C29" s="10">
        <v>-15.56633333333335</v>
      </c>
      <c r="D29" s="10">
        <v>-19.450555555555567</v>
      </c>
      <c r="E29" s="10">
        <v>-21.157222222222234</v>
      </c>
      <c r="F29" s="10">
        <v>-22.494166666666668</v>
      </c>
      <c r="G29" s="10">
        <v>-23.754166666666663</v>
      </c>
      <c r="H29" s="11">
        <v>-23.162777777777766</v>
      </c>
      <c r="I29" s="11">
        <v>-24.9861111111111</v>
      </c>
      <c r="J29" s="6">
        <v>-22.685333333333332</v>
      </c>
      <c r="K29" s="6">
        <v>-23.850166666666667</v>
      </c>
      <c r="L29" s="6">
        <v>-20.828333333333333</v>
      </c>
      <c r="M29" s="11">
        <v>-17.678277777777769</v>
      </c>
      <c r="N29" s="11">
        <v>-11.589166666666666</v>
      </c>
    </row>
    <row r="30" spans="1:29" ht="12.6" customHeight="1" x14ac:dyDescent="0.25">
      <c r="A30" s="3" t="s">
        <v>11</v>
      </c>
      <c r="B30" s="4" t="s">
        <v>6</v>
      </c>
      <c r="C30" s="4"/>
      <c r="D30" s="5">
        <v>-20.057777777777801</v>
      </c>
      <c r="E30" s="6">
        <v>-22.763333333333332</v>
      </c>
      <c r="F30" s="6">
        <v>-22.058888888888902</v>
      </c>
      <c r="G30" s="5">
        <v>-22.578666666666663</v>
      </c>
      <c r="H30" s="6">
        <v>-23.437222222222232</v>
      </c>
      <c r="I30" s="5">
        <v>-24.429999999999996</v>
      </c>
      <c r="J30" s="5">
        <v>-24.114333333333335</v>
      </c>
      <c r="K30" s="6">
        <v>-23.577333333333332</v>
      </c>
      <c r="L30" s="6">
        <v>-22.197500000000002</v>
      </c>
      <c r="M30" s="6">
        <v>-16.82</v>
      </c>
      <c r="N30" s="7">
        <v>-12.604166666666666</v>
      </c>
      <c r="P30" t="str">
        <f>(B30)</f>
        <v>Riesling</v>
      </c>
      <c r="Q30" s="94">
        <f>AVERAGE(C30:C32)</f>
        <v>-16.072666666666667</v>
      </c>
      <c r="R30" s="94">
        <f t="shared" ref="R30" si="48">AVERAGE(D30:D32)</f>
        <v>-19.589083333333345</v>
      </c>
      <c r="S30" s="94">
        <f t="shared" ref="S30" si="49">AVERAGE(E30:E32)</f>
        <v>-21.285055555555555</v>
      </c>
      <c r="T30" s="94">
        <f t="shared" ref="T30" si="50">AVERAGE(F30:F32)</f>
        <v>-22.123481481481488</v>
      </c>
      <c r="U30" s="94">
        <f t="shared" ref="U30" si="51">AVERAGE(G30:G32)</f>
        <v>-22.134555555555554</v>
      </c>
      <c r="V30" s="94">
        <f t="shared" ref="V30" si="52">AVERAGE(H30:H32)</f>
        <v>-22.747888888888884</v>
      </c>
      <c r="W30" s="94">
        <f t="shared" ref="W30" si="53">AVERAGE(I30:I32)</f>
        <v>-23.697999999999997</v>
      </c>
      <c r="X30" s="94">
        <f t="shared" ref="X30" si="54">AVERAGE(J30:J32)</f>
        <v>-22.265333333333334</v>
      </c>
      <c r="Y30" s="94">
        <f t="shared" ref="Y30" si="55">AVERAGE(K30:K32)</f>
        <v>-22.776333333333334</v>
      </c>
      <c r="Z30" s="94">
        <f t="shared" ref="Z30" si="56">AVERAGE(L30:L32)</f>
        <v>-21.169537037037045</v>
      </c>
      <c r="AA30" s="94">
        <f t="shared" ref="AA30" si="57">AVERAGE(M30:M32)</f>
        <v>-17.547777777777778</v>
      </c>
      <c r="AB30" s="94">
        <f t="shared" ref="AB30" si="58">AVERAGE(N30:N32)</f>
        <v>-10.974240740740742</v>
      </c>
    </row>
    <row r="31" spans="1:29" ht="12.6" customHeight="1" x14ac:dyDescent="0.25">
      <c r="A31" s="14" t="s">
        <v>13</v>
      </c>
      <c r="B31" s="4" t="s">
        <v>6</v>
      </c>
      <c r="C31" s="4"/>
      <c r="D31" s="5">
        <v>-18.791250000000002</v>
      </c>
      <c r="E31" s="6">
        <v>-20.175833333333333</v>
      </c>
      <c r="F31" s="6">
        <v>-21.1588888888889</v>
      </c>
      <c r="G31" s="5">
        <v>-21.730555555555565</v>
      </c>
      <c r="H31" s="6">
        <v>-22.143333333333334</v>
      </c>
      <c r="I31" s="5">
        <v>-23.833333333333332</v>
      </c>
      <c r="J31" s="5">
        <v>-21.960555555555569</v>
      </c>
      <c r="K31" s="5"/>
      <c r="L31" s="5">
        <v>-20.183888888888898</v>
      </c>
      <c r="M31" s="6">
        <v>-15.537333333333335</v>
      </c>
      <c r="N31" s="5">
        <v>-9.3302222222222237</v>
      </c>
    </row>
    <row r="32" spans="1:29" ht="12.6" customHeight="1" x14ac:dyDescent="0.25">
      <c r="A32" s="14" t="s">
        <v>19</v>
      </c>
      <c r="B32" s="9" t="s">
        <v>6</v>
      </c>
      <c r="C32" s="10">
        <v>-16.072666666666667</v>
      </c>
      <c r="D32" s="10">
        <v>-19.91822222222223</v>
      </c>
      <c r="E32" s="10">
        <v>-20.916</v>
      </c>
      <c r="F32" s="10">
        <v>-23.152666666666665</v>
      </c>
      <c r="G32" s="10">
        <v>-22.094444444444434</v>
      </c>
      <c r="H32" s="11">
        <v>-22.663111111111096</v>
      </c>
      <c r="I32" s="11">
        <v>-22.830666666666669</v>
      </c>
      <c r="J32" s="6">
        <v>-20.721111111111099</v>
      </c>
      <c r="K32" s="6">
        <v>-21.975333333333335</v>
      </c>
      <c r="L32" s="6">
        <v>-21.127222222222233</v>
      </c>
      <c r="M32" s="12">
        <v>-20.286000000000001</v>
      </c>
      <c r="N32" s="12">
        <v>-10.988333333333335</v>
      </c>
    </row>
    <row r="33" spans="1:44" ht="12.6" customHeight="1" x14ac:dyDescent="0.25">
      <c r="A33" s="3" t="s">
        <v>11</v>
      </c>
      <c r="B33" s="4" t="s">
        <v>21</v>
      </c>
      <c r="C33" s="4"/>
      <c r="D33" s="5">
        <v>-16.4933333333333</v>
      </c>
      <c r="E33" s="6">
        <v>-20.119</v>
      </c>
      <c r="F33" s="6">
        <v>-21.105</v>
      </c>
      <c r="G33" s="5">
        <v>-21.896166666666669</v>
      </c>
      <c r="H33" s="6">
        <v>-21.643388888888904</v>
      </c>
      <c r="I33" s="5">
        <v>-22.404166666666669</v>
      </c>
      <c r="J33" s="5">
        <v>-21.323333333333334</v>
      </c>
      <c r="K33" s="6">
        <v>-21.62166666666667</v>
      </c>
      <c r="L33" s="6">
        <v>-19.190000000000001</v>
      </c>
      <c r="M33" s="6">
        <v>-14.960111111111102</v>
      </c>
      <c r="N33" s="7">
        <v>-8.7850000000000001</v>
      </c>
      <c r="P33" t="str">
        <f>(B33)</f>
        <v>Sauvignon blanc</v>
      </c>
      <c r="Q33" s="94">
        <f>AVERAGE(C33:C35)</f>
        <v>-14.351666666666659</v>
      </c>
      <c r="R33" s="94">
        <f t="shared" ref="R33" si="59">AVERAGE(D33:D35)</f>
        <v>-18.874240740740735</v>
      </c>
      <c r="S33" s="94">
        <f t="shared" ref="S33" si="60">AVERAGE(E33:E35)</f>
        <v>-20.704629629629636</v>
      </c>
      <c r="T33" s="94">
        <f t="shared" ref="T33" si="61">AVERAGE(F33:F35)</f>
        <v>-21.7237962962963</v>
      </c>
      <c r="U33" s="94">
        <f t="shared" ref="U33" si="62">AVERAGE(G33:G35)</f>
        <v>-21.921962962962965</v>
      </c>
      <c r="V33" s="94">
        <f t="shared" ref="V33" si="63">AVERAGE(H33:H35)</f>
        <v>-22.698185185185192</v>
      </c>
      <c r="W33" s="94">
        <f t="shared" ref="W33" si="64">AVERAGE(I33:I35)</f>
        <v>-23.293500000000005</v>
      </c>
      <c r="X33" s="94">
        <f t="shared" ref="X33" si="65">AVERAGE(J33:J35)</f>
        <v>-21.900666666666666</v>
      </c>
      <c r="Y33" s="94">
        <f t="shared" ref="Y33" si="66">AVERAGE(K33:K35)</f>
        <v>-22.436148148148146</v>
      </c>
      <c r="Z33" s="94">
        <f t="shared" ref="Z33" si="67">AVERAGE(L33:L35)</f>
        <v>-20.53038888888889</v>
      </c>
      <c r="AA33" s="94">
        <f t="shared" ref="AA33" si="68">AVERAGE(M33:M35)</f>
        <v>-16.344870370370369</v>
      </c>
      <c r="AB33" s="94">
        <f t="shared" ref="AB33" si="69">AVERAGE(N33:N35)</f>
        <v>-9.2298148148148105</v>
      </c>
    </row>
    <row r="34" spans="1:44" ht="12.6" customHeight="1" x14ac:dyDescent="0.25">
      <c r="A34" s="8" t="s">
        <v>19</v>
      </c>
      <c r="B34" s="9" t="s">
        <v>21</v>
      </c>
      <c r="C34" s="10">
        <v>-14.54166666666665</v>
      </c>
      <c r="D34" s="10">
        <v>-19.68555555555557</v>
      </c>
      <c r="E34" s="10">
        <v>-20.7438888888889</v>
      </c>
      <c r="F34" s="10">
        <v>-21.577500000000001</v>
      </c>
      <c r="G34" s="10">
        <v>-21.558333333333334</v>
      </c>
      <c r="H34" s="11">
        <v>-23.551666666666666</v>
      </c>
      <c r="I34" s="11">
        <v>-23.906833333333335</v>
      </c>
      <c r="J34" s="6">
        <v>-21.60166666666667</v>
      </c>
      <c r="K34" s="6">
        <v>-22.947111111111099</v>
      </c>
      <c r="L34" s="6">
        <v>-20.935333333333332</v>
      </c>
      <c r="M34" s="12">
        <v>-17.14</v>
      </c>
      <c r="N34" s="12">
        <v>-9.245000000000001</v>
      </c>
    </row>
    <row r="35" spans="1:44" ht="12.6" customHeight="1" x14ac:dyDescent="0.25">
      <c r="A35" s="14" t="s">
        <v>19</v>
      </c>
      <c r="B35" s="9" t="s">
        <v>21</v>
      </c>
      <c r="C35" s="10">
        <v>-14.161666666666667</v>
      </c>
      <c r="D35" s="10">
        <v>-20.443833333333334</v>
      </c>
      <c r="E35" s="10">
        <v>-21.251000000000001</v>
      </c>
      <c r="F35" s="10">
        <v>-22.488888888888898</v>
      </c>
      <c r="G35" s="10">
        <v>-22.311388888888899</v>
      </c>
      <c r="H35" s="11">
        <v>-22.8995</v>
      </c>
      <c r="I35" s="11">
        <v>-23.569500000000001</v>
      </c>
      <c r="J35" s="6">
        <v>-22.777000000000001</v>
      </c>
      <c r="K35" s="6">
        <v>-22.739666666666668</v>
      </c>
      <c r="L35" s="6">
        <v>-21.465833333333336</v>
      </c>
      <c r="M35" s="12">
        <v>-16.9345</v>
      </c>
      <c r="N35" s="12">
        <v>-9.6594444444444338</v>
      </c>
    </row>
    <row r="36" spans="1:44" ht="12.6" customHeight="1" x14ac:dyDescent="0.25">
      <c r="A36" s="13" t="s">
        <v>10</v>
      </c>
      <c r="B36" s="4" t="s">
        <v>2</v>
      </c>
      <c r="C36" s="4"/>
      <c r="D36" s="5">
        <v>-17.89</v>
      </c>
      <c r="E36" s="6">
        <v>-20.969444444444434</v>
      </c>
      <c r="F36" s="6">
        <v>-21.012499999999999</v>
      </c>
      <c r="G36" s="5">
        <v>-22.404444444444437</v>
      </c>
      <c r="H36" s="6">
        <v>-22.231666666666666</v>
      </c>
      <c r="I36" s="5">
        <v>-24.539444444444431</v>
      </c>
      <c r="J36" s="5">
        <v>-23.674444444444436</v>
      </c>
      <c r="K36" s="6">
        <v>-21.901666666666667</v>
      </c>
      <c r="L36" s="6">
        <v>-20.602777777777764</v>
      </c>
      <c r="M36" s="6">
        <v>-15.472777777777766</v>
      </c>
      <c r="N36" s="7">
        <v>-12.625999999999999</v>
      </c>
      <c r="P36" t="str">
        <f>(B36)</f>
        <v>Shiraz</v>
      </c>
      <c r="Q36" s="94">
        <f>AVERAGE(C36:C39)</f>
        <v>-12.068833333333332</v>
      </c>
      <c r="R36" s="94">
        <f t="shared" ref="R36" si="70">AVERAGE(D36:D39)</f>
        <v>-17.188097222222215</v>
      </c>
      <c r="S36" s="94">
        <f t="shared" ref="S36" si="71">AVERAGE(E36:E39)</f>
        <v>-19.640805555555552</v>
      </c>
      <c r="T36" s="94">
        <f t="shared" ref="T36" si="72">AVERAGE(F36:F39)</f>
        <v>-20.329694444444442</v>
      </c>
      <c r="U36" s="94">
        <f t="shared" ref="U36" si="73">AVERAGE(G36:G39)</f>
        <v>-21.190194444444444</v>
      </c>
      <c r="V36" s="94">
        <f t="shared" ref="V36" si="74">AVERAGE(H36:H39)</f>
        <v>-21.712222222222227</v>
      </c>
      <c r="W36" s="94">
        <f t="shared" ref="W36" si="75">AVERAGE(I36:I39)</f>
        <v>-23.528624999999998</v>
      </c>
      <c r="X36" s="94">
        <f t="shared" ref="X36" si="76">AVERAGE(J36:J39)</f>
        <v>-22.097027777777775</v>
      </c>
      <c r="Y36" s="94">
        <f t="shared" ref="Y36" si="77">AVERAGE(K36:K39)</f>
        <v>-22.00319444444445</v>
      </c>
      <c r="Z36" s="94">
        <f t="shared" ref="Z36" si="78">AVERAGE(L36:L39)</f>
        <v>-20.020902777777774</v>
      </c>
      <c r="AA36" s="94">
        <f t="shared" ref="AA36" si="79">AVERAGE(M36:M39)</f>
        <v>-15.834347222222217</v>
      </c>
      <c r="AB36" s="94">
        <f t="shared" ref="AB36" si="80">AVERAGE(N36:N39)</f>
        <v>-11.018388888888889</v>
      </c>
    </row>
    <row r="37" spans="1:44" ht="12.6" customHeight="1" x14ac:dyDescent="0.25">
      <c r="A37" s="3" t="s">
        <v>11</v>
      </c>
      <c r="B37" s="4" t="s">
        <v>2</v>
      </c>
      <c r="C37" s="4"/>
      <c r="D37" s="5">
        <v>-17.973333333333301</v>
      </c>
      <c r="E37" s="6">
        <v>-21.266666666666666</v>
      </c>
      <c r="F37" s="6">
        <v>-20.334444444444433</v>
      </c>
      <c r="G37" s="5">
        <v>-20.626611111111099</v>
      </c>
      <c r="H37" s="6">
        <v>-22.333888888888897</v>
      </c>
      <c r="I37" s="5">
        <v>-24.703888888888901</v>
      </c>
      <c r="J37" s="5">
        <v>-21.927777777777766</v>
      </c>
      <c r="K37" s="6">
        <v>-23.343888888888898</v>
      </c>
      <c r="L37" s="6">
        <v>-20.535833333333333</v>
      </c>
      <c r="M37" s="6">
        <v>-16.817222222222231</v>
      </c>
      <c r="N37" s="7">
        <v>-12.295000000000002</v>
      </c>
    </row>
    <row r="38" spans="1:44" ht="12.6" customHeight="1" x14ac:dyDescent="0.25">
      <c r="A38" s="13" t="s">
        <v>18</v>
      </c>
      <c r="B38" s="9" t="s">
        <v>2</v>
      </c>
      <c r="C38" s="10">
        <v>-11.775</v>
      </c>
      <c r="D38" s="10">
        <v>-15.946222222222232</v>
      </c>
      <c r="E38" s="10">
        <v>-18.263333333333332</v>
      </c>
      <c r="F38" s="10">
        <v>-20.326666666666664</v>
      </c>
      <c r="G38" s="10">
        <v>-20.948888888888899</v>
      </c>
      <c r="H38" s="11">
        <v>-20.83666666666667</v>
      </c>
      <c r="I38" s="11">
        <v>-22.573333333333334</v>
      </c>
      <c r="J38" s="6">
        <v>-21.5425</v>
      </c>
      <c r="K38" s="6">
        <v>-21.005833333333332</v>
      </c>
      <c r="L38" s="6">
        <v>-18.869166666666668</v>
      </c>
      <c r="M38" s="12">
        <v>-14.910444444444432</v>
      </c>
      <c r="N38" s="12">
        <v>-9.5738888888888862</v>
      </c>
    </row>
    <row r="39" spans="1:44" ht="12.6" customHeight="1" x14ac:dyDescent="0.25">
      <c r="A39" s="14" t="s">
        <v>18</v>
      </c>
      <c r="B39" s="9" t="s">
        <v>2</v>
      </c>
      <c r="C39" s="10">
        <v>-12.362666666666664</v>
      </c>
      <c r="D39" s="10">
        <v>-16.942833333333329</v>
      </c>
      <c r="E39" s="10">
        <v>-18.063777777777766</v>
      </c>
      <c r="F39" s="10">
        <v>-19.645166666666668</v>
      </c>
      <c r="G39" s="10">
        <v>-20.780833333333334</v>
      </c>
      <c r="H39" s="11">
        <v>-21.446666666666669</v>
      </c>
      <c r="I39" s="11">
        <v>-22.297833333333333</v>
      </c>
      <c r="J39" s="6">
        <v>-21.243388888888902</v>
      </c>
      <c r="K39" s="6">
        <v>-21.761388888888902</v>
      </c>
      <c r="L39" s="6">
        <v>-20.075833333333332</v>
      </c>
      <c r="M39" s="12">
        <v>-16.136944444444435</v>
      </c>
      <c r="N39" s="12">
        <v>-9.5786666666666669</v>
      </c>
    </row>
    <row r="40" spans="1:44" ht="12.6" customHeight="1" x14ac:dyDescent="0.25">
      <c r="A40" s="15" t="s">
        <v>22</v>
      </c>
      <c r="B40" s="16"/>
      <c r="C40" s="17">
        <f>AVERAGE(C4:C39)</f>
        <v>-14.41512345679012</v>
      </c>
      <c r="D40" s="17">
        <f t="shared" ref="D40:K40" si="81">AVERAGE(D4:D39)</f>
        <v>-19.133271912501083</v>
      </c>
      <c r="E40" s="17">
        <f t="shared" si="81"/>
        <v>-21.163138888888888</v>
      </c>
      <c r="F40" s="17">
        <f t="shared" si="81"/>
        <v>-21.841475308641979</v>
      </c>
      <c r="G40" s="17">
        <f t="shared" si="81"/>
        <v>-22.532810185185177</v>
      </c>
      <c r="H40" s="17">
        <f t="shared" si="81"/>
        <v>-22.84707098765432</v>
      </c>
      <c r="I40" s="17">
        <f t="shared" si="81"/>
        <v>-24.025895061728388</v>
      </c>
      <c r="J40" s="17">
        <f t="shared" si="81"/>
        <v>-22.854520061728397</v>
      </c>
      <c r="K40" s="17">
        <f t="shared" si="81"/>
        <v>-22.644236928104572</v>
      </c>
      <c r="L40" s="17">
        <f>AVERAGE(L4:L39)</f>
        <v>-20.2928024691358</v>
      </c>
      <c r="M40" s="17">
        <f>AVERAGE(M4:M39)</f>
        <v>-16.622801587301581</v>
      </c>
      <c r="N40" s="17">
        <f>AVERAGE(N4:N39)</f>
        <v>-10.22194761904762</v>
      </c>
    </row>
    <row r="41" spans="1:44" ht="15.75" thickBot="1" x14ac:dyDescent="0.3"/>
    <row r="42" spans="1:44" ht="38.450000000000003" customHeight="1" x14ac:dyDescent="0.25">
      <c r="A42" s="1" t="s">
        <v>32</v>
      </c>
      <c r="B42" s="1" t="s">
        <v>0</v>
      </c>
      <c r="C42" s="97">
        <v>41572</v>
      </c>
      <c r="D42" s="96">
        <v>41586</v>
      </c>
      <c r="E42" s="96">
        <v>41600</v>
      </c>
      <c r="F42" s="96">
        <v>41614</v>
      </c>
      <c r="G42" s="96">
        <v>41628</v>
      </c>
      <c r="H42" s="96">
        <v>41642</v>
      </c>
      <c r="I42" s="96">
        <v>41656</v>
      </c>
      <c r="J42" s="96">
        <v>41670</v>
      </c>
      <c r="K42" s="96">
        <v>41684</v>
      </c>
      <c r="L42" s="96">
        <v>41698</v>
      </c>
      <c r="M42" s="96">
        <v>41712</v>
      </c>
      <c r="N42" s="96">
        <v>41725</v>
      </c>
      <c r="AE42" t="s">
        <v>1</v>
      </c>
      <c r="AF42" s="19" t="s">
        <v>235</v>
      </c>
      <c r="AG42" s="19" t="s">
        <v>236</v>
      </c>
      <c r="AH42" s="19" t="s">
        <v>237</v>
      </c>
      <c r="AI42" s="24" t="s">
        <v>238</v>
      </c>
      <c r="AJ42" s="24" t="s">
        <v>239</v>
      </c>
      <c r="AL42" s="479"/>
      <c r="AM42" s="479" t="s">
        <v>1</v>
      </c>
      <c r="AN42" s="479" t="s">
        <v>235</v>
      </c>
      <c r="AO42" s="479" t="s">
        <v>236</v>
      </c>
      <c r="AP42" s="479" t="s">
        <v>237</v>
      </c>
      <c r="AQ42" s="479" t="s">
        <v>238</v>
      </c>
      <c r="AR42" s="479" t="s">
        <v>239</v>
      </c>
    </row>
    <row r="43" spans="1:44" ht="12" customHeight="1" x14ac:dyDescent="0.25">
      <c r="A43" s="18" t="s">
        <v>11</v>
      </c>
      <c r="B43" s="19" t="s">
        <v>9</v>
      </c>
      <c r="C43" s="20">
        <v>-12.905833333333334</v>
      </c>
      <c r="D43" s="21">
        <v>-17.705333333333336</v>
      </c>
      <c r="E43" s="20">
        <v>-22.421166666666664</v>
      </c>
      <c r="F43" s="20">
        <v>-23.777222222222232</v>
      </c>
      <c r="G43" s="21">
        <v>-23.908500000000004</v>
      </c>
      <c r="H43" s="20">
        <v>-23.468</v>
      </c>
      <c r="I43" s="20">
        <v>-22.581111111111102</v>
      </c>
      <c r="J43" s="21">
        <v>-23.742222222222235</v>
      </c>
      <c r="K43" s="20">
        <v>-22.955555555555566</v>
      </c>
      <c r="L43" s="20">
        <v>-23.009444444444465</v>
      </c>
      <c r="M43" s="20">
        <v>-17.614444444444469</v>
      </c>
      <c r="N43" s="20">
        <v>-13.347333333333333</v>
      </c>
      <c r="P43" t="str">
        <f>(B43)</f>
        <v>Cabernet Franc</v>
      </c>
      <c r="Q43" s="94">
        <f>AVERAGE(C43:C44)</f>
        <v>-12.988333333333333</v>
      </c>
      <c r="R43" s="94">
        <f t="shared" ref="R43" si="82">AVERAGE(D43:D44)</f>
        <v>-17.939083333333336</v>
      </c>
      <c r="S43" s="94">
        <f t="shared" ref="S43" si="83">AVERAGE(E43:E44)</f>
        <v>-22.512333333333331</v>
      </c>
      <c r="T43" s="94">
        <f t="shared" ref="T43" si="84">AVERAGE(F43:F44)</f>
        <v>-24.104583333333352</v>
      </c>
      <c r="U43" s="94">
        <f t="shared" ref="U43" si="85">AVERAGE(G43:G44)</f>
        <v>-24.000916666666669</v>
      </c>
      <c r="V43" s="94">
        <f t="shared" ref="V43" si="86">AVERAGE(H43:H44)</f>
        <v>-23.41</v>
      </c>
      <c r="W43" s="94">
        <f t="shared" ref="W43" si="87">AVERAGE(I43:I44)</f>
        <v>-22.734583333333333</v>
      </c>
      <c r="X43" s="94">
        <f t="shared" ref="X43" si="88">AVERAGE(J43:J44)</f>
        <v>-23.636277777777785</v>
      </c>
      <c r="Y43" s="94">
        <f t="shared" ref="Y43" si="89">AVERAGE(K43:K44)</f>
        <v>-22.031694444444447</v>
      </c>
      <c r="Z43" s="94">
        <f t="shared" ref="Z43" si="90">AVERAGE(L43:L44)</f>
        <v>-22.884888888888902</v>
      </c>
      <c r="AA43" s="94">
        <f t="shared" ref="AA43" si="91">AVERAGE(M43:M44)</f>
        <v>-18.0228888888889</v>
      </c>
      <c r="AB43" s="94">
        <f t="shared" ref="AB43" si="92">AVERAGE(N43:N44)</f>
        <v>-15.203500000000002</v>
      </c>
      <c r="AE43">
        <v>-13.895244444444447</v>
      </c>
      <c r="AF43" s="20">
        <v>-14.170166666666667</v>
      </c>
      <c r="AG43" s="20">
        <v>-13.094222222222234</v>
      </c>
      <c r="AH43" s="20">
        <v>-13.639499999999998</v>
      </c>
      <c r="AI43" s="25">
        <v>-14.203833333333334</v>
      </c>
      <c r="AJ43" s="25">
        <v>-14.368500000000003</v>
      </c>
      <c r="AL43" s="477" t="s">
        <v>1</v>
      </c>
      <c r="AM43" s="477">
        <v>1</v>
      </c>
      <c r="AN43" s="477"/>
      <c r="AO43" s="477"/>
      <c r="AP43" s="477"/>
      <c r="AQ43" s="477"/>
      <c r="AR43" s="477"/>
    </row>
    <row r="44" spans="1:44" ht="12" customHeight="1" x14ac:dyDescent="0.25">
      <c r="A44" s="23" t="s">
        <v>19</v>
      </c>
      <c r="B44" s="24" t="s">
        <v>9</v>
      </c>
      <c r="C44" s="25">
        <v>-13.070833333333335</v>
      </c>
      <c r="D44" s="25">
        <v>-18.172833333333333</v>
      </c>
      <c r="E44" s="26">
        <v>-22.6035</v>
      </c>
      <c r="F44" s="26">
        <v>-24.431944444444468</v>
      </c>
      <c r="G44" s="26">
        <v>-24.093333333333334</v>
      </c>
      <c r="H44" s="25">
        <v>-23.352</v>
      </c>
      <c r="I44" s="20">
        <v>-22.888055555555564</v>
      </c>
      <c r="J44" s="20">
        <v>-23.530333333333335</v>
      </c>
      <c r="K44" s="20">
        <v>-21.107833333333332</v>
      </c>
      <c r="L44" s="20">
        <v>-22.760333333333335</v>
      </c>
      <c r="M44" s="27">
        <v>-18.431333333333335</v>
      </c>
      <c r="N44" s="27">
        <v>-17.059666666666669</v>
      </c>
      <c r="AE44">
        <v>-19.422566666666665</v>
      </c>
      <c r="AF44" s="21">
        <v>-20.673333333333332</v>
      </c>
      <c r="AG44" s="21">
        <v>-19.065555555555566</v>
      </c>
      <c r="AH44" s="21">
        <v>-18.948277777777765</v>
      </c>
      <c r="AI44" s="25">
        <v>-19.432333333333332</v>
      </c>
      <c r="AJ44" s="25">
        <v>-18.993333333333336</v>
      </c>
      <c r="AL44" s="477" t="s">
        <v>235</v>
      </c>
      <c r="AM44" s="477">
        <v>0.99013953449642489</v>
      </c>
      <c r="AN44" s="477">
        <v>1</v>
      </c>
      <c r="AO44" s="477"/>
      <c r="AP44" s="477"/>
      <c r="AQ44" s="477"/>
      <c r="AR44" s="477"/>
    </row>
    <row r="45" spans="1:44" ht="12" customHeight="1" x14ac:dyDescent="0.25">
      <c r="A45" s="28" t="s">
        <v>18</v>
      </c>
      <c r="B45" s="24" t="s">
        <v>20</v>
      </c>
      <c r="C45" s="25">
        <v>-12.9311111111111</v>
      </c>
      <c r="D45" s="25">
        <v>-17.010333333333335</v>
      </c>
      <c r="E45" s="26">
        <v>-22.253333333333334</v>
      </c>
      <c r="F45" s="26">
        <v>-23.922222222222235</v>
      </c>
      <c r="G45" s="26">
        <v>-22.751666666666665</v>
      </c>
      <c r="H45" s="25">
        <v>-22.3125</v>
      </c>
      <c r="I45" s="20">
        <v>-22.599166666666665</v>
      </c>
      <c r="J45" s="20">
        <v>-22.741833333333332</v>
      </c>
      <c r="K45" s="20">
        <v>-21.236000000000001</v>
      </c>
      <c r="L45" s="20">
        <v>-23.465333333333334</v>
      </c>
      <c r="M45" s="27">
        <v>-20.146666666666668</v>
      </c>
      <c r="N45" s="27">
        <v>-17.444999999999997</v>
      </c>
      <c r="P45" t="str">
        <f>(B45)</f>
        <v>Cabernet Sauvignon</v>
      </c>
      <c r="Q45" s="94">
        <f>AVERAGE(C45:C48)</f>
        <v>-11.972833333333334</v>
      </c>
      <c r="R45" s="94">
        <f t="shared" ref="R45" si="93">AVERAGE(D45:D48)</f>
        <v>-17.040847222222219</v>
      </c>
      <c r="S45" s="94">
        <f t="shared" ref="S45" si="94">AVERAGE(E45:E48)</f>
        <v>-22.127666666666666</v>
      </c>
      <c r="T45" s="94">
        <f t="shared" ref="T45" si="95">AVERAGE(F45:F48)</f>
        <v>-23.944861111111109</v>
      </c>
      <c r="U45" s="94">
        <f t="shared" ref="U45" si="96">AVERAGE(G45:G48)</f>
        <v>-22.871500000000001</v>
      </c>
      <c r="V45" s="94">
        <f t="shared" ref="V45" si="97">AVERAGE(H45:H48)</f>
        <v>-22.704458333333335</v>
      </c>
      <c r="W45" s="94">
        <f t="shared" ref="W45" si="98">AVERAGE(I45:I48)</f>
        <v>-22.320597222222215</v>
      </c>
      <c r="X45" s="94">
        <f t="shared" ref="X45" si="99">AVERAGE(J45:J48)</f>
        <v>-22.899972222222214</v>
      </c>
      <c r="Y45" s="94">
        <f t="shared" ref="Y45" si="100">AVERAGE(K45:K48)</f>
        <v>-21.824902777777776</v>
      </c>
      <c r="Z45" s="94">
        <f t="shared" ref="Z45" si="101">AVERAGE(L45:L48)</f>
        <v>-22.869555555555557</v>
      </c>
      <c r="AA45" s="94">
        <f t="shared" ref="AA45" si="102">AVERAGE(M45:M48)</f>
        <v>-19.24955555555556</v>
      </c>
      <c r="AB45" s="94">
        <f t="shared" ref="AB45" si="103">AVERAGE(N45:N48)</f>
        <v>-16.69423611111111</v>
      </c>
      <c r="AE45">
        <v>-22.870133333333335</v>
      </c>
      <c r="AF45" s="20">
        <v>-23.458166666666667</v>
      </c>
      <c r="AG45" s="20">
        <v>-22.368666666666666</v>
      </c>
      <c r="AH45" s="20">
        <v>-21.986666666666668</v>
      </c>
      <c r="AI45" s="26">
        <v>-23.762499999999999</v>
      </c>
      <c r="AJ45" s="26">
        <v>-22.774666666666665</v>
      </c>
      <c r="AL45" s="477" t="s">
        <v>236</v>
      </c>
      <c r="AM45" s="477">
        <v>0.99335528893884217</v>
      </c>
      <c r="AN45" s="477">
        <v>0.98710003837067284</v>
      </c>
      <c r="AO45" s="477">
        <v>1</v>
      </c>
      <c r="AP45" s="477"/>
      <c r="AQ45" s="477"/>
      <c r="AR45" s="477"/>
    </row>
    <row r="46" spans="1:44" ht="12" customHeight="1" x14ac:dyDescent="0.25">
      <c r="A46" s="28" t="s">
        <v>18</v>
      </c>
      <c r="B46" s="24" t="s">
        <v>20</v>
      </c>
      <c r="C46" s="25">
        <v>-11.928666666666667</v>
      </c>
      <c r="D46" s="25">
        <v>-15.779555555555534</v>
      </c>
      <c r="E46" s="26">
        <v>-21.723166666666668</v>
      </c>
      <c r="F46" s="26">
        <v>-23.487222222222201</v>
      </c>
      <c r="G46" s="26">
        <v>-23.083333333333332</v>
      </c>
      <c r="H46" s="25">
        <v>-22.748333333333331</v>
      </c>
      <c r="I46" s="20">
        <v>-21.963611111111096</v>
      </c>
      <c r="J46" s="20">
        <v>-22.266944444444434</v>
      </c>
      <c r="K46" s="20">
        <v>-21.326666666666668</v>
      </c>
      <c r="L46" s="20">
        <v>-21.801388888888898</v>
      </c>
      <c r="M46" s="27">
        <v>-18.190555555555566</v>
      </c>
      <c r="N46" s="27">
        <v>-15.145111111111099</v>
      </c>
      <c r="AE46">
        <v>-24.059822222222223</v>
      </c>
      <c r="AF46" s="20">
        <v>-25.330055555555564</v>
      </c>
      <c r="AG46" s="20">
        <v>-24.336833333333331</v>
      </c>
      <c r="AH46" s="20">
        <v>-22.366666666666664</v>
      </c>
      <c r="AI46" s="26">
        <v>-24.580555555555566</v>
      </c>
      <c r="AJ46" s="26">
        <v>-23.685000000000002</v>
      </c>
      <c r="AL46" s="477" t="s">
        <v>237</v>
      </c>
      <c r="AM46" s="477">
        <v>0.98659352595458916</v>
      </c>
      <c r="AN46" s="477">
        <v>0.98161081038316433</v>
      </c>
      <c r="AO46" s="477">
        <v>0.98148668291914443</v>
      </c>
      <c r="AP46" s="477">
        <v>1</v>
      </c>
      <c r="AQ46" s="477"/>
      <c r="AR46" s="477"/>
    </row>
    <row r="47" spans="1:44" ht="12" customHeight="1" x14ac:dyDescent="0.25">
      <c r="A47" s="28" t="s">
        <v>10</v>
      </c>
      <c r="B47" s="19" t="s">
        <v>20</v>
      </c>
      <c r="C47" s="20">
        <v>-11.779333333333334</v>
      </c>
      <c r="D47" s="21">
        <v>-17.856333333333335</v>
      </c>
      <c r="E47" s="20">
        <v>-23.231666666666666</v>
      </c>
      <c r="F47" s="20">
        <v>-24.121333333333336</v>
      </c>
      <c r="G47" s="21">
        <v>-22.53316666666667</v>
      </c>
      <c r="H47" s="20">
        <v>-23.22966666666667</v>
      </c>
      <c r="I47" s="20">
        <v>-22.919166666666669</v>
      </c>
      <c r="J47" s="21">
        <v>-23.488333333333333</v>
      </c>
      <c r="K47" s="20">
        <v>-21.992499999999996</v>
      </c>
      <c r="L47" s="20">
        <v>-22.729833333333332</v>
      </c>
      <c r="M47" s="20">
        <v>-18.808499999999999</v>
      </c>
      <c r="N47" s="20">
        <v>-15.423166666666667</v>
      </c>
      <c r="AE47">
        <v>-24.091111111111104</v>
      </c>
      <c r="AF47" s="21">
        <v>-24.554999999999996</v>
      </c>
      <c r="AG47" s="21">
        <v>-24.386333333333329</v>
      </c>
      <c r="AH47" s="21">
        <v>-23.098055555555533</v>
      </c>
      <c r="AI47" s="26">
        <v>-24.448499999999999</v>
      </c>
      <c r="AJ47" s="26">
        <v>-23.96766666666667</v>
      </c>
      <c r="AL47" s="477" t="s">
        <v>238</v>
      </c>
      <c r="AM47" s="477">
        <v>0.98702331320276848</v>
      </c>
      <c r="AN47" s="477">
        <v>0.96723674978399132</v>
      </c>
      <c r="AO47" s="477">
        <v>0.97286353638090084</v>
      </c>
      <c r="AP47" s="477">
        <v>0.95773593951256453</v>
      </c>
      <c r="AQ47" s="477">
        <v>1</v>
      </c>
      <c r="AR47" s="477"/>
    </row>
    <row r="48" spans="1:44" ht="12" customHeight="1" thickBot="1" x14ac:dyDescent="0.3">
      <c r="A48" s="18" t="s">
        <v>11</v>
      </c>
      <c r="B48" s="19" t="s">
        <v>20</v>
      </c>
      <c r="C48" s="20">
        <v>-11.252222222222235</v>
      </c>
      <c r="D48" s="21">
        <v>-17.517166666666668</v>
      </c>
      <c r="E48" s="20">
        <v>-21.302499999999998</v>
      </c>
      <c r="F48" s="20">
        <v>-24.248666666666669</v>
      </c>
      <c r="G48" s="21">
        <v>-23.117833333333333</v>
      </c>
      <c r="H48" s="20">
        <v>-22.527333333333331</v>
      </c>
      <c r="I48" s="20">
        <v>-21.800444444444434</v>
      </c>
      <c r="J48" s="22">
        <v>-23.102777777777764</v>
      </c>
      <c r="K48" s="213">
        <v>-22.744444444444436</v>
      </c>
      <c r="L48" s="20">
        <v>-23.481666666666666</v>
      </c>
      <c r="M48" s="20">
        <v>-19.852499999999999</v>
      </c>
      <c r="N48" s="20">
        <v>-18.763666666666666</v>
      </c>
      <c r="AE48">
        <v>-23.058955555555553</v>
      </c>
      <c r="AF48" s="20">
        <v>-24.391833333333334</v>
      </c>
      <c r="AG48" s="20">
        <v>-22.969444444444434</v>
      </c>
      <c r="AH48" s="20">
        <v>-22.947833333333335</v>
      </c>
      <c r="AI48" s="25">
        <v>-21.893333333333334</v>
      </c>
      <c r="AJ48" s="25">
        <v>-23.092333333333329</v>
      </c>
      <c r="AL48" s="478" t="s">
        <v>239</v>
      </c>
      <c r="AM48" s="478">
        <v>0.98186453283193953</v>
      </c>
      <c r="AN48" s="478">
        <v>0.95421238702642641</v>
      </c>
      <c r="AO48" s="478">
        <v>0.96478817938976558</v>
      </c>
      <c r="AP48" s="478">
        <v>0.95392757704697939</v>
      </c>
      <c r="AQ48" s="478">
        <v>0.97586295943527912</v>
      </c>
      <c r="AR48" s="478">
        <v>1</v>
      </c>
    </row>
    <row r="49" spans="1:36" ht="12" customHeight="1" thickBot="1" x14ac:dyDescent="0.3">
      <c r="A49" s="28" t="s">
        <v>10</v>
      </c>
      <c r="B49" s="19" t="s">
        <v>235</v>
      </c>
      <c r="C49" s="20">
        <v>-14.170166666666667</v>
      </c>
      <c r="D49" s="21">
        <v>-20.673333333333332</v>
      </c>
      <c r="E49" s="20">
        <v>-23.458166666666667</v>
      </c>
      <c r="F49" s="20">
        <v>-25.330055555555564</v>
      </c>
      <c r="G49" s="21">
        <v>-24.554999999999996</v>
      </c>
      <c r="H49" s="20">
        <v>-24.391833333333334</v>
      </c>
      <c r="I49" s="20">
        <v>-23.758111111111102</v>
      </c>
      <c r="J49" s="209">
        <v>-23.74666666666667</v>
      </c>
      <c r="K49" s="215">
        <v>-23.053333333333331</v>
      </c>
      <c r="L49" s="212">
        <v>-23.945722222222233</v>
      </c>
      <c r="M49" s="20">
        <v>-19.317333333333334</v>
      </c>
      <c r="N49" s="20">
        <v>-14.773</v>
      </c>
      <c r="P49" t="str">
        <f>(B49)</f>
        <v>Chardonnay1</v>
      </c>
      <c r="Q49" s="94">
        <f>AVERAGE(C49:C53)</f>
        <v>-13.895244444444447</v>
      </c>
      <c r="R49" s="94">
        <f t="shared" ref="R49" si="104">AVERAGE(D49:D53)</f>
        <v>-19.422566666666665</v>
      </c>
      <c r="S49" s="94">
        <f t="shared" ref="S49" si="105">AVERAGE(E49:E53)</f>
        <v>-22.870133333333335</v>
      </c>
      <c r="T49" s="94">
        <f t="shared" ref="T49" si="106">AVERAGE(F49:F53)</f>
        <v>-24.059822222222223</v>
      </c>
      <c r="U49" s="94">
        <f t="shared" ref="U49" si="107">AVERAGE(G49:G53)</f>
        <v>-24.091111111111104</v>
      </c>
      <c r="V49" s="94">
        <f t="shared" ref="V49" si="108">AVERAGE(H49:H53)</f>
        <v>-23.058955555555553</v>
      </c>
      <c r="W49" s="94">
        <f t="shared" ref="W49" si="109">AVERAGE(I49:I53)</f>
        <v>-23.002433333333336</v>
      </c>
      <c r="X49" s="94">
        <f t="shared" ref="X49" si="110">AVERAGE(J49:J53)</f>
        <v>-23.457222222222221</v>
      </c>
      <c r="Y49" s="208">
        <f t="shared" ref="Y49" si="111">AVERAGE(K49:K53)</f>
        <v>-22.598244444444443</v>
      </c>
      <c r="Z49" s="94">
        <f t="shared" ref="Z49" si="112">AVERAGE(L49:L53)</f>
        <v>-22.759166666666669</v>
      </c>
      <c r="AA49" s="94">
        <f t="shared" ref="AA49" si="113">AVERAGE(M49:M53)</f>
        <v>-17.623600000000003</v>
      </c>
      <c r="AB49" s="94">
        <f t="shared" ref="AB49" si="114">AVERAGE(N49:N53)</f>
        <v>-14.893933333333333</v>
      </c>
      <c r="AE49">
        <v>-23.002433333333336</v>
      </c>
      <c r="AF49" s="20">
        <v>-23.758111111111102</v>
      </c>
      <c r="AG49" s="20">
        <v>-22.6065</v>
      </c>
      <c r="AH49" s="20">
        <v>-22.334722222222236</v>
      </c>
      <c r="AI49" s="20">
        <v>-22.854500000000002</v>
      </c>
      <c r="AJ49" s="20">
        <v>-23.458333333333332</v>
      </c>
    </row>
    <row r="50" spans="1:36" ht="12" customHeight="1" thickBot="1" x14ac:dyDescent="0.3">
      <c r="A50" s="18" t="s">
        <v>11</v>
      </c>
      <c r="B50" s="19" t="s">
        <v>236</v>
      </c>
      <c r="C50" s="20">
        <v>-13.094222222222234</v>
      </c>
      <c r="D50" s="21">
        <v>-19.065555555555566</v>
      </c>
      <c r="E50" s="20">
        <v>-22.368666666666666</v>
      </c>
      <c r="F50" s="20">
        <v>-24.336833333333331</v>
      </c>
      <c r="G50" s="21">
        <v>-24.386333333333329</v>
      </c>
      <c r="H50" s="20">
        <v>-22.969444444444434</v>
      </c>
      <c r="I50" s="20">
        <v>-22.6065</v>
      </c>
      <c r="J50" s="210">
        <v>-23.175833333333333</v>
      </c>
      <c r="K50" s="216">
        <v>-22.949722222222235</v>
      </c>
      <c r="L50" s="212">
        <v>-22.560000000000002</v>
      </c>
      <c r="M50" s="20">
        <v>-18.252166666666668</v>
      </c>
      <c r="N50" s="20">
        <v>-15.163666666666666</v>
      </c>
      <c r="AE50">
        <v>-23.457222222222221</v>
      </c>
      <c r="AF50" s="209">
        <v>-23.74666666666667</v>
      </c>
      <c r="AG50" s="210">
        <v>-23.175833333333333</v>
      </c>
      <c r="AH50" s="209">
        <v>-23.192777777777764</v>
      </c>
      <c r="AI50" s="211">
        <v>-24.032666666666668</v>
      </c>
      <c r="AJ50" s="211">
        <v>-23.138166666666667</v>
      </c>
    </row>
    <row r="51" spans="1:36" ht="12" customHeight="1" thickBot="1" x14ac:dyDescent="0.3">
      <c r="A51" s="18" t="s">
        <v>16</v>
      </c>
      <c r="B51" s="19" t="s">
        <v>237</v>
      </c>
      <c r="C51" s="20">
        <v>-13.639499999999998</v>
      </c>
      <c r="D51" s="21">
        <v>-18.948277777777765</v>
      </c>
      <c r="E51" s="20">
        <v>-21.986666666666668</v>
      </c>
      <c r="F51" s="20">
        <v>-22.366666666666664</v>
      </c>
      <c r="G51" s="21">
        <v>-23.098055555555533</v>
      </c>
      <c r="H51" s="20">
        <v>-22.947833333333335</v>
      </c>
      <c r="I51" s="20">
        <v>-22.334722222222236</v>
      </c>
      <c r="J51" s="209">
        <v>-23.192777777777764</v>
      </c>
      <c r="K51" s="216">
        <v>-22.362833333333331</v>
      </c>
      <c r="L51" s="212">
        <v>-23.344333333333335</v>
      </c>
      <c r="M51" s="20">
        <v>-17.932833333333335</v>
      </c>
      <c r="N51" s="20">
        <v>-14.864333333333333</v>
      </c>
      <c r="AE51">
        <v>-22.598244444444443</v>
      </c>
      <c r="AF51" s="215">
        <v>-23.053333333333331</v>
      </c>
      <c r="AG51" s="216">
        <v>-22.949722222222235</v>
      </c>
      <c r="AH51" s="216">
        <v>-22.362833333333331</v>
      </c>
      <c r="AI51" s="216">
        <v>-21.932000000000002</v>
      </c>
      <c r="AJ51" s="217">
        <v>-22.693333333333332</v>
      </c>
    </row>
    <row r="52" spans="1:36" ht="12" customHeight="1" x14ac:dyDescent="0.25">
      <c r="A52" s="29" t="s">
        <v>15</v>
      </c>
      <c r="B52" s="24" t="s">
        <v>238</v>
      </c>
      <c r="C52" s="25">
        <v>-14.203833333333334</v>
      </c>
      <c r="D52" s="25">
        <v>-19.432333333333332</v>
      </c>
      <c r="E52" s="26">
        <v>-23.762499999999999</v>
      </c>
      <c r="F52" s="26">
        <v>-24.580555555555566</v>
      </c>
      <c r="G52" s="26">
        <v>-24.448499999999999</v>
      </c>
      <c r="H52" s="25">
        <v>-21.893333333333334</v>
      </c>
      <c r="I52" s="20">
        <v>-22.854500000000002</v>
      </c>
      <c r="J52" s="211">
        <v>-24.032666666666668</v>
      </c>
      <c r="K52" s="216">
        <v>-21.932000000000002</v>
      </c>
      <c r="L52" s="212">
        <v>-22.464166666666667</v>
      </c>
      <c r="M52" s="27">
        <v>-16.953666666666667</v>
      </c>
      <c r="N52" s="27">
        <v>-14.729333333333335</v>
      </c>
      <c r="AE52">
        <v>-22.759166666666669</v>
      </c>
      <c r="AF52" s="212">
        <v>-23.945722222222233</v>
      </c>
      <c r="AG52" s="212">
        <v>-22.560000000000002</v>
      </c>
      <c r="AH52" s="212">
        <v>-23.344333333333335</v>
      </c>
      <c r="AI52" s="212">
        <v>-22.464166666666667</v>
      </c>
      <c r="AJ52" s="212">
        <v>-21.481611111111103</v>
      </c>
    </row>
    <row r="53" spans="1:36" ht="12" customHeight="1" thickBot="1" x14ac:dyDescent="0.3">
      <c r="A53" s="29" t="s">
        <v>19</v>
      </c>
      <c r="B53" s="24" t="s">
        <v>239</v>
      </c>
      <c r="C53" s="25">
        <v>-14.368500000000003</v>
      </c>
      <c r="D53" s="25">
        <v>-18.993333333333336</v>
      </c>
      <c r="E53" s="26">
        <v>-22.774666666666665</v>
      </c>
      <c r="F53" s="26">
        <v>-23.685000000000002</v>
      </c>
      <c r="G53" s="26">
        <v>-23.96766666666667</v>
      </c>
      <c r="H53" s="25">
        <v>-23.092333333333329</v>
      </c>
      <c r="I53" s="20">
        <v>-23.458333333333332</v>
      </c>
      <c r="J53" s="211">
        <v>-23.138166666666667</v>
      </c>
      <c r="K53" s="217">
        <v>-22.693333333333332</v>
      </c>
      <c r="L53" s="212">
        <v>-21.481611111111103</v>
      </c>
      <c r="M53" s="27">
        <v>-15.662000000000001</v>
      </c>
      <c r="N53" s="27">
        <v>-14.939333333333332</v>
      </c>
      <c r="AE53">
        <v>-17.623600000000003</v>
      </c>
      <c r="AF53" s="20">
        <v>-19.317333333333334</v>
      </c>
      <c r="AG53" s="20">
        <v>-18.252166666666668</v>
      </c>
      <c r="AH53" s="20">
        <v>-17.932833333333335</v>
      </c>
      <c r="AI53" s="27">
        <v>-16.953666666666667</v>
      </c>
      <c r="AJ53" s="27">
        <v>-15.662000000000001</v>
      </c>
    </row>
    <row r="54" spans="1:36" ht="12" customHeight="1" x14ac:dyDescent="0.25">
      <c r="A54" s="29" t="s">
        <v>14</v>
      </c>
      <c r="B54" s="24" t="s">
        <v>8</v>
      </c>
      <c r="C54" s="25">
        <v>-12.99</v>
      </c>
      <c r="D54" s="25">
        <v>-19.184333333333335</v>
      </c>
      <c r="E54" s="26">
        <v>-22.03533333333333</v>
      </c>
      <c r="F54" s="26">
        <v>-22.846666666666664</v>
      </c>
      <c r="G54" s="26">
        <v>-22.856166666666667</v>
      </c>
      <c r="H54" s="25"/>
      <c r="I54" s="20"/>
      <c r="J54" s="20">
        <v>-23.188500000000001</v>
      </c>
      <c r="K54" s="214">
        <v>-22.363666666666671</v>
      </c>
      <c r="L54" s="20">
        <v>-20.204999999999998</v>
      </c>
      <c r="M54" s="27">
        <v>-17.64</v>
      </c>
      <c r="N54" s="27">
        <v>-14.981333333333334</v>
      </c>
      <c r="P54" t="str">
        <f>(B54)</f>
        <v>Gewurztraminer</v>
      </c>
      <c r="Q54" s="94">
        <f>AVERAGE(C54:C55)</f>
        <v>-13.102833333333333</v>
      </c>
      <c r="R54" s="94">
        <f t="shared" ref="R54" si="115">AVERAGE(D54:D55)</f>
        <v>-19.554944444444452</v>
      </c>
      <c r="S54" s="94">
        <f t="shared" ref="S54" si="116">AVERAGE(E54:E55)</f>
        <v>-22.031694444444447</v>
      </c>
      <c r="T54" s="94">
        <f t="shared" ref="T54" si="117">AVERAGE(F54:F55)</f>
        <v>-23.035416666666663</v>
      </c>
      <c r="U54" s="94">
        <f t="shared" ref="U54" si="118">AVERAGE(G54:G55)</f>
        <v>-22.77341666666667</v>
      </c>
      <c r="V54" s="94">
        <f t="shared" ref="V54" si="119">AVERAGE(H54:H55)</f>
        <v>-22.52333333333333</v>
      </c>
      <c r="W54" s="94">
        <f t="shared" ref="W54" si="120">AVERAGE(I54:I55)</f>
        <v>-22.038666666666668</v>
      </c>
      <c r="X54" s="94">
        <f t="shared" ref="X54" si="121">AVERAGE(J54:J55)</f>
        <v>-22.928833333333333</v>
      </c>
      <c r="Y54" s="94">
        <f t="shared" ref="Y54" si="122">AVERAGE(K54:K55)</f>
        <v>-21.95141666666667</v>
      </c>
      <c r="Z54" s="94">
        <f t="shared" ref="Z54" si="123">AVERAGE(L54:L55)</f>
        <v>-21.486666666666665</v>
      </c>
      <c r="AA54" s="94">
        <f t="shared" ref="AA54" si="124">AVERAGE(M54:M55)</f>
        <v>-17.760083333333334</v>
      </c>
      <c r="AB54" s="94">
        <f t="shared" ref="AB54" si="125">AVERAGE(N54:N55)</f>
        <v>-15.5915</v>
      </c>
      <c r="AE54">
        <v>-14.893933333333333</v>
      </c>
      <c r="AF54" s="20">
        <v>-14.773</v>
      </c>
      <c r="AG54" s="20">
        <v>-15.163666666666666</v>
      </c>
      <c r="AH54" s="20">
        <v>-14.864333333333333</v>
      </c>
      <c r="AI54" s="27">
        <v>-14.729333333333335</v>
      </c>
      <c r="AJ54" s="27">
        <v>-14.939333333333332</v>
      </c>
    </row>
    <row r="55" spans="1:36" ht="12" customHeight="1" x14ac:dyDescent="0.25">
      <c r="A55" s="29" t="s">
        <v>19</v>
      </c>
      <c r="B55" s="24" t="s">
        <v>8</v>
      </c>
      <c r="C55" s="25">
        <v>-13.215666666666666</v>
      </c>
      <c r="D55" s="25">
        <v>-19.925555555555565</v>
      </c>
      <c r="E55" s="26">
        <v>-22.028055555555568</v>
      </c>
      <c r="F55" s="26">
        <v>-23.224166666666665</v>
      </c>
      <c r="G55" s="26">
        <v>-22.690666666666669</v>
      </c>
      <c r="H55" s="25">
        <v>-22.52333333333333</v>
      </c>
      <c r="I55" s="20">
        <v>-22.038666666666668</v>
      </c>
      <c r="J55" s="20">
        <v>-22.669166666666666</v>
      </c>
      <c r="K55" s="20">
        <v>-21.53916666666667</v>
      </c>
      <c r="L55" s="20">
        <v>-22.768333333333334</v>
      </c>
      <c r="M55" s="27">
        <v>-17.880166666666664</v>
      </c>
      <c r="N55" s="27">
        <v>-16.201666666666668</v>
      </c>
    </row>
    <row r="56" spans="1:36" ht="12" customHeight="1" x14ac:dyDescent="0.25">
      <c r="A56" s="29" t="s">
        <v>17</v>
      </c>
      <c r="B56" s="19" t="s">
        <v>7</v>
      </c>
      <c r="C56" s="20">
        <v>-11.097</v>
      </c>
      <c r="D56" s="21">
        <v>-13.793333333333331</v>
      </c>
      <c r="E56" s="20">
        <v>-19.327888888888904</v>
      </c>
      <c r="F56" s="20">
        <v>-22.014888888888901</v>
      </c>
      <c r="G56" s="21">
        <v>-20.806888888888903</v>
      </c>
      <c r="H56" s="20">
        <v>-19.229666666666667</v>
      </c>
      <c r="I56" s="20">
        <v>-21.74355555555557</v>
      </c>
      <c r="J56" s="21">
        <v>-21.379333333333335</v>
      </c>
      <c r="K56" s="20">
        <v>-19.915166666666664</v>
      </c>
      <c r="L56" s="20">
        <v>-20.324999999999999</v>
      </c>
      <c r="M56" s="20">
        <v>-18.726500000000001</v>
      </c>
      <c r="N56" s="20">
        <v>-15.943333333333333</v>
      </c>
      <c r="P56" t="str">
        <f>(B56)</f>
        <v>Merlot</v>
      </c>
      <c r="Q56" s="94">
        <f>AVERAGE(C56:C58)</f>
        <v>-12.073555555555556</v>
      </c>
      <c r="R56" s="94">
        <f t="shared" ref="R56" si="126">AVERAGE(D56:D58)</f>
        <v>-17.044944444444443</v>
      </c>
      <c r="S56" s="94">
        <f t="shared" ref="S56" si="127">AVERAGE(E56:E58)</f>
        <v>-20.991925925925937</v>
      </c>
      <c r="T56" s="94">
        <f t="shared" ref="T56" si="128">AVERAGE(F56:F58)</f>
        <v>-22.519925925925936</v>
      </c>
      <c r="U56" s="94">
        <f t="shared" ref="U56" si="129">AVERAGE(G56:G58)</f>
        <v>-22.052592592592603</v>
      </c>
      <c r="V56" s="94">
        <f t="shared" ref="V56" si="130">AVERAGE(H56:H58)</f>
        <v>-21.5655</v>
      </c>
      <c r="W56" s="94">
        <f t="shared" ref="W56" si="131">AVERAGE(I56:I58)</f>
        <v>-22.306833333333334</v>
      </c>
      <c r="X56" s="94">
        <f t="shared" ref="X56" si="132">AVERAGE(J56:J58)</f>
        <v>-22.38</v>
      </c>
      <c r="Y56" s="94">
        <f t="shared" ref="Y56" si="133">AVERAGE(K56:K58)</f>
        <v>-21.139833333333328</v>
      </c>
      <c r="Z56" s="94">
        <f t="shared" ref="Z56" si="134">AVERAGE(L56:L58)</f>
        <v>-20.986037037037033</v>
      </c>
      <c r="AA56" s="94">
        <f t="shared" ref="AA56" si="135">AVERAGE(M56:M58)</f>
        <v>-18.954851851851856</v>
      </c>
      <c r="AB56" s="94">
        <f t="shared" ref="AB56" si="136">AVERAGE(N56:N58)</f>
        <v>-16.104055555555554</v>
      </c>
    </row>
    <row r="57" spans="1:36" ht="12" customHeight="1" x14ac:dyDescent="0.25">
      <c r="A57" s="29" t="s">
        <v>18</v>
      </c>
      <c r="B57" s="24" t="s">
        <v>7</v>
      </c>
      <c r="C57" s="25">
        <v>-12.648666666666665</v>
      </c>
      <c r="D57" s="25">
        <v>-17.882000000000001</v>
      </c>
      <c r="E57" s="26">
        <v>-21.255666666666666</v>
      </c>
      <c r="F57" s="26">
        <v>-22.289333333333332</v>
      </c>
      <c r="G57" s="26">
        <v>-23.091999999999999</v>
      </c>
      <c r="H57" s="25">
        <v>-22.242666666666665</v>
      </c>
      <c r="I57" s="20">
        <v>-22.337166666666665</v>
      </c>
      <c r="J57" s="20">
        <v>-22.800666666666668</v>
      </c>
      <c r="K57" s="20">
        <v>-20.90433333333333</v>
      </c>
      <c r="L57" s="20">
        <v>-20.803666666666668</v>
      </c>
      <c r="M57" s="25">
        <v>-19.0138888888889</v>
      </c>
      <c r="N57" s="25">
        <v>-16.835944444444433</v>
      </c>
    </row>
    <row r="58" spans="1:36" ht="12" customHeight="1" x14ac:dyDescent="0.25">
      <c r="A58" s="18" t="s">
        <v>11</v>
      </c>
      <c r="B58" s="24" t="s">
        <v>7</v>
      </c>
      <c r="C58" s="25">
        <v>-12.475</v>
      </c>
      <c r="D58" s="25">
        <v>-19.459500000000002</v>
      </c>
      <c r="E58" s="26">
        <v>-22.392222222222234</v>
      </c>
      <c r="F58" s="26">
        <v>-23.255555555555571</v>
      </c>
      <c r="G58" s="26">
        <v>-22.258888888888901</v>
      </c>
      <c r="H58" s="25">
        <v>-23.224166666666665</v>
      </c>
      <c r="I58" s="20">
        <v>-22.839777777777766</v>
      </c>
      <c r="J58" s="20">
        <v>-22.959999999999997</v>
      </c>
      <c r="K58" s="20">
        <v>-22.599999999999998</v>
      </c>
      <c r="L58" s="20">
        <v>-21.829444444444434</v>
      </c>
      <c r="M58" s="25">
        <v>-19.124166666666667</v>
      </c>
      <c r="N58" s="25">
        <v>-15.5328888888889</v>
      </c>
    </row>
    <row r="59" spans="1:36" ht="12" customHeight="1" x14ac:dyDescent="0.25">
      <c r="A59" s="18" t="s">
        <v>11</v>
      </c>
      <c r="B59" s="19" t="s">
        <v>4</v>
      </c>
      <c r="C59" s="20">
        <v>-13.558999999999999</v>
      </c>
      <c r="D59" s="21">
        <v>-19.284000000000002</v>
      </c>
      <c r="E59" s="20">
        <v>-24.482499999999998</v>
      </c>
      <c r="F59" s="20">
        <v>-23.025000000000002</v>
      </c>
      <c r="G59" s="21">
        <v>-23.436666666666667</v>
      </c>
      <c r="H59" s="20">
        <v>-22.819833333333335</v>
      </c>
      <c r="I59" s="20">
        <v>-22.997777777777767</v>
      </c>
      <c r="J59" s="21">
        <v>-24.321666666666669</v>
      </c>
      <c r="K59" s="20">
        <v>-23.159000000000002</v>
      </c>
      <c r="L59" s="20">
        <v>-22.774722222222234</v>
      </c>
      <c r="M59" s="20">
        <v>-20.055</v>
      </c>
      <c r="N59" s="20">
        <v>-18.467500000000001</v>
      </c>
      <c r="P59" t="str">
        <f>(B59)</f>
        <v>Pinot blanc</v>
      </c>
      <c r="Q59" s="94">
        <f>AVERAGE(C59:C60)</f>
        <v>-13.889611111111115</v>
      </c>
      <c r="R59" s="94">
        <f t="shared" ref="R59" si="137">AVERAGE(D59:D60)</f>
        <v>-19.978999999999999</v>
      </c>
      <c r="S59" s="94">
        <f t="shared" ref="S59" si="138">AVERAGE(E59:E60)</f>
        <v>-23.58808333333333</v>
      </c>
      <c r="T59" s="94">
        <f t="shared" ref="T59" si="139">AVERAGE(F59:F60)</f>
        <v>-23.060972222222219</v>
      </c>
      <c r="U59" s="94">
        <f t="shared" ref="U59" si="140">AVERAGE(G59:G60)</f>
        <v>-23.898222222222216</v>
      </c>
      <c r="V59" s="94">
        <f t="shared" ref="V59" si="141">AVERAGE(H59:H60)</f>
        <v>-22.492694444444453</v>
      </c>
      <c r="W59" s="94">
        <f t="shared" ref="W59" si="142">AVERAGE(I59:I60)</f>
        <v>-23.068750000000001</v>
      </c>
      <c r="X59" s="94">
        <f t="shared" ref="X59" si="143">AVERAGE(J59:J60)</f>
        <v>-24.198083333333336</v>
      </c>
      <c r="Y59" s="94">
        <f t="shared" ref="Y59" si="144">AVERAGE(K59:K60)</f>
        <v>-23.04977777777777</v>
      </c>
      <c r="Z59" s="94">
        <f t="shared" ref="Z59" si="145">AVERAGE(L59:L60)</f>
        <v>-22.653944444444452</v>
      </c>
      <c r="AA59" s="94">
        <f t="shared" ref="AA59" si="146">AVERAGE(M59:M60)</f>
        <v>-20.264111111111117</v>
      </c>
      <c r="AB59" s="94">
        <f t="shared" ref="AB59" si="147">AVERAGE(N59:N60)</f>
        <v>-17.396749999999997</v>
      </c>
    </row>
    <row r="60" spans="1:36" ht="12" customHeight="1" x14ac:dyDescent="0.25">
      <c r="A60" s="23" t="s">
        <v>19</v>
      </c>
      <c r="B60" s="24" t="s">
        <v>4</v>
      </c>
      <c r="C60" s="25">
        <v>-14.220222222222233</v>
      </c>
      <c r="D60" s="25">
        <v>-20.673999999999999</v>
      </c>
      <c r="E60" s="26">
        <v>-22.693666666666662</v>
      </c>
      <c r="F60" s="26">
        <v>-23.096944444444432</v>
      </c>
      <c r="G60" s="26">
        <v>-24.359777777777769</v>
      </c>
      <c r="H60" s="25">
        <v>-22.165555555555567</v>
      </c>
      <c r="I60" s="20">
        <v>-23.139722222222233</v>
      </c>
      <c r="J60" s="20">
        <v>-24.0745</v>
      </c>
      <c r="K60" s="20">
        <v>-22.940555555555534</v>
      </c>
      <c r="L60" s="20">
        <v>-22.53316666666667</v>
      </c>
      <c r="M60" s="27">
        <v>-20.473222222222233</v>
      </c>
      <c r="N60" s="27">
        <v>-16.325999999999997</v>
      </c>
    </row>
    <row r="61" spans="1:36" ht="12" customHeight="1" x14ac:dyDescent="0.25">
      <c r="A61" s="18" t="s">
        <v>11</v>
      </c>
      <c r="B61" s="19" t="s">
        <v>5</v>
      </c>
      <c r="C61" s="20">
        <v>-15.052333333333332</v>
      </c>
      <c r="D61" s="21">
        <v>-20.039166666666667</v>
      </c>
      <c r="E61" s="20">
        <v>-23.777666666666665</v>
      </c>
      <c r="F61" s="20">
        <v>-24.268888888888899</v>
      </c>
      <c r="G61" s="21">
        <v>-25.151555555555564</v>
      </c>
      <c r="H61" s="20">
        <v>-23.763222222222229</v>
      </c>
      <c r="I61" s="20">
        <v>-24.374444444444435</v>
      </c>
      <c r="J61" s="22">
        <v>-21.951666666666664</v>
      </c>
      <c r="K61" s="20">
        <v>-23.407666666666668</v>
      </c>
      <c r="L61" s="20">
        <v>-24.26</v>
      </c>
      <c r="M61" s="20">
        <v>-19.834722222222233</v>
      </c>
      <c r="N61" s="20">
        <v>-16.955333333333332</v>
      </c>
      <c r="P61" t="str">
        <f>(B61)</f>
        <v>Pinot gris</v>
      </c>
      <c r="Q61" s="94">
        <f>AVERAGE(C61:C65)</f>
        <v>-14.69905555555556</v>
      </c>
      <c r="R61" s="94">
        <f t="shared" ref="R61" si="148">AVERAGE(D61:D65)</f>
        <v>-19.512811111111105</v>
      </c>
      <c r="S61" s="94">
        <f t="shared" ref="S61" si="149">AVERAGE(E61:E65)</f>
        <v>-23.39447777777778</v>
      </c>
      <c r="T61" s="94">
        <f t="shared" ref="T61" si="150">AVERAGE(F61:F65)</f>
        <v>-23.495633333333334</v>
      </c>
      <c r="U61" s="94">
        <f t="shared" ref="U61" si="151">AVERAGE(G61:G65)</f>
        <v>-24.626777777777782</v>
      </c>
      <c r="V61" s="94">
        <f t="shared" ref="V61" si="152">AVERAGE(H61:H65)</f>
        <v>-23.122488888888892</v>
      </c>
      <c r="W61" s="94">
        <f t="shared" ref="W61" si="153">AVERAGE(I61:I65)</f>
        <v>-23.598488888888895</v>
      </c>
      <c r="X61" s="94">
        <f t="shared" ref="X61" si="154">AVERAGE(J61:J65)</f>
        <v>-23.327566666666669</v>
      </c>
      <c r="Y61" s="94">
        <f t="shared" ref="Y61" si="155">AVERAGE(K61:K65)</f>
        <v>-22.847655555555555</v>
      </c>
      <c r="Z61" s="94">
        <f t="shared" ref="Z61" si="156">AVERAGE(L61:L65)</f>
        <v>-23.244011111111114</v>
      </c>
      <c r="AA61" s="94">
        <f t="shared" ref="AA61" si="157">AVERAGE(M61:M65)</f>
        <v>-19.601066666666664</v>
      </c>
      <c r="AB61" s="94">
        <f t="shared" ref="AB61" si="158">AVERAGE(N61:N65)</f>
        <v>-17.403988888888893</v>
      </c>
    </row>
    <row r="62" spans="1:36" ht="12" customHeight="1" x14ac:dyDescent="0.25">
      <c r="A62" s="29" t="s">
        <v>19</v>
      </c>
      <c r="B62" s="19" t="s">
        <v>5</v>
      </c>
      <c r="C62" s="20">
        <v>-16.001555555555566</v>
      </c>
      <c r="D62" s="21">
        <v>-21.695555555555533</v>
      </c>
      <c r="E62" s="20">
        <v>-25.121111111111102</v>
      </c>
      <c r="F62" s="20">
        <v>-22.016666666666666</v>
      </c>
      <c r="G62" s="21">
        <v>-25.297777777777764</v>
      </c>
      <c r="H62" s="20">
        <v>-24.401388888888903</v>
      </c>
      <c r="I62" s="20">
        <v>-24.727777777777799</v>
      </c>
      <c r="J62" s="21">
        <v>-23.323888888888899</v>
      </c>
      <c r="K62" s="20">
        <v>-24.368333333333336</v>
      </c>
      <c r="L62" s="20">
        <v>-23.416666666666668</v>
      </c>
      <c r="M62" s="20">
        <v>-21.780222222222235</v>
      </c>
      <c r="N62" s="20">
        <v>-19.155000000000001</v>
      </c>
    </row>
    <row r="63" spans="1:36" ht="12" customHeight="1" x14ac:dyDescent="0.25">
      <c r="A63" s="18" t="s">
        <v>16</v>
      </c>
      <c r="B63" s="19" t="s">
        <v>5</v>
      </c>
      <c r="C63" s="20">
        <v>-12.185</v>
      </c>
      <c r="D63" s="21">
        <v>-16.284499999999998</v>
      </c>
      <c r="E63" s="20">
        <v>-21.804722222222235</v>
      </c>
      <c r="F63" s="20">
        <v>-22.681666666666668</v>
      </c>
      <c r="G63" s="21">
        <v>-23.948055555555566</v>
      </c>
      <c r="H63" s="20">
        <v>-21.787499999999998</v>
      </c>
      <c r="I63" s="20">
        <v>-22.591222222222232</v>
      </c>
      <c r="J63" s="21">
        <v>-23.277555555555566</v>
      </c>
      <c r="K63" s="20">
        <v>-22.094444444444434</v>
      </c>
      <c r="L63" s="20">
        <v>-22.578888888888901</v>
      </c>
      <c r="M63" s="20">
        <v>-19.281666666666666</v>
      </c>
      <c r="N63" s="20">
        <v>-16.214388888888902</v>
      </c>
    </row>
    <row r="64" spans="1:36" ht="12" customHeight="1" x14ac:dyDescent="0.25">
      <c r="A64" s="29" t="s">
        <v>15</v>
      </c>
      <c r="B64" s="24" t="s">
        <v>5</v>
      </c>
      <c r="C64" s="25">
        <v>-16.406388888888898</v>
      </c>
      <c r="D64" s="25">
        <v>-20.086833333333335</v>
      </c>
      <c r="E64" s="26">
        <v>-24.037499999999998</v>
      </c>
      <c r="F64" s="26">
        <v>-24.934444444444434</v>
      </c>
      <c r="G64" s="26">
        <v>-25.310833333333335</v>
      </c>
      <c r="H64" s="25">
        <v>-23.449444444444435</v>
      </c>
      <c r="I64" s="20">
        <v>-23.672499999999999</v>
      </c>
      <c r="J64" s="20">
        <v>-23.649166666666662</v>
      </c>
      <c r="K64" s="20">
        <v>-22.915666666666667</v>
      </c>
      <c r="L64" s="20">
        <v>-23.577833333333331</v>
      </c>
      <c r="M64" s="27">
        <v>-19.431777777777764</v>
      </c>
      <c r="N64" s="27">
        <v>-17.876388888888901</v>
      </c>
    </row>
    <row r="65" spans="1:28" ht="12" customHeight="1" x14ac:dyDescent="0.25">
      <c r="A65" s="29" t="s">
        <v>19</v>
      </c>
      <c r="B65" s="24" t="s">
        <v>5</v>
      </c>
      <c r="C65" s="25">
        <v>-13.85</v>
      </c>
      <c r="D65" s="25">
        <v>-19.458000000000002</v>
      </c>
      <c r="E65" s="26">
        <v>-22.231388888888901</v>
      </c>
      <c r="F65" s="26">
        <v>-23.576499999999999</v>
      </c>
      <c r="G65" s="26">
        <v>-23.425666666666668</v>
      </c>
      <c r="H65" s="25">
        <v>-22.210888888888899</v>
      </c>
      <c r="I65" s="20">
        <v>-22.626500000000004</v>
      </c>
      <c r="J65" s="20">
        <v>-24.435555555555567</v>
      </c>
      <c r="K65" s="20">
        <v>-21.452166666666667</v>
      </c>
      <c r="L65" s="20">
        <v>-22.386666666666667</v>
      </c>
      <c r="M65" s="27">
        <v>-17.67694444444443</v>
      </c>
      <c r="N65" s="27">
        <v>-16.818833333333334</v>
      </c>
    </row>
    <row r="66" spans="1:28" ht="12" customHeight="1" x14ac:dyDescent="0.25">
      <c r="A66" s="18" t="s">
        <v>11</v>
      </c>
      <c r="B66" s="19" t="s">
        <v>3</v>
      </c>
      <c r="C66" s="20">
        <v>-14.620833333333332</v>
      </c>
      <c r="D66" s="21">
        <v>-19.252333333333336</v>
      </c>
      <c r="E66" s="20">
        <v>-23.727222222222235</v>
      </c>
      <c r="F66" s="20">
        <v>-25.058333333333334</v>
      </c>
      <c r="G66" s="21">
        <v>-24.213888888888899</v>
      </c>
      <c r="H66" s="20">
        <v>-24.08</v>
      </c>
      <c r="I66" s="20">
        <v>-23.654444444444433</v>
      </c>
      <c r="J66" s="21">
        <v>-24.131</v>
      </c>
      <c r="K66" s="20">
        <v>-22.104166666666668</v>
      </c>
      <c r="L66" s="20">
        <v>-24.017555555555564</v>
      </c>
      <c r="M66" s="20">
        <v>-19.694999999999997</v>
      </c>
      <c r="N66" s="20">
        <v>-17.39233333333333</v>
      </c>
      <c r="P66" t="str">
        <f>(B66)</f>
        <v>Pinot noir</v>
      </c>
      <c r="Q66" s="94">
        <f>AVERAGE(C66:C68)</f>
        <v>-14.398111111111112</v>
      </c>
      <c r="R66" s="94">
        <f t="shared" ref="R66" si="159">AVERAGE(D66:D68)</f>
        <v>-19.955666666666669</v>
      </c>
      <c r="S66" s="94">
        <f t="shared" ref="S66" si="160">AVERAGE(E66:E68)</f>
        <v>-23.110407407407411</v>
      </c>
      <c r="T66" s="94">
        <f t="shared" ref="T66" si="161">AVERAGE(F66:F68)</f>
        <v>-24.000648148148144</v>
      </c>
      <c r="U66" s="94">
        <f t="shared" ref="U66" si="162">AVERAGE(G66:G68)</f>
        <v>-24.332518518518523</v>
      </c>
      <c r="V66" s="94">
        <f t="shared" ref="V66" si="163">AVERAGE(H66:H68)</f>
        <v>-23.607777777777773</v>
      </c>
      <c r="W66" s="94">
        <f t="shared" ref="W66" si="164">AVERAGE(I66:I68)</f>
        <v>-23.675851851851846</v>
      </c>
      <c r="X66" s="94">
        <f t="shared" ref="X66" si="165">AVERAGE(J66:J68)</f>
        <v>-23.478166666666667</v>
      </c>
      <c r="Y66" s="94">
        <f t="shared" ref="Y66" si="166">AVERAGE(K66:K68)</f>
        <v>-22.540629629629635</v>
      </c>
      <c r="Z66" s="94">
        <f t="shared" ref="Z66" si="167">AVERAGE(L66:L68)</f>
        <v>-22.482425925925934</v>
      </c>
      <c r="AA66" s="94">
        <f t="shared" ref="AA66" si="168">AVERAGE(M66:M68)</f>
        <v>-19.657555555555561</v>
      </c>
      <c r="AB66" s="94">
        <f t="shared" ref="AB66" si="169">AVERAGE(N66:N68)</f>
        <v>-17.134388888888889</v>
      </c>
    </row>
    <row r="67" spans="1:28" ht="12" customHeight="1" x14ac:dyDescent="0.25">
      <c r="A67" s="29" t="s">
        <v>12</v>
      </c>
      <c r="B67" s="19" t="s">
        <v>3</v>
      </c>
      <c r="C67" s="20">
        <v>-13.9885</v>
      </c>
      <c r="D67" s="21">
        <v>-20.031333333333333</v>
      </c>
      <c r="E67" s="20">
        <v>-22.57983333333333</v>
      </c>
      <c r="F67" s="20">
        <v>-23.729444444444436</v>
      </c>
      <c r="G67" s="21">
        <v>-24.361000000000001</v>
      </c>
      <c r="H67" s="20">
        <v>-23.140666666666664</v>
      </c>
      <c r="I67" s="20">
        <v>-22.934444444444434</v>
      </c>
      <c r="J67" s="21">
        <v>-23.020833333333332</v>
      </c>
      <c r="K67" s="21">
        <v>-23.235222222222234</v>
      </c>
      <c r="L67" s="21">
        <v>-22.929722222222235</v>
      </c>
      <c r="M67" s="20">
        <v>-19.314333333333334</v>
      </c>
      <c r="N67" s="20">
        <v>-16.003499999999999</v>
      </c>
    </row>
    <row r="68" spans="1:28" ht="12" customHeight="1" x14ac:dyDescent="0.25">
      <c r="A68" s="29" t="s">
        <v>18</v>
      </c>
      <c r="B68" s="24" t="s">
        <v>3</v>
      </c>
      <c r="C68" s="25">
        <v>-14.584999999999999</v>
      </c>
      <c r="D68" s="25">
        <v>-20.583333333333332</v>
      </c>
      <c r="E68" s="26">
        <v>-23.02416666666667</v>
      </c>
      <c r="F68" s="26">
        <v>-23.214166666666667</v>
      </c>
      <c r="G68" s="26">
        <v>-24.422666666666668</v>
      </c>
      <c r="H68" s="25">
        <v>-23.602666666666664</v>
      </c>
      <c r="I68" s="20">
        <v>-24.438666666666666</v>
      </c>
      <c r="J68" s="20">
        <v>-23.282666666666668</v>
      </c>
      <c r="K68" s="20">
        <v>-22.282499999999999</v>
      </c>
      <c r="L68" s="20">
        <v>-20.5</v>
      </c>
      <c r="M68" s="25">
        <v>-19.963333333333352</v>
      </c>
      <c r="N68" s="25">
        <v>-18.007333333333335</v>
      </c>
    </row>
    <row r="69" spans="1:28" ht="12" customHeight="1" x14ac:dyDescent="0.25">
      <c r="A69" s="18" t="s">
        <v>11</v>
      </c>
      <c r="B69" s="19" t="s">
        <v>6</v>
      </c>
      <c r="C69" s="20">
        <v>-13.409999999999998</v>
      </c>
      <c r="D69" s="21">
        <v>-21.483333333333334</v>
      </c>
      <c r="E69" s="20">
        <v>-22.806666666666668</v>
      </c>
      <c r="F69" s="20">
        <v>-25.105277777777768</v>
      </c>
      <c r="G69" s="21">
        <v>-24.139166666666668</v>
      </c>
      <c r="H69" s="20">
        <v>-23.988888888888898</v>
      </c>
      <c r="I69" s="20">
        <v>-23.687999999999999</v>
      </c>
      <c r="J69" s="21">
        <v>-23.827666666666669</v>
      </c>
      <c r="K69" s="20">
        <v>-22.310222222222233</v>
      </c>
      <c r="L69" s="20">
        <v>-24.061499999999999</v>
      </c>
      <c r="M69" s="20">
        <v>-21.251666666666665</v>
      </c>
      <c r="N69" s="20">
        <v>-18.7575</v>
      </c>
      <c r="P69" t="str">
        <f>(B69)</f>
        <v>Riesling</v>
      </c>
      <c r="Q69" s="94">
        <f>AVERAGE(C69:C71)</f>
        <v>-13.880833333333333</v>
      </c>
      <c r="R69" s="94">
        <f t="shared" ref="R69" si="170">AVERAGE(D69:D71)</f>
        <v>-19.730666666666664</v>
      </c>
      <c r="S69" s="94">
        <f t="shared" ref="S69" si="171">AVERAGE(E69:E71)</f>
        <v>-22.199555555555559</v>
      </c>
      <c r="T69" s="94">
        <f t="shared" ref="T69" si="172">AVERAGE(F69:F71)</f>
        <v>-23.669648148148145</v>
      </c>
      <c r="U69" s="94">
        <f t="shared" ref="U69" si="173">AVERAGE(G69:G71)</f>
        <v>-22.776944444444442</v>
      </c>
      <c r="V69" s="94">
        <f t="shared" ref="V69" si="174">AVERAGE(H69:H71)</f>
        <v>-22.880685185185186</v>
      </c>
      <c r="W69" s="94">
        <f t="shared" ref="W69" si="175">AVERAGE(I69:I71)</f>
        <v>-22.848277777777785</v>
      </c>
      <c r="X69" s="94">
        <f t="shared" ref="X69" si="176">AVERAGE(J69:J71)</f>
        <v>-23.181203703703702</v>
      </c>
      <c r="Y69" s="94">
        <f t="shared" ref="Y69" si="177">AVERAGE(K69:K71)</f>
        <v>-22.774907407407412</v>
      </c>
      <c r="Z69" s="94">
        <f t="shared" ref="Z69" si="178">AVERAGE(L69:L71)</f>
        <v>-23.341055555555545</v>
      </c>
      <c r="AA69" s="94">
        <f t="shared" ref="AA69" si="179">AVERAGE(M69:M71)</f>
        <v>-20.161333333333328</v>
      </c>
      <c r="AB69" s="94">
        <f t="shared" ref="AB69" si="180">AVERAGE(N69:N71)</f>
        <v>-18.171870370370367</v>
      </c>
    </row>
    <row r="70" spans="1:28" ht="12" customHeight="1" x14ac:dyDescent="0.25">
      <c r="A70" s="29" t="s">
        <v>13</v>
      </c>
      <c r="B70" s="19" t="s">
        <v>6</v>
      </c>
      <c r="C70" s="20">
        <v>-11.805000000000001</v>
      </c>
      <c r="D70" s="21">
        <v>-17.91</v>
      </c>
      <c r="E70" s="20">
        <v>-20.682500000000001</v>
      </c>
      <c r="F70" s="20">
        <v>-23.264444444444432</v>
      </c>
      <c r="G70" s="21">
        <v>-22.155000000000001</v>
      </c>
      <c r="H70" s="20">
        <v>-22.293333333333333</v>
      </c>
      <c r="I70" s="20">
        <v>-21.6877777777778</v>
      </c>
      <c r="J70" s="21">
        <v>-22.63444444444443</v>
      </c>
      <c r="K70" s="21">
        <v>-21.886666666666667</v>
      </c>
      <c r="L70" s="21">
        <v>-22.441666666666649</v>
      </c>
      <c r="M70" s="20">
        <v>-18.241666666666649</v>
      </c>
      <c r="N70" s="20">
        <v>-16.918333333333333</v>
      </c>
    </row>
    <row r="71" spans="1:28" ht="12" customHeight="1" x14ac:dyDescent="0.25">
      <c r="A71" s="29" t="s">
        <v>19</v>
      </c>
      <c r="B71" s="24" t="s">
        <v>6</v>
      </c>
      <c r="C71" s="25">
        <v>-16.427499999999998</v>
      </c>
      <c r="D71" s="25">
        <v>-19.798666666666666</v>
      </c>
      <c r="E71" s="26">
        <v>-23.109499999999997</v>
      </c>
      <c r="F71" s="26">
        <v>-22.63922222222223</v>
      </c>
      <c r="G71" s="26">
        <v>-22.036666666666662</v>
      </c>
      <c r="H71" s="25">
        <v>-22.359833333333331</v>
      </c>
      <c r="I71" s="20">
        <v>-23.169055555555563</v>
      </c>
      <c r="J71" s="20">
        <v>-23.081500000000002</v>
      </c>
      <c r="K71" s="20">
        <v>-24.127833333333331</v>
      </c>
      <c r="L71" s="20">
        <v>-23.52</v>
      </c>
      <c r="M71" s="27">
        <v>-20.990666666666666</v>
      </c>
      <c r="N71" s="27">
        <v>-18.839777777777766</v>
      </c>
    </row>
    <row r="72" spans="1:28" ht="12" customHeight="1" x14ac:dyDescent="0.25">
      <c r="A72" s="18" t="s">
        <v>11</v>
      </c>
      <c r="B72" s="19" t="s">
        <v>21</v>
      </c>
      <c r="C72" s="20">
        <v>-12.146944444444435</v>
      </c>
      <c r="D72" s="21">
        <v>-17.314</v>
      </c>
      <c r="E72" s="20">
        <v>-21.441500000000001</v>
      </c>
      <c r="F72" s="20">
        <v>-23.209388888888899</v>
      </c>
      <c r="G72" s="21">
        <v>-21.785277777777765</v>
      </c>
      <c r="H72" s="20">
        <v>-21.587111111111103</v>
      </c>
      <c r="I72" s="20">
        <v>-21.543777777777766</v>
      </c>
      <c r="J72" s="21">
        <v>-22.015000000000001</v>
      </c>
      <c r="K72" s="20">
        <v>-20.516999999999999</v>
      </c>
      <c r="L72" s="20">
        <v>-21.748666666666665</v>
      </c>
      <c r="M72" s="20">
        <v>-18.919666666666668</v>
      </c>
      <c r="N72" s="20">
        <v>-15.141833333333333</v>
      </c>
      <c r="P72" t="str">
        <f>(B72)</f>
        <v>Sauvignon blanc</v>
      </c>
      <c r="Q72" s="94">
        <f>AVERAGE(C72:C74)</f>
        <v>-13.427537037037034</v>
      </c>
      <c r="R72" s="94">
        <f t="shared" ref="R72" si="181">AVERAGE(D72:D74)</f>
        <v>-18.693037037037033</v>
      </c>
      <c r="S72" s="94">
        <f t="shared" ref="S72" si="182">AVERAGE(E72:E74)</f>
        <v>-22.298000000000002</v>
      </c>
      <c r="T72" s="94">
        <f t="shared" ref="T72" si="183">AVERAGE(F72:F74)</f>
        <v>-23.623777777777789</v>
      </c>
      <c r="U72" s="94">
        <f t="shared" ref="U72" si="184">AVERAGE(G72:G74)</f>
        <v>-22.649925925925924</v>
      </c>
      <c r="V72" s="94">
        <f t="shared" ref="V72" si="185">AVERAGE(H72:H74)</f>
        <v>-21.856759259259253</v>
      </c>
      <c r="W72" s="94">
        <f t="shared" ref="W72" si="186">AVERAGE(I72:I74)</f>
        <v>-22.129814814814811</v>
      </c>
      <c r="X72" s="94">
        <f t="shared" ref="X72" si="187">AVERAGE(J72:J74)</f>
        <v>-22.519166666666667</v>
      </c>
      <c r="Y72" s="94">
        <f t="shared" ref="Y72" si="188">AVERAGE(K72:K74)</f>
        <v>-21.078999999999997</v>
      </c>
      <c r="Z72" s="94">
        <f t="shared" ref="Z72" si="189">AVERAGE(L72:L74)</f>
        <v>-21.605055555555555</v>
      </c>
      <c r="AA72" s="94">
        <f t="shared" ref="AA72" si="190">AVERAGE(M72:M74)</f>
        <v>-18.85259259259259</v>
      </c>
      <c r="AB72" s="94">
        <f t="shared" ref="AB72" si="191">AVERAGE(N72:N74)</f>
        <v>-15.626055555555558</v>
      </c>
    </row>
    <row r="73" spans="1:28" ht="12" customHeight="1" x14ac:dyDescent="0.25">
      <c r="A73" s="23" t="s">
        <v>19</v>
      </c>
      <c r="B73" s="24" t="s">
        <v>21</v>
      </c>
      <c r="C73" s="25">
        <v>-15.218333333333334</v>
      </c>
      <c r="D73" s="25">
        <v>-18.885777777777768</v>
      </c>
      <c r="E73" s="26">
        <v>-22.53533333333333</v>
      </c>
      <c r="F73" s="26">
        <v>-23.515833333333333</v>
      </c>
      <c r="G73" s="26">
        <v>-23.0685</v>
      </c>
      <c r="H73" s="25">
        <v>-22.117333333333331</v>
      </c>
      <c r="I73" s="20">
        <v>-21.987055555555568</v>
      </c>
      <c r="J73" s="20">
        <v>-22.358666666666668</v>
      </c>
      <c r="K73" s="20">
        <v>-20.847999999999999</v>
      </c>
      <c r="L73" s="20">
        <v>-21.397500000000004</v>
      </c>
      <c r="M73" s="27">
        <v>-18.455833333333331</v>
      </c>
      <c r="N73" s="27">
        <v>-16.086833333333335</v>
      </c>
    </row>
    <row r="74" spans="1:28" ht="12" customHeight="1" x14ac:dyDescent="0.25">
      <c r="A74" s="29" t="s">
        <v>19</v>
      </c>
      <c r="B74" s="24" t="s">
        <v>21</v>
      </c>
      <c r="C74" s="25">
        <v>-12.917333333333334</v>
      </c>
      <c r="D74" s="25">
        <v>-19.879333333333335</v>
      </c>
      <c r="E74" s="26">
        <v>-22.91716666666667</v>
      </c>
      <c r="F74" s="26">
        <v>-24.146111111111136</v>
      </c>
      <c r="G74" s="26">
        <v>-23.096000000000004</v>
      </c>
      <c r="H74" s="25">
        <v>-21.865833333333331</v>
      </c>
      <c r="I74" s="20">
        <v>-22.858611111111102</v>
      </c>
      <c r="J74" s="20">
        <v>-23.183833333333336</v>
      </c>
      <c r="K74" s="20">
        <v>-21.872</v>
      </c>
      <c r="L74" s="20">
        <v>-21.669</v>
      </c>
      <c r="M74" s="27">
        <v>-19.18227777777777</v>
      </c>
      <c r="N74" s="27">
        <v>-15.649500000000002</v>
      </c>
    </row>
    <row r="75" spans="1:28" ht="12" customHeight="1" x14ac:dyDescent="0.25">
      <c r="A75" s="28" t="s">
        <v>10</v>
      </c>
      <c r="B75" s="19" t="s">
        <v>2</v>
      </c>
      <c r="C75" s="20">
        <v>-13.071333333333333</v>
      </c>
      <c r="D75" s="21">
        <v>-17.062000000000001</v>
      </c>
      <c r="E75" s="20">
        <v>-22.682500000000001</v>
      </c>
      <c r="F75" s="20">
        <v>-23.833888888888897</v>
      </c>
      <c r="G75" s="21">
        <v>-23.680833333333329</v>
      </c>
      <c r="H75" s="20">
        <v>-23.518166666666669</v>
      </c>
      <c r="I75" s="20">
        <v>-23.986666666666636</v>
      </c>
      <c r="J75" s="21">
        <v>-23.31883333333333</v>
      </c>
      <c r="K75" s="20">
        <v>-22.308999999999997</v>
      </c>
      <c r="L75" s="20">
        <v>-22.998055555555567</v>
      </c>
      <c r="M75" s="20">
        <v>-19.558333333333334</v>
      </c>
      <c r="N75" s="20">
        <v>-17.91566666666667</v>
      </c>
      <c r="P75" t="str">
        <f>(B75)</f>
        <v>Shiraz</v>
      </c>
      <c r="Q75" s="94">
        <f>AVERAGE(C75:C78)</f>
        <v>-12.430597222222223</v>
      </c>
      <c r="R75" s="94">
        <f t="shared" ref="R75" si="192">AVERAGE(D75:D78)</f>
        <v>-16.099583333333332</v>
      </c>
      <c r="S75" s="94">
        <f t="shared" ref="S75" si="193">AVERAGE(E75:E78)</f>
        <v>-20.518138888888892</v>
      </c>
      <c r="T75" s="94">
        <f t="shared" ref="T75" si="194">AVERAGE(F75:F78)</f>
        <v>-22.420666666666676</v>
      </c>
      <c r="U75" s="94">
        <f t="shared" ref="U75" si="195">AVERAGE(G75:G78)</f>
        <v>-22.450416666666666</v>
      </c>
      <c r="V75" s="94">
        <f t="shared" ref="V75" si="196">AVERAGE(H75:H78)</f>
        <v>-21.870222222222225</v>
      </c>
      <c r="W75" s="94">
        <f t="shared" ref="W75" si="197">AVERAGE(I75:I78)</f>
        <v>-22.13262499999999</v>
      </c>
      <c r="X75" s="94">
        <f t="shared" ref="X75" si="198">AVERAGE(J75:J78)</f>
        <v>-22.627263888888891</v>
      </c>
      <c r="Y75" s="94">
        <f t="shared" ref="Y75" si="199">AVERAGE(K75:K78)</f>
        <v>-20.708180555555558</v>
      </c>
      <c r="Z75" s="94">
        <f t="shared" ref="Z75" si="200">AVERAGE(L75:L78)</f>
        <v>-21.399916666666666</v>
      </c>
      <c r="AA75" s="94">
        <f t="shared" ref="AA75" si="201">AVERAGE(M75:M78)</f>
        <v>-19.250069444444442</v>
      </c>
      <c r="AB75" s="94">
        <f t="shared" ref="AB75" si="202">AVERAGE(N75:N78)</f>
        <v>-16.337958333333336</v>
      </c>
    </row>
    <row r="76" spans="1:28" ht="12" customHeight="1" x14ac:dyDescent="0.25">
      <c r="A76" s="18" t="s">
        <v>11</v>
      </c>
      <c r="B76" s="19" t="s">
        <v>2</v>
      </c>
      <c r="C76" s="20">
        <v>-12.515555555555565</v>
      </c>
      <c r="D76" s="21">
        <v>-16.156111111111098</v>
      </c>
      <c r="E76" s="20">
        <v>-20.215833333333332</v>
      </c>
      <c r="F76" s="20">
        <v>-22.87166666666667</v>
      </c>
      <c r="G76" s="21">
        <v>-23.165555555555567</v>
      </c>
      <c r="H76" s="20">
        <v>-21.800555555555565</v>
      </c>
      <c r="I76" s="20">
        <v>-21.712666666666667</v>
      </c>
      <c r="J76" s="21">
        <v>-23.425555555555565</v>
      </c>
      <c r="K76" s="20">
        <v>-20.212888888888898</v>
      </c>
      <c r="L76" s="20">
        <v>-20.035277777777768</v>
      </c>
      <c r="M76" s="20">
        <v>-20.013333333333332</v>
      </c>
      <c r="N76" s="20">
        <v>-16.438888888888901</v>
      </c>
    </row>
    <row r="77" spans="1:28" ht="12" customHeight="1" x14ac:dyDescent="0.25">
      <c r="A77" s="28" t="s">
        <v>18</v>
      </c>
      <c r="B77" s="24" t="s">
        <v>2</v>
      </c>
      <c r="C77" s="25">
        <v>-11.270666666666665</v>
      </c>
      <c r="D77" s="25">
        <v>-15.229555555555566</v>
      </c>
      <c r="E77" s="26">
        <v>-20.363333333333333</v>
      </c>
      <c r="F77" s="26">
        <v>-21.591555555555569</v>
      </c>
      <c r="G77" s="26">
        <v>-21.916833333333329</v>
      </c>
      <c r="H77" s="25">
        <v>-21.110833333333332</v>
      </c>
      <c r="I77" s="20">
        <v>-21.032</v>
      </c>
      <c r="J77" s="20">
        <v>-21.998666666666669</v>
      </c>
      <c r="K77" s="20">
        <v>-21.624166666666667</v>
      </c>
      <c r="L77" s="20">
        <v>-21.270500000000002</v>
      </c>
      <c r="M77" s="27">
        <v>-18.380833333333332</v>
      </c>
      <c r="N77" s="27">
        <v>-14.036444444444433</v>
      </c>
    </row>
    <row r="78" spans="1:28" ht="12" customHeight="1" x14ac:dyDescent="0.25">
      <c r="A78" s="29" t="s">
        <v>18</v>
      </c>
      <c r="B78" s="24" t="s">
        <v>2</v>
      </c>
      <c r="C78" s="25">
        <v>-12.864833333333332</v>
      </c>
      <c r="D78" s="25">
        <v>-15.950666666666669</v>
      </c>
      <c r="E78" s="26">
        <v>-18.810888888888897</v>
      </c>
      <c r="F78" s="26">
        <v>-21.385555555555566</v>
      </c>
      <c r="G78" s="26">
        <v>-21.038444444444433</v>
      </c>
      <c r="H78" s="25">
        <v>-21.051333333333332</v>
      </c>
      <c r="I78" s="20">
        <v>-21.799166666666665</v>
      </c>
      <c r="J78" s="20">
        <v>-21.766000000000002</v>
      </c>
      <c r="K78" s="20">
        <v>-18.686666666666667</v>
      </c>
      <c r="L78" s="20">
        <v>-21.295833333333334</v>
      </c>
      <c r="M78" s="27">
        <v>-19.047777777777767</v>
      </c>
      <c r="N78" s="27">
        <v>-16.960833333333337</v>
      </c>
    </row>
    <row r="79" spans="1:28" ht="13.5" customHeight="1" x14ac:dyDescent="0.25">
      <c r="A79" s="30" t="s">
        <v>22</v>
      </c>
      <c r="B79" s="31"/>
      <c r="C79" s="32">
        <f t="shared" ref="C79:N79" si="203">AVERAGE(C43:C78)</f>
        <v>-13.385746913580245</v>
      </c>
      <c r="D79" s="32">
        <f t="shared" si="203"/>
        <v>-18.568266975308639</v>
      </c>
      <c r="E79" s="32">
        <f t="shared" si="203"/>
        <v>-22.332504629629636</v>
      </c>
      <c r="F79" s="32">
        <f t="shared" si="203"/>
        <v>-23.474537037037042</v>
      </c>
      <c r="G79" s="32">
        <f t="shared" si="203"/>
        <v>-23.379393518518516</v>
      </c>
      <c r="H79" s="32">
        <f t="shared" si="203"/>
        <v>-22.664766666666665</v>
      </c>
      <c r="I79" s="32">
        <f t="shared" si="203"/>
        <v>-22.781290476190485</v>
      </c>
      <c r="J79" s="32">
        <f t="shared" si="203"/>
        <v>-23.117635802469135</v>
      </c>
      <c r="K79" s="32">
        <f t="shared" si="203"/>
        <v>-22.056408950617286</v>
      </c>
      <c r="L79" s="32">
        <f t="shared" si="203"/>
        <v>-22.399680555555555</v>
      </c>
      <c r="M79" s="32">
        <f t="shared" si="203"/>
        <v>-19.030416666666671</v>
      </c>
      <c r="N79" s="32">
        <f t="shared" si="203"/>
        <v>-16.419750000000001</v>
      </c>
    </row>
    <row r="81" spans="1:43" ht="15.75" thickBot="1" x14ac:dyDescent="0.3">
      <c r="C81" s="36">
        <v>41940</v>
      </c>
      <c r="D81" s="36">
        <v>41954</v>
      </c>
      <c r="E81" s="36">
        <v>41967</v>
      </c>
      <c r="F81" s="36">
        <v>41981</v>
      </c>
      <c r="G81" s="36">
        <v>41995</v>
      </c>
      <c r="H81" s="36">
        <v>42009</v>
      </c>
      <c r="I81" s="36">
        <v>42023</v>
      </c>
      <c r="J81" s="36">
        <v>42037</v>
      </c>
      <c r="K81" s="36">
        <v>42051</v>
      </c>
      <c r="L81" s="36">
        <v>42067</v>
      </c>
      <c r="M81" s="36">
        <v>42081</v>
      </c>
    </row>
    <row r="82" spans="1:43" ht="15.75" thickBot="1" x14ac:dyDescent="0.3">
      <c r="A82" s="70" t="s">
        <v>31</v>
      </c>
      <c r="B82" s="33" t="s">
        <v>0</v>
      </c>
      <c r="C82" s="34" t="s">
        <v>24</v>
      </c>
      <c r="D82" s="34" t="s">
        <v>24</v>
      </c>
      <c r="E82" s="34" t="s">
        <v>24</v>
      </c>
      <c r="F82" s="34" t="s">
        <v>24</v>
      </c>
      <c r="G82" s="34" t="s">
        <v>24</v>
      </c>
      <c r="H82" s="34" t="s">
        <v>24</v>
      </c>
      <c r="I82" s="35" t="s">
        <v>24</v>
      </c>
      <c r="J82" s="34" t="s">
        <v>24</v>
      </c>
      <c r="K82" s="34" t="s">
        <v>24</v>
      </c>
      <c r="L82" s="34" t="s">
        <v>24</v>
      </c>
      <c r="M82" s="34" t="s">
        <v>24</v>
      </c>
    </row>
    <row r="83" spans="1:43" x14ac:dyDescent="0.25">
      <c r="A83" s="71" t="s">
        <v>10</v>
      </c>
      <c r="B83" s="37" t="s">
        <v>9</v>
      </c>
      <c r="C83" s="38"/>
      <c r="D83" s="38">
        <v>-14.172833333333335</v>
      </c>
      <c r="E83" s="39">
        <v>-20.973666666666663</v>
      </c>
      <c r="F83" s="39">
        <v>-23.522000000000002</v>
      </c>
      <c r="G83" s="40">
        <v>-23.125</v>
      </c>
      <c r="H83" s="41"/>
      <c r="I83" s="42">
        <v>-23.539444444444438</v>
      </c>
      <c r="J83" s="43"/>
      <c r="K83" s="44">
        <v>-19.27</v>
      </c>
      <c r="L83" s="44">
        <v>-20.254833333333334</v>
      </c>
      <c r="M83" s="45">
        <v>-11.150333333333334</v>
      </c>
      <c r="P83" t="str">
        <f>(B83)</f>
        <v>Cabernet Franc</v>
      </c>
      <c r="Q83" s="94">
        <f>AVERAGE(C83:C85)</f>
        <v>-11.698</v>
      </c>
      <c r="R83" s="94">
        <f t="shared" ref="R83" si="204">AVERAGE(D83:D85)</f>
        <v>-16.124722222222221</v>
      </c>
      <c r="S83" s="94">
        <f t="shared" ref="S83" si="205">AVERAGE(E83:E85)</f>
        <v>-19.452981481481476</v>
      </c>
      <c r="T83" s="94">
        <f t="shared" ref="T83" si="206">AVERAGE(F83:F85)</f>
        <v>-21.580055555555557</v>
      </c>
      <c r="U83" s="94">
        <f t="shared" ref="U83" si="207">AVERAGE(G83:G85)</f>
        <v>-21.987018518518525</v>
      </c>
      <c r="V83" s="94">
        <f t="shared" ref="V83" si="208">AVERAGE(H83:H85)</f>
        <v>-22.743333333333332</v>
      </c>
      <c r="W83" s="94">
        <f t="shared" ref="W83" si="209">AVERAGE(I83:I85)</f>
        <v>-22.373814814814825</v>
      </c>
      <c r="X83" s="94">
        <f t="shared" ref="X83" si="210">AVERAGE(J83:J85)</f>
        <v>-22.125166666666665</v>
      </c>
      <c r="Y83" s="94">
        <f t="shared" ref="Y83" si="211">AVERAGE(K83:K85)</f>
        <v>-18.269962962962968</v>
      </c>
      <c r="Z83" s="94">
        <f t="shared" ref="Z83" si="212">AVERAGE(L83:L85)</f>
        <v>-19.275759259259257</v>
      </c>
      <c r="AA83" s="94">
        <f t="shared" ref="AA83" si="213">AVERAGE(M83:M85)</f>
        <v>-11.951833333333333</v>
      </c>
      <c r="AB83" s="94"/>
      <c r="AD83" t="s">
        <v>235</v>
      </c>
      <c r="AE83" s="19" t="s">
        <v>235</v>
      </c>
      <c r="AF83" s="19" t="s">
        <v>236</v>
      </c>
      <c r="AG83" s="19" t="s">
        <v>237</v>
      </c>
      <c r="AH83" s="24" t="s">
        <v>238</v>
      </c>
      <c r="AI83" s="24" t="s">
        <v>239</v>
      </c>
      <c r="AK83" s="479"/>
      <c r="AL83" s="479" t="s">
        <v>235</v>
      </c>
      <c r="AM83" s="479" t="s">
        <v>235</v>
      </c>
      <c r="AN83" s="479" t="s">
        <v>236</v>
      </c>
      <c r="AO83" s="479" t="s">
        <v>237</v>
      </c>
      <c r="AP83" s="479" t="s">
        <v>238</v>
      </c>
      <c r="AQ83" s="479" t="s">
        <v>239</v>
      </c>
    </row>
    <row r="84" spans="1:43" x14ac:dyDescent="0.25">
      <c r="A84" s="73" t="s">
        <v>11</v>
      </c>
      <c r="B84" s="46" t="s">
        <v>9</v>
      </c>
      <c r="C84" s="44">
        <v>-12.182</v>
      </c>
      <c r="D84" s="44">
        <v>-16.646000000000001</v>
      </c>
      <c r="E84" s="39">
        <v>-18.910444444444433</v>
      </c>
      <c r="F84" s="39">
        <v>-20.375</v>
      </c>
      <c r="G84" s="47">
        <v>-21.947166666666671</v>
      </c>
      <c r="H84" s="44">
        <v>-22.825833333333332</v>
      </c>
      <c r="I84" s="39">
        <v>-22.594444444444466</v>
      </c>
      <c r="J84" s="48">
        <v>-21.917000000000002</v>
      </c>
      <c r="K84" s="44">
        <v>-17.711555555555567</v>
      </c>
      <c r="L84" s="44">
        <v>-18.049444444444433</v>
      </c>
      <c r="M84" s="27">
        <v>-10.299999999999999</v>
      </c>
      <c r="AD84">
        <v>-13.578611111111112</v>
      </c>
      <c r="AE84" s="44">
        <v>-13.960333333333333</v>
      </c>
      <c r="AF84" s="44">
        <v>-12.566222222222232</v>
      </c>
      <c r="AG84" s="44">
        <v>-14.432499999999999</v>
      </c>
      <c r="AH84" s="50">
        <v>-13.927333333333332</v>
      </c>
      <c r="AI84" s="50">
        <v>-13.006666666666668</v>
      </c>
      <c r="AK84" s="477" t="s">
        <v>235</v>
      </c>
      <c r="AL84" s="477">
        <v>1</v>
      </c>
      <c r="AM84" s="477"/>
      <c r="AN84" s="477"/>
      <c r="AO84" s="477"/>
      <c r="AP84" s="477"/>
      <c r="AQ84" s="477"/>
    </row>
    <row r="85" spans="1:43" x14ac:dyDescent="0.25">
      <c r="A85" s="73" t="s">
        <v>26</v>
      </c>
      <c r="B85" s="49" t="s">
        <v>9</v>
      </c>
      <c r="C85" s="50">
        <v>-11.214</v>
      </c>
      <c r="D85" s="50">
        <v>-17.555333333333333</v>
      </c>
      <c r="E85" s="50">
        <v>-18.474833333333333</v>
      </c>
      <c r="F85" s="51">
        <v>-20.843166666666665</v>
      </c>
      <c r="G85" s="47">
        <v>-20.8888888888889</v>
      </c>
      <c r="H85" s="50">
        <v>-22.660833333333333</v>
      </c>
      <c r="I85" s="39">
        <v>-20.98755555555557</v>
      </c>
      <c r="J85" s="48">
        <v>-22.333333333333332</v>
      </c>
      <c r="K85" s="51">
        <v>-17.828333333333333</v>
      </c>
      <c r="L85" s="50">
        <v>-19.523</v>
      </c>
      <c r="M85" s="27">
        <v>-14.405166666666668</v>
      </c>
      <c r="AD85">
        <v>-18.257788888888893</v>
      </c>
      <c r="AE85" s="44">
        <v>-17.616</v>
      </c>
      <c r="AF85" s="44">
        <v>-13.900222222222233</v>
      </c>
      <c r="AG85" s="44">
        <v>-20.152222222222235</v>
      </c>
      <c r="AH85" s="50">
        <v>-19.811166666666669</v>
      </c>
      <c r="AI85" s="50">
        <v>-19.809333333333331</v>
      </c>
      <c r="AK85" s="477" t="s">
        <v>235</v>
      </c>
      <c r="AL85" s="477">
        <v>0.98098202799408485</v>
      </c>
      <c r="AM85" s="477">
        <v>1</v>
      </c>
      <c r="AN85" s="477"/>
      <c r="AO85" s="477"/>
      <c r="AP85" s="477"/>
      <c r="AQ85" s="477"/>
    </row>
    <row r="86" spans="1:43" x14ac:dyDescent="0.25">
      <c r="A86" s="73" t="s">
        <v>10</v>
      </c>
      <c r="B86" s="46" t="s">
        <v>20</v>
      </c>
      <c r="C86" s="44">
        <v>-12.243166666666667</v>
      </c>
      <c r="D86" s="44">
        <v>-15.746388888888902</v>
      </c>
      <c r="E86" s="39">
        <v>-19.331666666666667</v>
      </c>
      <c r="F86" s="39">
        <v>-20.219000000000001</v>
      </c>
      <c r="G86" s="47">
        <v>-21.339166666666667</v>
      </c>
      <c r="H86" s="44">
        <v>-22.673999999999996</v>
      </c>
      <c r="I86" s="39">
        <v>-22.2</v>
      </c>
      <c r="J86" s="48">
        <v>-21.518333333333331</v>
      </c>
      <c r="K86" s="44">
        <v>-17.636222222222234</v>
      </c>
      <c r="L86" s="44">
        <v>-19.447666666666667</v>
      </c>
      <c r="M86" s="27">
        <v>-13.588611111111101</v>
      </c>
      <c r="P86" t="str">
        <f>(B86)</f>
        <v>Cabernet Sauvignon</v>
      </c>
      <c r="Q86" s="94">
        <f>AVERAGE(C86:C89)</f>
        <v>-11.985458333333334</v>
      </c>
      <c r="R86" s="94">
        <f t="shared" ref="R86" si="214">AVERAGE(D86:D89)</f>
        <v>-15.949750000000002</v>
      </c>
      <c r="S86" s="94">
        <f t="shared" ref="S86" si="215">AVERAGE(E86:E89)</f>
        <v>-19.250736111111117</v>
      </c>
      <c r="T86" s="94">
        <f t="shared" ref="T86" si="216">AVERAGE(F86:F89)</f>
        <v>-20.394222222222222</v>
      </c>
      <c r="U86" s="94">
        <f t="shared" ref="U86" si="217">AVERAGE(G86:G89)</f>
        <v>-21.018763888888891</v>
      </c>
      <c r="V86" s="94">
        <f t="shared" ref="V86" si="218">AVERAGE(H86:H89)</f>
        <v>-21.52484722222222</v>
      </c>
      <c r="W86" s="94">
        <f t="shared" ref="W86" si="219">AVERAGE(I86:I89)</f>
        <v>-22.973604166666668</v>
      </c>
      <c r="X86" s="94">
        <f t="shared" ref="X86" si="220">AVERAGE(J86:J89)</f>
        <v>-21.481166666666667</v>
      </c>
      <c r="Y86" s="94">
        <f t="shared" ref="Y86" si="221">AVERAGE(K86:K89)</f>
        <v>-17.931194444444444</v>
      </c>
      <c r="Z86" s="94">
        <f t="shared" ref="Z86" si="222">AVERAGE(L86:L89)</f>
        <v>-19.186638888888883</v>
      </c>
      <c r="AA86" s="94">
        <f t="shared" ref="AA86" si="223">AVERAGE(M86:M89)</f>
        <v>-14.750208333333335</v>
      </c>
      <c r="AB86" s="94"/>
      <c r="AD86">
        <v>-21.299455555555557</v>
      </c>
      <c r="AE86" s="39">
        <v>-23.03422222222223</v>
      </c>
      <c r="AF86" s="39">
        <v>-20.289666666666665</v>
      </c>
      <c r="AG86" s="39">
        <v>-20.8675</v>
      </c>
      <c r="AH86" s="50">
        <v>-20.456388888888899</v>
      </c>
      <c r="AI86" s="50">
        <v>-21.849499999999995</v>
      </c>
      <c r="AK86" s="477" t="s">
        <v>236</v>
      </c>
      <c r="AL86" s="477">
        <v>0.94210404521683666</v>
      </c>
      <c r="AM86" s="477">
        <v>0.95468313447557462</v>
      </c>
      <c r="AN86" s="477">
        <v>1</v>
      </c>
      <c r="AO86" s="477"/>
      <c r="AP86" s="477"/>
      <c r="AQ86" s="477"/>
    </row>
    <row r="87" spans="1:43" x14ac:dyDescent="0.25">
      <c r="A87" s="73" t="s">
        <v>11</v>
      </c>
      <c r="B87" s="46" t="s">
        <v>20</v>
      </c>
      <c r="C87" s="44">
        <v>-12.250833333333333</v>
      </c>
      <c r="D87" s="44">
        <v>-16.247333333333334</v>
      </c>
      <c r="E87" s="39">
        <v>-19.192222222222231</v>
      </c>
      <c r="F87" s="39">
        <v>-19.2451111111111</v>
      </c>
      <c r="G87" s="52">
        <v>-20.925888888888903</v>
      </c>
      <c r="H87" s="44">
        <v>-21.689833333333329</v>
      </c>
      <c r="I87" s="39">
        <v>-24.430000000000003</v>
      </c>
      <c r="J87" s="53">
        <v>-21.143611111111102</v>
      </c>
      <c r="K87" s="44">
        <v>-16.965277777777768</v>
      </c>
      <c r="L87" s="44">
        <v>-19.423333333333332</v>
      </c>
      <c r="M87" s="54">
        <v>-16.741388888888903</v>
      </c>
      <c r="AD87">
        <v>-22.499100000000002</v>
      </c>
      <c r="AE87" s="39">
        <v>-23.577666666666669</v>
      </c>
      <c r="AF87" s="39">
        <v>-23.201666666666668</v>
      </c>
      <c r="AG87" s="39">
        <v>-22.146666666666665</v>
      </c>
      <c r="AH87" s="51">
        <v>-21.605555555555565</v>
      </c>
      <c r="AI87" s="51">
        <v>-21.963944444444433</v>
      </c>
      <c r="AK87" s="477" t="s">
        <v>237</v>
      </c>
      <c r="AL87" s="477">
        <v>0.96970515497119358</v>
      </c>
      <c r="AM87" s="477">
        <v>0.92818842163303439</v>
      </c>
      <c r="AN87" s="477">
        <v>0.84970129224907942</v>
      </c>
      <c r="AO87" s="477">
        <v>1</v>
      </c>
      <c r="AP87" s="477"/>
      <c r="AQ87" s="477"/>
    </row>
    <row r="88" spans="1:43" x14ac:dyDescent="0.25">
      <c r="A88" s="73" t="s">
        <v>27</v>
      </c>
      <c r="B88" s="49" t="s">
        <v>20</v>
      </c>
      <c r="C88" s="50">
        <v>-11.808</v>
      </c>
      <c r="D88" s="50">
        <v>-14.991444444444435</v>
      </c>
      <c r="E88" s="50">
        <v>-19.543555555555567</v>
      </c>
      <c r="F88" s="51">
        <v>-20.889666666666649</v>
      </c>
      <c r="G88" s="52">
        <v>-20.244999999999997</v>
      </c>
      <c r="H88" s="50">
        <v>-21.8063888888889</v>
      </c>
      <c r="I88" s="39">
        <v>-22.348166666666668</v>
      </c>
      <c r="J88" s="53">
        <v>-21.650000000000002</v>
      </c>
      <c r="K88" s="51">
        <v>-19.177500000000002</v>
      </c>
      <c r="L88" s="50">
        <v>-19.737499999999997</v>
      </c>
      <c r="M88" s="54">
        <v>-14.106666666666667</v>
      </c>
      <c r="AD88">
        <v>-22.67207777777778</v>
      </c>
      <c r="AE88" s="52">
        <v>-23.925333333333338</v>
      </c>
      <c r="AF88" s="52">
        <v>-22.23</v>
      </c>
      <c r="AG88" s="47">
        <v>-22.645055555555569</v>
      </c>
      <c r="AH88" s="47">
        <v>-21.845333333333333</v>
      </c>
      <c r="AI88" s="47">
        <v>-22.714666666666663</v>
      </c>
      <c r="AK88" s="477" t="s">
        <v>238</v>
      </c>
      <c r="AL88" s="477">
        <v>0.9768641444490882</v>
      </c>
      <c r="AM88" s="477">
        <v>0.9349872510964683</v>
      </c>
      <c r="AN88" s="477">
        <v>0.84348310979586405</v>
      </c>
      <c r="AO88" s="477">
        <v>0.97825069680619114</v>
      </c>
      <c r="AP88" s="477">
        <v>1</v>
      </c>
      <c r="AQ88" s="477"/>
    </row>
    <row r="89" spans="1:43" ht="15.75" thickBot="1" x14ac:dyDescent="0.3">
      <c r="A89" s="73" t="s">
        <v>27</v>
      </c>
      <c r="B89" s="49" t="s">
        <v>20</v>
      </c>
      <c r="C89" s="50">
        <v>-11.639833333333334</v>
      </c>
      <c r="D89" s="50">
        <v>-16.813833333333331</v>
      </c>
      <c r="E89" s="50">
        <v>-18.935500000000001</v>
      </c>
      <c r="F89" s="51">
        <v>-21.223111111111134</v>
      </c>
      <c r="G89" s="52">
        <v>-21.564999999999998</v>
      </c>
      <c r="H89" s="50">
        <v>-19.929166666666667</v>
      </c>
      <c r="I89" s="39">
        <v>-22.916249999999998</v>
      </c>
      <c r="J89" s="53">
        <v>-21.612722222222231</v>
      </c>
      <c r="K89" s="51">
        <v>-17.945777777777764</v>
      </c>
      <c r="L89" s="50">
        <v>-18.138055555555535</v>
      </c>
      <c r="M89" s="54">
        <v>-14.564166666666667</v>
      </c>
      <c r="AD89">
        <v>-23.600777777777786</v>
      </c>
      <c r="AE89" s="44"/>
      <c r="AF89" s="44"/>
      <c r="AG89" s="44"/>
      <c r="AH89" s="50">
        <v>-22.890555555555569</v>
      </c>
      <c r="AI89" s="50">
        <v>-24.311000000000003</v>
      </c>
      <c r="AK89" s="478" t="s">
        <v>239</v>
      </c>
      <c r="AL89" s="478">
        <v>0.97777938734663661</v>
      </c>
      <c r="AM89" s="478">
        <v>0.91928579301965141</v>
      </c>
      <c r="AN89" s="478">
        <v>0.88244270547965376</v>
      </c>
      <c r="AO89" s="478">
        <v>0.94738126342869144</v>
      </c>
      <c r="AP89" s="478">
        <v>0.96723377930776022</v>
      </c>
      <c r="AQ89" s="478">
        <v>1</v>
      </c>
    </row>
    <row r="90" spans="1:43" x14ac:dyDescent="0.25">
      <c r="A90" s="73" t="s">
        <v>10</v>
      </c>
      <c r="B90" s="19" t="s">
        <v>235</v>
      </c>
      <c r="C90" s="44">
        <v>-13.960333333333333</v>
      </c>
      <c r="D90" s="44">
        <v>-17.616</v>
      </c>
      <c r="E90" s="39">
        <v>-23.03422222222223</v>
      </c>
      <c r="F90" s="39">
        <v>-23.577666666666669</v>
      </c>
      <c r="G90" s="52">
        <v>-23.925333333333338</v>
      </c>
      <c r="H90" s="44"/>
      <c r="I90" s="39">
        <v>-22.014166666666668</v>
      </c>
      <c r="J90" s="53"/>
      <c r="K90" s="44">
        <v>-20.418666666666667</v>
      </c>
      <c r="L90" s="44">
        <v>-20.230222222222235</v>
      </c>
      <c r="M90" s="54">
        <v>-11.988166666666666</v>
      </c>
      <c r="P90" t="str">
        <f>(B90)</f>
        <v>Chardonnay1</v>
      </c>
      <c r="Q90" s="94">
        <f>AVERAGE(C90:C94)</f>
        <v>-13.578611111111112</v>
      </c>
      <c r="R90" s="94">
        <f t="shared" ref="R90" si="224">AVERAGE(D90:D94)</f>
        <v>-18.257788888888893</v>
      </c>
      <c r="S90" s="94">
        <f t="shared" ref="S90" si="225">AVERAGE(E90:E94)</f>
        <v>-21.299455555555557</v>
      </c>
      <c r="T90" s="94">
        <f t="shared" ref="T90" si="226">AVERAGE(F90:F94)</f>
        <v>-22.499100000000002</v>
      </c>
      <c r="U90" s="94">
        <f t="shared" ref="U90" si="227">AVERAGE(G90:G94)</f>
        <v>-22.67207777777778</v>
      </c>
      <c r="V90" s="94">
        <f t="shared" ref="V90" si="228">AVERAGE(H90:H94)</f>
        <v>-23.600777777777786</v>
      </c>
      <c r="W90" s="94">
        <f t="shared" ref="W90" si="229">AVERAGE(I90:I94)</f>
        <v>-22.115533333333332</v>
      </c>
      <c r="X90" s="94">
        <f t="shared" ref="X90" si="230">AVERAGE(J90:J94)</f>
        <v>-22.166666666666668</v>
      </c>
      <c r="Y90" s="94">
        <f t="shared" ref="Y90" si="231">AVERAGE(K90:K94)</f>
        <v>-18.501088888888891</v>
      </c>
      <c r="Z90" s="94">
        <f t="shared" ref="Z90" si="232">AVERAGE(L90:L94)</f>
        <v>-18.819300000000002</v>
      </c>
      <c r="AA90" s="94">
        <f t="shared" ref="AA90" si="233">AVERAGE(M90:M94)</f>
        <v>-11.552777777777772</v>
      </c>
      <c r="AB90" s="94"/>
      <c r="AD90">
        <v>-22.115533333333332</v>
      </c>
      <c r="AE90" s="39">
        <v>-22.014166666666668</v>
      </c>
      <c r="AF90" s="39">
        <v>-22.766000000000002</v>
      </c>
      <c r="AG90" s="39">
        <v>-21.268888888888899</v>
      </c>
      <c r="AH90" s="39">
        <v>-20.462777777777767</v>
      </c>
      <c r="AI90" s="39">
        <v>-24.06583333333333</v>
      </c>
    </row>
    <row r="91" spans="1:43" x14ac:dyDescent="0.25">
      <c r="A91" s="73" t="s">
        <v>11</v>
      </c>
      <c r="B91" s="19" t="s">
        <v>236</v>
      </c>
      <c r="C91" s="44">
        <v>-12.566222222222232</v>
      </c>
      <c r="D91" s="44">
        <v>-13.900222222222233</v>
      </c>
      <c r="E91" s="39">
        <v>-20.289666666666665</v>
      </c>
      <c r="F91" s="39">
        <v>-23.201666666666668</v>
      </c>
      <c r="G91" s="52">
        <v>-22.23</v>
      </c>
      <c r="H91" s="44"/>
      <c r="I91" s="39">
        <v>-22.766000000000002</v>
      </c>
      <c r="J91" s="53"/>
      <c r="K91" s="44">
        <v>-18.235555555555564</v>
      </c>
      <c r="L91" s="44">
        <v>-19.0911111111111</v>
      </c>
      <c r="M91" s="54">
        <v>-11.484999999999999</v>
      </c>
      <c r="AD91">
        <v>-22.166666666666668</v>
      </c>
      <c r="AE91" s="53"/>
      <c r="AF91" s="53"/>
      <c r="AG91" s="48">
        <v>-21.967500000000001</v>
      </c>
      <c r="AH91" s="48">
        <v>-21.629166666666666</v>
      </c>
      <c r="AI91" s="48">
        <v>-22.903333333333336</v>
      </c>
    </row>
    <row r="92" spans="1:43" x14ac:dyDescent="0.25">
      <c r="A92" s="73" t="s">
        <v>28</v>
      </c>
      <c r="B92" s="19" t="s">
        <v>237</v>
      </c>
      <c r="C92" s="44">
        <v>-14.432499999999999</v>
      </c>
      <c r="D92" s="44">
        <v>-20.152222222222235</v>
      </c>
      <c r="E92" s="39">
        <v>-20.8675</v>
      </c>
      <c r="F92" s="39">
        <v>-22.146666666666665</v>
      </c>
      <c r="G92" s="47">
        <v>-22.645055555555569</v>
      </c>
      <c r="H92" s="44"/>
      <c r="I92" s="39">
        <v>-21.268888888888899</v>
      </c>
      <c r="J92" s="48">
        <v>-21.967500000000001</v>
      </c>
      <c r="K92" s="44">
        <v>-19.074222222222232</v>
      </c>
      <c r="L92" s="44">
        <v>-17.3671111111111</v>
      </c>
      <c r="M92" s="27">
        <v>-13.074999999999999</v>
      </c>
      <c r="AD92">
        <v>-18.501088888888891</v>
      </c>
      <c r="AE92" s="44">
        <v>-20.418666666666667</v>
      </c>
      <c r="AF92" s="44">
        <v>-18.235555555555564</v>
      </c>
      <c r="AG92" s="44">
        <v>-19.074222222222232</v>
      </c>
      <c r="AH92" s="51">
        <v>-17.892333333333333</v>
      </c>
      <c r="AI92" s="51">
        <v>-16.884666666666664</v>
      </c>
    </row>
    <row r="93" spans="1:43" x14ac:dyDescent="0.25">
      <c r="A93" s="73" t="s">
        <v>15</v>
      </c>
      <c r="B93" s="24" t="s">
        <v>238</v>
      </c>
      <c r="C93" s="50">
        <v>-13.927333333333332</v>
      </c>
      <c r="D93" s="50">
        <v>-19.811166666666669</v>
      </c>
      <c r="E93" s="50">
        <v>-20.456388888888899</v>
      </c>
      <c r="F93" s="51">
        <v>-21.605555555555565</v>
      </c>
      <c r="G93" s="47">
        <v>-21.845333333333333</v>
      </c>
      <c r="H93" s="50">
        <v>-22.890555555555569</v>
      </c>
      <c r="I93" s="39">
        <v>-20.462777777777767</v>
      </c>
      <c r="J93" s="48">
        <v>-21.629166666666666</v>
      </c>
      <c r="K93" s="51">
        <v>-17.892333333333333</v>
      </c>
      <c r="L93" s="50">
        <v>-18.104888888888901</v>
      </c>
      <c r="M93" s="27">
        <v>-10.449944444444434</v>
      </c>
      <c r="AD93">
        <v>-18.819300000000002</v>
      </c>
      <c r="AE93" s="44">
        <v>-20.230222222222235</v>
      </c>
      <c r="AF93" s="44">
        <v>-19.0911111111111</v>
      </c>
      <c r="AG93" s="44">
        <v>-17.3671111111111</v>
      </c>
      <c r="AH93" s="50">
        <v>-18.104888888888901</v>
      </c>
      <c r="AI93" s="50">
        <v>-19.303166666666666</v>
      </c>
    </row>
    <row r="94" spans="1:43" x14ac:dyDescent="0.25">
      <c r="A94" s="73" t="s">
        <v>26</v>
      </c>
      <c r="B94" s="24" t="s">
        <v>239</v>
      </c>
      <c r="C94" s="50">
        <v>-13.006666666666668</v>
      </c>
      <c r="D94" s="50">
        <v>-19.809333333333331</v>
      </c>
      <c r="E94" s="50">
        <v>-21.849499999999995</v>
      </c>
      <c r="F94" s="51">
        <v>-21.963944444444433</v>
      </c>
      <c r="G94" s="47">
        <v>-22.714666666666663</v>
      </c>
      <c r="H94" s="50">
        <v>-24.311000000000003</v>
      </c>
      <c r="I94" s="39">
        <v>-24.06583333333333</v>
      </c>
      <c r="J94" s="48">
        <v>-22.903333333333336</v>
      </c>
      <c r="K94" s="51">
        <v>-16.884666666666664</v>
      </c>
      <c r="L94" s="50">
        <v>-19.303166666666666</v>
      </c>
      <c r="M94" s="27">
        <v>-10.765777777777766</v>
      </c>
      <c r="AD94">
        <v>-11.552777777777772</v>
      </c>
      <c r="AE94" s="54">
        <v>-11.988166666666666</v>
      </c>
      <c r="AF94" s="54">
        <v>-11.484999999999999</v>
      </c>
      <c r="AG94" s="27">
        <v>-13.074999999999999</v>
      </c>
      <c r="AH94" s="27">
        <v>-10.449944444444434</v>
      </c>
      <c r="AI94" s="27">
        <v>-10.765777777777766</v>
      </c>
    </row>
    <row r="95" spans="1:43" x14ac:dyDescent="0.25">
      <c r="A95" s="73" t="s">
        <v>12</v>
      </c>
      <c r="B95" s="46" t="s">
        <v>8</v>
      </c>
      <c r="C95" s="44"/>
      <c r="D95" s="44">
        <v>-16.11</v>
      </c>
      <c r="E95" s="39">
        <v>-17.997500000000002</v>
      </c>
      <c r="F95" s="39">
        <v>-20.298333333333332</v>
      </c>
      <c r="G95" s="47">
        <v>-21.183666666666667</v>
      </c>
      <c r="H95" s="44">
        <v>-22.504999999999999</v>
      </c>
      <c r="I95" s="39">
        <v>-21.916666666666668</v>
      </c>
      <c r="J95" s="48">
        <v>-21.112500000000001</v>
      </c>
      <c r="K95" s="44">
        <v>-18.072222222222234</v>
      </c>
      <c r="L95" s="44">
        <v>-18.362666666666669</v>
      </c>
      <c r="M95" s="27">
        <v>-11.328000000000001</v>
      </c>
      <c r="P95" t="str">
        <f>(B95)</f>
        <v>Gewurztraminer</v>
      </c>
      <c r="Q95" s="94">
        <f>AVERAGE(C95:C97)</f>
        <v>-12.855166666666666</v>
      </c>
      <c r="R95" s="94">
        <f t="shared" ref="R95" si="234">AVERAGE(D95:D97)</f>
        <v>-18.470740740740748</v>
      </c>
      <c r="S95" s="94">
        <f t="shared" ref="S95" si="235">AVERAGE(E95:E97)</f>
        <v>-20.088851851851857</v>
      </c>
      <c r="T95" s="94">
        <f t="shared" ref="T95" si="236">AVERAGE(F95:F97)</f>
        <v>-21.512148148148142</v>
      </c>
      <c r="U95" s="94">
        <f t="shared" ref="U95" si="237">AVERAGE(G95:G97)</f>
        <v>-21.183666666666667</v>
      </c>
      <c r="V95" s="94">
        <f t="shared" ref="V95" si="238">AVERAGE(H95:H97)</f>
        <v>-22.775500000000001</v>
      </c>
      <c r="W95" s="94">
        <f t="shared" ref="W95" si="239">AVERAGE(I95:I97)</f>
        <v>-21.806666666666668</v>
      </c>
      <c r="X95" s="94">
        <f t="shared" ref="X95" si="240">AVERAGE(J95:J97)</f>
        <v>-21.730462962962964</v>
      </c>
      <c r="Y95" s="94">
        <f t="shared" ref="Y95" si="241">AVERAGE(K95:K97)</f>
        <v>-18.428648148148145</v>
      </c>
      <c r="Z95" s="94">
        <f t="shared" ref="Z95" si="242">AVERAGE(L95:L97)</f>
        <v>-18.551611111111114</v>
      </c>
      <c r="AA95" s="94">
        <f t="shared" ref="AA95" si="243">AVERAGE(M95:M97)</f>
        <v>-12.264777777777779</v>
      </c>
      <c r="AB95" s="94"/>
    </row>
    <row r="96" spans="1:43" x14ac:dyDescent="0.25">
      <c r="A96" s="73" t="s">
        <v>14</v>
      </c>
      <c r="B96" s="49" t="s">
        <v>8</v>
      </c>
      <c r="C96" s="50">
        <v>-12.829333333333333</v>
      </c>
      <c r="D96" s="50">
        <v>-19.673500000000001</v>
      </c>
      <c r="E96" s="50">
        <v>-21.464222222222233</v>
      </c>
      <c r="F96" s="51">
        <v>-22.589333333333332</v>
      </c>
      <c r="G96" s="52"/>
      <c r="H96" s="50"/>
      <c r="I96" s="39">
        <v>-21.695833333333336</v>
      </c>
      <c r="J96" s="53">
        <v>-21.34</v>
      </c>
      <c r="K96" s="51">
        <v>-16.801777777777769</v>
      </c>
      <c r="L96" s="50">
        <v>-18.201333333333334</v>
      </c>
      <c r="M96" s="54">
        <v>-11.040333333333335</v>
      </c>
    </row>
    <row r="97" spans="1:28" x14ac:dyDescent="0.25">
      <c r="A97" s="73" t="s">
        <v>26</v>
      </c>
      <c r="B97" s="49" t="s">
        <v>8</v>
      </c>
      <c r="C97" s="50">
        <v>-12.881</v>
      </c>
      <c r="D97" s="50">
        <v>-19.628722222222233</v>
      </c>
      <c r="E97" s="50">
        <v>-20.804833333333331</v>
      </c>
      <c r="F97" s="51">
        <v>-21.648777777777767</v>
      </c>
      <c r="G97" s="47"/>
      <c r="H97" s="50">
        <v>-23.046000000000003</v>
      </c>
      <c r="I97" s="39">
        <v>-21.807500000000001</v>
      </c>
      <c r="J97" s="48">
        <v>-22.738888888888898</v>
      </c>
      <c r="K97" s="51">
        <v>-20.411944444444433</v>
      </c>
      <c r="L97" s="50">
        <v>-19.090833333333332</v>
      </c>
      <c r="M97" s="27">
        <v>-14.426</v>
      </c>
    </row>
    <row r="98" spans="1:28" x14ac:dyDescent="0.25">
      <c r="A98" s="75" t="s">
        <v>29</v>
      </c>
      <c r="B98" s="46" t="s">
        <v>7</v>
      </c>
      <c r="C98" s="44"/>
      <c r="D98" s="44">
        <v>-14.397333333333334</v>
      </c>
      <c r="E98" s="39">
        <v>-20.108000000000001</v>
      </c>
      <c r="F98" s="39">
        <v>-22.455333333333332</v>
      </c>
      <c r="G98" s="47">
        <v>-21.524000000000001</v>
      </c>
      <c r="H98" s="44"/>
      <c r="I98" s="39">
        <v>-23.66416666666667</v>
      </c>
      <c r="J98" s="48"/>
      <c r="K98" s="44">
        <v>-19.457333333333334</v>
      </c>
      <c r="L98" s="44">
        <v>-19.276666666666667</v>
      </c>
      <c r="M98" s="27">
        <v>-12.514666666666665</v>
      </c>
      <c r="P98" t="str">
        <f>(B98)</f>
        <v>Merlot</v>
      </c>
      <c r="Q98" s="94">
        <f>AVERAGE(C98:C101)</f>
        <v>-12.588259259259255</v>
      </c>
      <c r="R98" s="94">
        <f t="shared" ref="R98" si="244">AVERAGE(D98:D101)</f>
        <v>-16.122277777777775</v>
      </c>
      <c r="S98" s="94">
        <f t="shared" ref="S98" si="245">AVERAGE(E98:E101)</f>
        <v>-19.257527777777785</v>
      </c>
      <c r="T98" s="94">
        <f t="shared" ref="T98" si="246">AVERAGE(F98:F101)</f>
        <v>-20.934444444444441</v>
      </c>
      <c r="U98" s="94">
        <f t="shared" ref="U98" si="247">AVERAGE(G98:G101)</f>
        <v>-20.986833333333333</v>
      </c>
      <c r="V98" s="94">
        <f t="shared" ref="V98" si="248">AVERAGE(H98:H101)</f>
        <v>-22.235000000000007</v>
      </c>
      <c r="W98" s="94">
        <f t="shared" ref="W98" si="249">AVERAGE(I98:I101)</f>
        <v>-23.492277777777783</v>
      </c>
      <c r="X98" s="94">
        <f t="shared" ref="X98" si="250">AVERAGE(J98:J101)</f>
        <v>-22.015805555555566</v>
      </c>
      <c r="Y98" s="94">
        <f t="shared" ref="Y98" si="251">AVERAGE(K98:K101)</f>
        <v>-19.413458333333335</v>
      </c>
      <c r="Z98" s="94">
        <f t="shared" ref="Z98" si="252">AVERAGE(L98:L101)</f>
        <v>-18.682013888888893</v>
      </c>
      <c r="AA98" s="94">
        <f t="shared" ref="AA98" si="253">AVERAGE(M98:M101)</f>
        <v>-12.559180555555558</v>
      </c>
      <c r="AB98" s="94"/>
    </row>
    <row r="99" spans="1:28" x14ac:dyDescent="0.25">
      <c r="A99" s="73" t="s">
        <v>17</v>
      </c>
      <c r="B99" s="46" t="s">
        <v>7</v>
      </c>
      <c r="C99" s="44">
        <v>-11.868944444444432</v>
      </c>
      <c r="D99" s="44">
        <v>-14.813611111111101</v>
      </c>
      <c r="E99" s="39">
        <v>-16.535555555555565</v>
      </c>
      <c r="F99" s="39">
        <v>-19.996666666666666</v>
      </c>
      <c r="G99" s="52">
        <v>-19.850000000000001</v>
      </c>
      <c r="H99" s="44">
        <v>-21.913333333333348</v>
      </c>
      <c r="I99" s="39">
        <v>-22.904166666666669</v>
      </c>
      <c r="J99" s="53"/>
      <c r="K99" s="44">
        <v>-19.265000000000001</v>
      </c>
      <c r="L99" s="44">
        <v>-18.300555555555565</v>
      </c>
      <c r="M99" s="54">
        <v>-12.698055555555564</v>
      </c>
    </row>
    <row r="100" spans="1:28" x14ac:dyDescent="0.25">
      <c r="A100" s="73" t="s">
        <v>27</v>
      </c>
      <c r="B100" s="49" t="s">
        <v>7</v>
      </c>
      <c r="C100" s="50">
        <v>-13.518666666666666</v>
      </c>
      <c r="D100" s="50">
        <v>-18.41</v>
      </c>
      <c r="E100" s="50">
        <v>-20.665000000000003</v>
      </c>
      <c r="F100" s="51">
        <v>-21.786333333333335</v>
      </c>
      <c r="G100" s="47">
        <v>-21.005333333333336</v>
      </c>
      <c r="H100" s="50">
        <v>-22.556666666666668</v>
      </c>
      <c r="I100" s="39"/>
      <c r="J100" s="48">
        <v>-21.943833333333334</v>
      </c>
      <c r="K100" s="51">
        <v>-19.576499999999999</v>
      </c>
      <c r="L100" s="50">
        <v>-18.675666666666668</v>
      </c>
      <c r="M100" s="27">
        <v>-13.079000000000001</v>
      </c>
    </row>
    <row r="101" spans="1:28" x14ac:dyDescent="0.25">
      <c r="A101" s="73" t="s">
        <v>11</v>
      </c>
      <c r="B101" s="49" t="s">
        <v>7</v>
      </c>
      <c r="C101" s="50">
        <v>-12.377166666666668</v>
      </c>
      <c r="D101" s="50">
        <v>-16.868166666666667</v>
      </c>
      <c r="E101" s="50">
        <v>-19.721555555555568</v>
      </c>
      <c r="F101" s="51">
        <v>-19.499444444444432</v>
      </c>
      <c r="G101" s="52">
        <v>-21.568000000000001</v>
      </c>
      <c r="H101" s="50"/>
      <c r="I101" s="39">
        <v>-23.9085</v>
      </c>
      <c r="J101" s="53">
        <v>-22.087777777777802</v>
      </c>
      <c r="K101" s="51">
        <v>-19.355</v>
      </c>
      <c r="L101" s="50">
        <v>-18.475166666666667</v>
      </c>
      <c r="M101" s="54">
        <v>-11.945</v>
      </c>
    </row>
    <row r="102" spans="1:28" x14ac:dyDescent="0.25">
      <c r="A102" s="73" t="s">
        <v>11</v>
      </c>
      <c r="B102" s="46" t="s">
        <v>4</v>
      </c>
      <c r="C102" s="44">
        <v>-14.1986111111111</v>
      </c>
      <c r="D102" s="44">
        <v>-17.731111111111101</v>
      </c>
      <c r="E102" s="39">
        <v>-18.63827777777777</v>
      </c>
      <c r="F102" s="39">
        <v>-20.433111111111099</v>
      </c>
      <c r="G102" s="52">
        <v>-20.234999999999999</v>
      </c>
      <c r="H102" s="44">
        <v>-22.300833333333333</v>
      </c>
      <c r="I102" s="39">
        <v>-23.843055555555566</v>
      </c>
      <c r="J102" s="53">
        <v>-20.936388888888899</v>
      </c>
      <c r="K102" s="44">
        <v>-17.6113888888889</v>
      </c>
      <c r="L102" s="44">
        <v>-17.879166666666666</v>
      </c>
      <c r="M102" s="54">
        <v>-12.853333333333333</v>
      </c>
      <c r="P102" t="str">
        <f>(B102)</f>
        <v>Pinot blanc</v>
      </c>
      <c r="Q102" s="94">
        <f>AVERAGE(C102:C103)</f>
        <v>-14.1986111111111</v>
      </c>
      <c r="R102" s="94">
        <f t="shared" ref="R102" si="254">AVERAGE(D102:D103)</f>
        <v>-19.077138888888882</v>
      </c>
      <c r="S102" s="94">
        <f t="shared" ref="S102" si="255">AVERAGE(E102:E103)</f>
        <v>-20.632305555555554</v>
      </c>
      <c r="T102" s="94">
        <f t="shared" ref="T102" si="256">AVERAGE(F102:F103)</f>
        <v>-21.575222222222216</v>
      </c>
      <c r="U102" s="94">
        <f t="shared" ref="U102" si="257">AVERAGE(G102:G103)</f>
        <v>-20.234999999999999</v>
      </c>
      <c r="V102" s="94">
        <f t="shared" ref="V102" si="258">AVERAGE(H102:H103)</f>
        <v>-23.055</v>
      </c>
      <c r="W102" s="94">
        <f t="shared" ref="W102" si="259">AVERAGE(I102:I103)</f>
        <v>-23.532777777777781</v>
      </c>
      <c r="X102" s="94">
        <f t="shared" ref="X102" si="260">AVERAGE(J102:J103)</f>
        <v>-22.135972222222236</v>
      </c>
      <c r="Y102" s="94">
        <f t="shared" ref="Y102" si="261">AVERAGE(K102:K103)</f>
        <v>-18.302694444444448</v>
      </c>
      <c r="Z102" s="94">
        <f t="shared" ref="Z102" si="262">AVERAGE(L102:L103)</f>
        <v>-19.429861111111116</v>
      </c>
      <c r="AA102" s="94">
        <f t="shared" ref="AA102" si="263">AVERAGE(M102:M103)</f>
        <v>-13.658083333333332</v>
      </c>
      <c r="AB102" s="94"/>
    </row>
    <row r="103" spans="1:28" x14ac:dyDescent="0.25">
      <c r="A103" s="73" t="s">
        <v>26</v>
      </c>
      <c r="B103" s="49" t="s">
        <v>4</v>
      </c>
      <c r="C103" s="50"/>
      <c r="D103" s="50">
        <v>-20.423166666666667</v>
      </c>
      <c r="E103" s="50">
        <v>-22.626333333333335</v>
      </c>
      <c r="F103" s="51">
        <v>-22.717333333333332</v>
      </c>
      <c r="G103" s="52"/>
      <c r="H103" s="50">
        <v>-23.809166666666666</v>
      </c>
      <c r="I103" s="39">
        <v>-23.2225</v>
      </c>
      <c r="J103" s="53">
        <v>-23.335555555555569</v>
      </c>
      <c r="K103" s="51">
        <v>-18.994</v>
      </c>
      <c r="L103" s="50">
        <v>-20.980555555555565</v>
      </c>
      <c r="M103" s="54">
        <v>-14.462833333333331</v>
      </c>
    </row>
    <row r="104" spans="1:28" x14ac:dyDescent="0.25">
      <c r="A104" s="73" t="s">
        <v>26</v>
      </c>
      <c r="B104" s="46" t="s">
        <v>5</v>
      </c>
      <c r="C104" s="44">
        <v>-14.3861111111111</v>
      </c>
      <c r="D104" s="44">
        <v>-15.758333333333333</v>
      </c>
      <c r="E104" s="39">
        <v>-22.741333333333333</v>
      </c>
      <c r="F104" s="39">
        <v>-22.468888888888898</v>
      </c>
      <c r="G104" s="47">
        <v>-22.625277777777768</v>
      </c>
      <c r="H104" s="44"/>
      <c r="I104" s="39">
        <v>-20.701999999999998</v>
      </c>
      <c r="J104" s="48"/>
      <c r="K104" s="44">
        <v>-20.998777777777764</v>
      </c>
      <c r="L104" s="44">
        <v>-22.015277777777765</v>
      </c>
      <c r="M104" s="27">
        <v>-15.185333333333332</v>
      </c>
      <c r="P104" t="str">
        <f>(B104)</f>
        <v>Pinot gris</v>
      </c>
      <c r="Q104" s="94">
        <f>AVERAGE(C104:C108)</f>
        <v>-13.898888888888887</v>
      </c>
      <c r="R104" s="94">
        <f t="shared" ref="R104" si="264">AVERAGE(D104:D108)</f>
        <v>-18.989022222222225</v>
      </c>
      <c r="S104" s="94">
        <f t="shared" ref="S104" si="265">AVERAGE(E104:E108)</f>
        <v>-20.984122222222219</v>
      </c>
      <c r="T104" s="94">
        <f t="shared" ref="T104" si="266">AVERAGE(F104:F108)</f>
        <v>-21.96862222222223</v>
      </c>
      <c r="U104" s="94">
        <f t="shared" ref="U104" si="267">AVERAGE(G104:G108)</f>
        <v>-22.549477777777781</v>
      </c>
      <c r="V104" s="94">
        <f t="shared" ref="V104" si="268">AVERAGE(H104:H108)</f>
        <v>-23.805444444444444</v>
      </c>
      <c r="W104" s="94">
        <f t="shared" ref="W104" si="269">AVERAGE(I104:I108)</f>
        <v>-21.724605555555552</v>
      </c>
      <c r="X104" s="94">
        <f t="shared" ref="X104" si="270">AVERAGE(J104:J108)</f>
        <v>-22.328791666666664</v>
      </c>
      <c r="Y104" s="94">
        <f t="shared" ref="Y104" si="271">AVERAGE(K104:K108)</f>
        <v>-18.891688888888886</v>
      </c>
      <c r="Z104" s="94">
        <f t="shared" ref="Z104" si="272">AVERAGE(L104:L108)</f>
        <v>-19.333355555555553</v>
      </c>
      <c r="AA104" s="94">
        <f t="shared" ref="AA104" si="273">AVERAGE(M104:M108)</f>
        <v>-13.660333333333336</v>
      </c>
      <c r="AB104" s="94"/>
    </row>
    <row r="105" spans="1:28" x14ac:dyDescent="0.25">
      <c r="A105" s="73" t="s">
        <v>11</v>
      </c>
      <c r="B105" s="46" t="s">
        <v>5</v>
      </c>
      <c r="C105" s="44">
        <v>-13.713888888888901</v>
      </c>
      <c r="D105" s="44">
        <v>-18.878055555555566</v>
      </c>
      <c r="E105" s="39">
        <v>-19.433722222222233</v>
      </c>
      <c r="F105" s="39">
        <v>-21.683833333333336</v>
      </c>
      <c r="G105" s="47">
        <v>-22.371111111111134</v>
      </c>
      <c r="H105" s="44">
        <v>-23.838333333333335</v>
      </c>
      <c r="I105" s="39">
        <v>-20.045833333333334</v>
      </c>
      <c r="J105" s="48">
        <v>-22.3871111111111</v>
      </c>
      <c r="K105" s="44">
        <v>-17.84266666666667</v>
      </c>
      <c r="L105" s="44">
        <v>-19.634</v>
      </c>
      <c r="M105" s="27">
        <v>-13.016388888888898</v>
      </c>
    </row>
    <row r="106" spans="1:28" x14ac:dyDescent="0.25">
      <c r="A106" s="73" t="s">
        <v>28</v>
      </c>
      <c r="B106" s="46" t="s">
        <v>5</v>
      </c>
      <c r="C106" s="44">
        <v>-13.184444444444432</v>
      </c>
      <c r="D106" s="44">
        <v>-19.148888888888902</v>
      </c>
      <c r="E106" s="39">
        <v>-19.8186111111111</v>
      </c>
      <c r="F106" s="39">
        <v>-20.354166666666668</v>
      </c>
      <c r="G106" s="52">
        <v>-21.783333333333331</v>
      </c>
      <c r="H106" s="44"/>
      <c r="I106" s="39">
        <v>-22.31925</v>
      </c>
      <c r="J106" s="53">
        <v>-21.0427777777778</v>
      </c>
      <c r="K106" s="44">
        <v>-16.565166666666666</v>
      </c>
      <c r="L106" s="44">
        <v>-14.938888888888899</v>
      </c>
      <c r="M106" s="54">
        <v>-10.5525</v>
      </c>
    </row>
    <row r="107" spans="1:28" x14ac:dyDescent="0.25">
      <c r="A107" s="73" t="s">
        <v>15</v>
      </c>
      <c r="B107" s="49" t="s">
        <v>5</v>
      </c>
      <c r="C107" s="50">
        <v>-14.042000000000002</v>
      </c>
      <c r="D107" s="50">
        <v>-21.473666666666663</v>
      </c>
      <c r="E107" s="50">
        <v>-21.826666666666664</v>
      </c>
      <c r="F107" s="51">
        <v>-22.453888888888901</v>
      </c>
      <c r="G107" s="52">
        <v>-23.302833333333336</v>
      </c>
      <c r="H107" s="50">
        <v>-23.66333333333333</v>
      </c>
      <c r="I107" s="39">
        <v>-21.441500000000001</v>
      </c>
      <c r="J107" s="53">
        <v>-22.862777777777769</v>
      </c>
      <c r="K107" s="51">
        <v>-20.417166666666667</v>
      </c>
      <c r="L107" s="50">
        <v>-20.438888888888865</v>
      </c>
      <c r="M107" s="54">
        <v>-14.272777777777767</v>
      </c>
    </row>
    <row r="108" spans="1:28" x14ac:dyDescent="0.25">
      <c r="A108" s="73" t="s">
        <v>26</v>
      </c>
      <c r="B108" s="49" t="s">
        <v>5</v>
      </c>
      <c r="C108" s="50">
        <v>-14.167999999999999</v>
      </c>
      <c r="D108" s="50">
        <v>-19.686166666666665</v>
      </c>
      <c r="E108" s="50">
        <v>-21.100277777777766</v>
      </c>
      <c r="F108" s="51">
        <v>-22.882333333333332</v>
      </c>
      <c r="G108" s="47">
        <v>-22.664833333333334</v>
      </c>
      <c r="H108" s="50">
        <v>-23.914666666666665</v>
      </c>
      <c r="I108" s="39">
        <v>-24.114444444444434</v>
      </c>
      <c r="J108" s="48">
        <v>-23.022499999999997</v>
      </c>
      <c r="K108" s="51">
        <v>-18.634666666666664</v>
      </c>
      <c r="L108" s="50">
        <v>-19.639722222222233</v>
      </c>
      <c r="M108" s="27">
        <v>-15.274666666666668</v>
      </c>
    </row>
    <row r="109" spans="1:28" x14ac:dyDescent="0.25">
      <c r="A109" s="73" t="s">
        <v>28</v>
      </c>
      <c r="B109" s="46" t="s">
        <v>3</v>
      </c>
      <c r="C109" s="44"/>
      <c r="D109" s="44">
        <v>-18.626000000000001</v>
      </c>
      <c r="E109" s="56">
        <v>-21.846666666666668</v>
      </c>
      <c r="F109" s="56">
        <v>-22.200666666666667</v>
      </c>
      <c r="G109" s="52">
        <v>-23.593666666666664</v>
      </c>
      <c r="H109" s="44"/>
      <c r="I109" s="39">
        <v>-22.14727777777777</v>
      </c>
      <c r="J109" s="53">
        <v>-21.123333333333335</v>
      </c>
      <c r="K109" s="52">
        <v>-15.734444444444433</v>
      </c>
      <c r="L109" s="52">
        <v>-14.840499999999999</v>
      </c>
      <c r="M109" s="54">
        <v>-10.163333333333334</v>
      </c>
      <c r="P109" t="str">
        <f>(B109)</f>
        <v>Pinot noir</v>
      </c>
      <c r="Q109" s="94">
        <f>AVERAGE(C109:C112)</f>
        <v>-14.010703703703699</v>
      </c>
      <c r="R109" s="94">
        <f t="shared" ref="R109" si="274">AVERAGE(D109:D112)</f>
        <v>-18.987097222222218</v>
      </c>
      <c r="S109" s="94">
        <f t="shared" ref="S109" si="275">AVERAGE(E109:E112)</f>
        <v>-21.314361111111108</v>
      </c>
      <c r="T109" s="94">
        <f t="shared" ref="T109" si="276">AVERAGE(F109:F112)</f>
        <v>-22.323555555555547</v>
      </c>
      <c r="U109" s="94">
        <f t="shared" ref="U109" si="277">AVERAGE(G109:G112)</f>
        <v>-23.153819444444448</v>
      </c>
      <c r="V109" s="94">
        <f t="shared" ref="V109" si="278">AVERAGE(H109:H112)</f>
        <v>-23.206027777777784</v>
      </c>
      <c r="W109" s="94">
        <f t="shared" ref="W109" si="279">AVERAGE(I109:I112)</f>
        <v>-22.837736111111113</v>
      </c>
      <c r="X109" s="94">
        <f t="shared" ref="X109" si="280">AVERAGE(J109:J112)</f>
        <v>-22.247277777777782</v>
      </c>
      <c r="Y109" s="94">
        <f t="shared" ref="Y109" si="281">AVERAGE(K109:K112)</f>
        <v>-18.656305555555555</v>
      </c>
      <c r="Z109" s="94">
        <f t="shared" ref="Z109" si="282">AVERAGE(L109:L112)</f>
        <v>-18.4085</v>
      </c>
      <c r="AA109" s="94">
        <f t="shared" ref="AA109" si="283">AVERAGE(M109:M112)</f>
        <v>-12.480097222222227</v>
      </c>
      <c r="AB109" s="94"/>
    </row>
    <row r="110" spans="1:28" x14ac:dyDescent="0.25">
      <c r="A110" s="73" t="s">
        <v>11</v>
      </c>
      <c r="B110" s="46" t="s">
        <v>3</v>
      </c>
      <c r="C110" s="44">
        <v>-14.326000000000001</v>
      </c>
      <c r="D110" s="44">
        <v>-20.091333333333335</v>
      </c>
      <c r="E110" s="56">
        <v>-20.837333333333333</v>
      </c>
      <c r="F110" s="56">
        <v>-23.128611111111098</v>
      </c>
      <c r="G110" s="52">
        <v>-23.763555555555566</v>
      </c>
      <c r="H110" s="44">
        <v>-23.603166666666667</v>
      </c>
      <c r="I110" s="39">
        <v>-23.467500000000001</v>
      </c>
      <c r="J110" s="53">
        <v>-23.88</v>
      </c>
      <c r="K110" s="52">
        <v>-21.540499999999998</v>
      </c>
      <c r="L110" s="52">
        <v>-20.735500000000002</v>
      </c>
      <c r="M110" s="54">
        <v>-15.221166666666667</v>
      </c>
    </row>
    <row r="111" spans="1:28" x14ac:dyDescent="0.25">
      <c r="A111" s="73" t="s">
        <v>12</v>
      </c>
      <c r="B111" s="46" t="s">
        <v>3</v>
      </c>
      <c r="C111" s="44">
        <v>-14.450277777777766</v>
      </c>
      <c r="D111" s="44">
        <v>-19.7072222222222</v>
      </c>
      <c r="E111" s="56">
        <v>-21.628</v>
      </c>
      <c r="F111" s="56">
        <v>-22.462777777777763</v>
      </c>
      <c r="G111" s="47">
        <v>-22.548055555555568</v>
      </c>
      <c r="H111" s="44">
        <v>-22.808888888888902</v>
      </c>
      <c r="I111" s="39">
        <v>-22.401666666666667</v>
      </c>
      <c r="J111" s="48">
        <v>-21.5413888888889</v>
      </c>
      <c r="K111" s="52">
        <v>-17.691388888888898</v>
      </c>
      <c r="L111" s="52">
        <v>-18.523833333333332</v>
      </c>
      <c r="M111" s="27">
        <v>-11.338666666666667</v>
      </c>
    </row>
    <row r="112" spans="1:28" x14ac:dyDescent="0.25">
      <c r="A112" s="73" t="s">
        <v>27</v>
      </c>
      <c r="B112" s="49" t="s">
        <v>3</v>
      </c>
      <c r="C112" s="50">
        <v>-13.255833333333333</v>
      </c>
      <c r="D112" s="50">
        <v>-17.523833333333332</v>
      </c>
      <c r="E112" s="57">
        <v>-20.945444444444433</v>
      </c>
      <c r="F112" s="58">
        <v>-21.502166666666668</v>
      </c>
      <c r="G112" s="52">
        <v>-22.709999999999997</v>
      </c>
      <c r="H112" s="50"/>
      <c r="I112" s="39">
        <v>-23.334500000000002</v>
      </c>
      <c r="J112" s="53">
        <v>-22.444388888888898</v>
      </c>
      <c r="K112" s="58">
        <v>-19.6588888888889</v>
      </c>
      <c r="L112" s="57">
        <v>-19.534166666666668</v>
      </c>
      <c r="M112" s="54">
        <v>-13.197222222222235</v>
      </c>
    </row>
    <row r="113" spans="1:28" x14ac:dyDescent="0.25">
      <c r="A113" s="73" t="s">
        <v>28</v>
      </c>
      <c r="B113" s="46" t="s">
        <v>6</v>
      </c>
      <c r="C113" s="44"/>
      <c r="D113" s="44">
        <v>-20.244499999999999</v>
      </c>
      <c r="E113" s="56">
        <v>-21.435999999999996</v>
      </c>
      <c r="F113" s="56">
        <v>-23.457722222222234</v>
      </c>
      <c r="G113" s="47">
        <v>-23.242500000000003</v>
      </c>
      <c r="H113" s="44"/>
      <c r="I113" s="39">
        <v>-24.088055555555567</v>
      </c>
      <c r="J113" s="48">
        <v>-23.215000000000003</v>
      </c>
      <c r="K113" s="52">
        <v>-18.992833333333333</v>
      </c>
      <c r="L113" s="52">
        <v>-17.935277777777767</v>
      </c>
      <c r="M113" s="27">
        <v>-11.393333333333336</v>
      </c>
      <c r="P113" t="str">
        <f>(B113)</f>
        <v>Riesling</v>
      </c>
      <c r="Q113" s="94">
        <f>AVERAGE(C113:C117)</f>
        <v>-13.270129629629622</v>
      </c>
      <c r="R113" s="94">
        <f t="shared" ref="R113" si="284">AVERAGE(D113:D117)</f>
        <v>-19.813055555555561</v>
      </c>
      <c r="S113" s="94">
        <f t="shared" ref="S113" si="285">AVERAGE(E113:E117)</f>
        <v>-21.203988888888887</v>
      </c>
      <c r="T113" s="94">
        <f t="shared" ref="T113" si="286">AVERAGE(F113:F117)</f>
        <v>-22.709088888888893</v>
      </c>
      <c r="U113" s="94">
        <f t="shared" ref="U113" si="287">AVERAGE(G113:G117)</f>
        <v>-23.033000000000001</v>
      </c>
      <c r="V113" s="94">
        <f t="shared" ref="V113" si="288">AVERAGE(H113:H117)</f>
        <v>-23.746187500000001</v>
      </c>
      <c r="W113" s="94">
        <f t="shared" ref="W113" si="289">AVERAGE(I113:I117)</f>
        <v>-23.380544444444446</v>
      </c>
      <c r="X113" s="94">
        <f t="shared" ref="X113" si="290">AVERAGE(J113:J117)</f>
        <v>-23.065333333333335</v>
      </c>
      <c r="Y113" s="94">
        <f t="shared" ref="Y113" si="291">AVERAGE(K113:K117)</f>
        <v>-20.390544444444448</v>
      </c>
      <c r="Z113" s="94">
        <f t="shared" ref="Z113" si="292">AVERAGE(L113:L117)</f>
        <v>-20.349866666666667</v>
      </c>
      <c r="AA113" s="94">
        <f t="shared" ref="AA113" si="293">AVERAGE(M113:M117)</f>
        <v>-13.889966666666666</v>
      </c>
      <c r="AB113" s="94"/>
    </row>
    <row r="114" spans="1:28" x14ac:dyDescent="0.25">
      <c r="A114" s="73" t="s">
        <v>11</v>
      </c>
      <c r="B114" s="46" t="s">
        <v>6</v>
      </c>
      <c r="C114" s="44"/>
      <c r="D114" s="44">
        <v>-17.552499999999998</v>
      </c>
      <c r="E114" s="52">
        <v>-21.280666666666665</v>
      </c>
      <c r="F114" s="52">
        <v>-22.078222222222234</v>
      </c>
      <c r="G114" s="47">
        <v>-23.196666666666669</v>
      </c>
      <c r="H114" s="44">
        <v>-23.969444444444463</v>
      </c>
      <c r="I114" s="39">
        <v>-22.45</v>
      </c>
      <c r="J114" s="48">
        <v>-22.855833333333333</v>
      </c>
      <c r="K114" s="52">
        <v>-20.18</v>
      </c>
      <c r="L114" s="52">
        <v>-20.448666666666668</v>
      </c>
      <c r="M114" s="27">
        <v>-15.406000000000001</v>
      </c>
    </row>
    <row r="115" spans="1:28" x14ac:dyDescent="0.25">
      <c r="A115" s="73" t="s">
        <v>11</v>
      </c>
      <c r="B115" s="46" t="s">
        <v>6</v>
      </c>
      <c r="C115" s="44">
        <v>-13.670000000000002</v>
      </c>
      <c r="D115" s="44">
        <v>-21.576555555555569</v>
      </c>
      <c r="E115" s="59">
        <v>-21.710666666666665</v>
      </c>
      <c r="F115" s="52">
        <v>-23.489000000000001</v>
      </c>
      <c r="G115" s="52">
        <v>-23.666</v>
      </c>
      <c r="H115" s="44">
        <v>-23.955555555555566</v>
      </c>
      <c r="I115" s="39">
        <v>-22.910833333333333</v>
      </c>
      <c r="J115" s="53">
        <v>-23.614666666666665</v>
      </c>
      <c r="K115" s="52">
        <v>-21.470055555555565</v>
      </c>
      <c r="L115" s="52">
        <v>-21.5915</v>
      </c>
      <c r="M115" s="54">
        <v>-14.889333333333333</v>
      </c>
    </row>
    <row r="116" spans="1:28" x14ac:dyDescent="0.25">
      <c r="A116" s="73" t="s">
        <v>13</v>
      </c>
      <c r="B116" s="46" t="s">
        <v>6</v>
      </c>
      <c r="C116" s="44">
        <v>-13.331944444444433</v>
      </c>
      <c r="D116" s="44">
        <v>-19.870555555555569</v>
      </c>
      <c r="E116" s="52">
        <v>-21.925944444444436</v>
      </c>
      <c r="F116" s="52">
        <v>-22.229833333333332</v>
      </c>
      <c r="G116" s="52">
        <v>-22.026833333333332</v>
      </c>
      <c r="H116" s="44">
        <v>-22.897916666666649</v>
      </c>
      <c r="I116" s="39">
        <v>-23.602833333333336</v>
      </c>
      <c r="J116" s="53">
        <v>-22.950833333333332</v>
      </c>
      <c r="K116" s="52">
        <v>-20.864000000000001</v>
      </c>
      <c r="L116" s="52">
        <v>-20.992222222222235</v>
      </c>
      <c r="M116" s="54">
        <v>-13.513833333333332</v>
      </c>
    </row>
    <row r="117" spans="1:28" x14ac:dyDescent="0.25">
      <c r="A117" s="73" t="s">
        <v>26</v>
      </c>
      <c r="B117" s="49" t="s">
        <v>6</v>
      </c>
      <c r="C117" s="50">
        <v>-12.808444444444433</v>
      </c>
      <c r="D117" s="50">
        <v>-19.821166666666667</v>
      </c>
      <c r="E117" s="57">
        <v>-19.666666666666668</v>
      </c>
      <c r="F117" s="58">
        <v>-22.290666666666667</v>
      </c>
      <c r="G117" s="47"/>
      <c r="H117" s="50">
        <v>-24.161833333333334</v>
      </c>
      <c r="I117" s="39">
        <v>-23.850999999999999</v>
      </c>
      <c r="J117" s="48">
        <v>-22.690333333333331</v>
      </c>
      <c r="K117" s="58">
        <v>-20.445833333333336</v>
      </c>
      <c r="L117" s="57">
        <v>-20.781666666666666</v>
      </c>
      <c r="M117" s="27">
        <v>-14.247333333333332</v>
      </c>
    </row>
    <row r="118" spans="1:28" x14ac:dyDescent="0.25">
      <c r="A118" s="73" t="s">
        <v>26</v>
      </c>
      <c r="B118" s="49" t="s">
        <v>21</v>
      </c>
      <c r="C118" s="50">
        <v>-12.285666666666666</v>
      </c>
      <c r="D118" s="50">
        <v>-17.990277777777766</v>
      </c>
      <c r="E118" s="57">
        <v>-20.808666666666667</v>
      </c>
      <c r="F118" s="58">
        <v>-21.677777777777766</v>
      </c>
      <c r="G118" s="47">
        <v>-21.552000000000003</v>
      </c>
      <c r="H118" s="50">
        <v>-23.012499999999999</v>
      </c>
      <c r="I118" s="39">
        <v>-22.103333333333335</v>
      </c>
      <c r="J118" s="48">
        <v>-21.845111111111098</v>
      </c>
      <c r="K118" s="58">
        <v>-19.774000000000001</v>
      </c>
      <c r="L118" s="57">
        <v>-19.620166666666666</v>
      </c>
      <c r="M118" s="27">
        <v>-13.611833333333331</v>
      </c>
      <c r="P118" t="str">
        <f>(B118)</f>
        <v>Sauvignon blanc</v>
      </c>
      <c r="Q118" s="94">
        <f>AVERAGE(C118:C119)</f>
        <v>-12.758333333333333</v>
      </c>
      <c r="R118" s="94">
        <f t="shared" ref="R118" si="294">AVERAGE(D118:D119)</f>
        <v>-18.157638888888883</v>
      </c>
      <c r="S118" s="94">
        <f t="shared" ref="S118" si="295">AVERAGE(E118:E119)</f>
        <v>-20.446916666666667</v>
      </c>
      <c r="T118" s="94">
        <f t="shared" ref="T118" si="296">AVERAGE(F118:F119)</f>
        <v>-21.719805555555549</v>
      </c>
      <c r="U118" s="94">
        <f t="shared" ref="U118" si="297">AVERAGE(G118:G119)</f>
        <v>-21.667666666666669</v>
      </c>
      <c r="V118" s="94">
        <f t="shared" ref="V118" si="298">AVERAGE(H118:H119)</f>
        <v>-23.164916666666667</v>
      </c>
      <c r="W118" s="94">
        <f t="shared" ref="W118" si="299">AVERAGE(I118:I119)</f>
        <v>-22.48522222222222</v>
      </c>
      <c r="X118" s="94">
        <f t="shared" ref="X118" si="300">AVERAGE(J118:J119)</f>
        <v>-22.129888888888882</v>
      </c>
      <c r="Y118" s="94">
        <f t="shared" ref="Y118" si="301">AVERAGE(K118:K119)</f>
        <v>-19.399166666666666</v>
      </c>
      <c r="Z118" s="94">
        <f t="shared" ref="Z118" si="302">AVERAGE(L118:L119)</f>
        <v>-20.358750000000001</v>
      </c>
      <c r="AA118" s="94">
        <f t="shared" ref="AA118" si="303">AVERAGE(M118:M119)</f>
        <v>-14.151916666666665</v>
      </c>
      <c r="AB118" s="94"/>
    </row>
    <row r="119" spans="1:28" x14ac:dyDescent="0.25">
      <c r="A119" s="73" t="s">
        <v>26</v>
      </c>
      <c r="B119" s="49" t="s">
        <v>21</v>
      </c>
      <c r="C119" s="50">
        <v>-13.231</v>
      </c>
      <c r="D119" s="50">
        <v>-18.324999999999999</v>
      </c>
      <c r="E119" s="57">
        <v>-20.085166666666666</v>
      </c>
      <c r="F119" s="58">
        <v>-21.761833333333332</v>
      </c>
      <c r="G119" s="47">
        <v>-21.783333333333331</v>
      </c>
      <c r="H119" s="50">
        <v>-23.317333333333334</v>
      </c>
      <c r="I119" s="39">
        <v>-22.8671111111111</v>
      </c>
      <c r="J119" s="48">
        <v>-22.414666666666665</v>
      </c>
      <c r="K119" s="58">
        <v>-19.024333333333335</v>
      </c>
      <c r="L119" s="57">
        <v>-21.097333333333335</v>
      </c>
      <c r="M119" s="27">
        <v>-14.692</v>
      </c>
    </row>
    <row r="120" spans="1:28" x14ac:dyDescent="0.25">
      <c r="A120" s="73" t="s">
        <v>10</v>
      </c>
      <c r="B120" s="46" t="s">
        <v>2</v>
      </c>
      <c r="C120" s="44"/>
      <c r="D120" s="44">
        <v>-13.146666666666667</v>
      </c>
      <c r="E120" s="52">
        <v>-19.213166666666666</v>
      </c>
      <c r="F120" s="52">
        <v>-19.949555555555566</v>
      </c>
      <c r="G120" s="47">
        <v>-20.837777777777767</v>
      </c>
      <c r="H120" s="44"/>
      <c r="I120" s="39">
        <v>-22.023888888888902</v>
      </c>
      <c r="J120" s="48"/>
      <c r="K120" s="52">
        <v>-18.961333333333332</v>
      </c>
      <c r="L120" s="52">
        <v>-19.773611111111098</v>
      </c>
      <c r="M120" s="27">
        <v>-10.537222222222233</v>
      </c>
      <c r="P120" t="str">
        <f>(B120)</f>
        <v>Shiraz</v>
      </c>
      <c r="Q120" s="94">
        <f>AVERAGE(C120:C125)</f>
        <v>-12.522208333333333</v>
      </c>
      <c r="R120" s="94">
        <f t="shared" ref="R120" si="304">AVERAGE(D120:D125)</f>
        <v>-15.75587962962963</v>
      </c>
      <c r="S120" s="94">
        <f t="shared" ref="S120" si="305">AVERAGE(E120:E125)</f>
        <v>-18.859481481481481</v>
      </c>
      <c r="T120" s="94">
        <f t="shared" ref="T120" si="306">AVERAGE(F120:F125)</f>
        <v>-20.174560185185186</v>
      </c>
      <c r="U120" s="94">
        <f t="shared" ref="U120" si="307">AVERAGE(G120:G125)</f>
        <v>-20.458305555555558</v>
      </c>
      <c r="V120" s="94">
        <f t="shared" ref="V120" si="308">AVERAGE(H120:H125)</f>
        <v>-21.754999999999999</v>
      </c>
      <c r="W120" s="94">
        <f t="shared" ref="W120" si="309">AVERAGE(I120:I125)</f>
        <v>-22.068046296296291</v>
      </c>
      <c r="X120" s="94">
        <f t="shared" ref="X120" si="310">AVERAGE(J120:J125)</f>
        <v>-21.71768055555556</v>
      </c>
      <c r="Y120" s="94">
        <f t="shared" ref="Y120" si="311">AVERAGE(K120:K125)</f>
        <v>-18.374435185185185</v>
      </c>
      <c r="Z120" s="94">
        <f t="shared" ref="Z120" si="312">AVERAGE(L120:L125)</f>
        <v>-18.797740740740732</v>
      </c>
      <c r="AA120" s="94">
        <f t="shared" ref="AA120" si="313">AVERAGE(M120:M125)</f>
        <v>-12.166888888888886</v>
      </c>
      <c r="AB120" s="94"/>
    </row>
    <row r="121" spans="1:28" x14ac:dyDescent="0.25">
      <c r="A121" s="73" t="s">
        <v>10</v>
      </c>
      <c r="B121" s="55" t="s">
        <v>2</v>
      </c>
      <c r="C121" s="44"/>
      <c r="D121" s="44">
        <v>-12.795666666666667</v>
      </c>
      <c r="E121" s="52">
        <v>-18.111999999999998</v>
      </c>
      <c r="F121" s="52">
        <v>-20.22325</v>
      </c>
      <c r="G121" s="47">
        <v>-20.030166666666666</v>
      </c>
      <c r="H121" s="44"/>
      <c r="I121" s="39">
        <v>-22.018333333333331</v>
      </c>
      <c r="J121" s="48"/>
      <c r="K121" s="52">
        <v>-18.028444444444432</v>
      </c>
      <c r="L121" s="52">
        <v>-19.5486111111111</v>
      </c>
      <c r="M121" s="27">
        <v>-11.118666666666664</v>
      </c>
    </row>
    <row r="122" spans="1:28" x14ac:dyDescent="0.25">
      <c r="A122" s="73" t="s">
        <v>10</v>
      </c>
      <c r="B122" s="46" t="s">
        <v>2</v>
      </c>
      <c r="C122" s="44">
        <v>-14.1138888888889</v>
      </c>
      <c r="D122" s="44">
        <v>-18.910277777777765</v>
      </c>
      <c r="E122" s="52">
        <v>-20.907555555555565</v>
      </c>
      <c r="F122" s="52">
        <v>-20.345333333333333</v>
      </c>
      <c r="G122" s="47">
        <v>-21.982500000000002</v>
      </c>
      <c r="H122" s="44">
        <v>-23.710222222222232</v>
      </c>
      <c r="I122" s="39">
        <v>-21.871944444444434</v>
      </c>
      <c r="J122" s="48">
        <v>-23.129166666666666</v>
      </c>
      <c r="K122" s="52">
        <v>-19.231666666666666</v>
      </c>
      <c r="L122" s="52">
        <v>-18.779166666666669</v>
      </c>
      <c r="M122" s="27">
        <v>-14.009166666666667</v>
      </c>
    </row>
    <row r="123" spans="1:28" x14ac:dyDescent="0.25">
      <c r="A123" s="73" t="s">
        <v>11</v>
      </c>
      <c r="B123" s="46" t="s">
        <v>2</v>
      </c>
      <c r="C123" s="44">
        <v>-11.4411111111111</v>
      </c>
      <c r="D123" s="44">
        <v>-17.098166666666668</v>
      </c>
      <c r="E123" s="52">
        <v>-19.174722222222233</v>
      </c>
      <c r="F123" s="52">
        <v>-21.211111111111101</v>
      </c>
      <c r="G123" s="47">
        <v>-21.046333333333333</v>
      </c>
      <c r="H123" s="44">
        <v>-20.497277777777768</v>
      </c>
      <c r="I123" s="39">
        <v>-21.239111111111097</v>
      </c>
      <c r="J123" s="48">
        <v>-22.180333333333333</v>
      </c>
      <c r="K123" s="52">
        <v>-18.706500000000002</v>
      </c>
      <c r="L123" s="52">
        <v>-18.875444444444437</v>
      </c>
      <c r="M123" s="27">
        <v>-13.120444444444432</v>
      </c>
    </row>
    <row r="124" spans="1:28" x14ac:dyDescent="0.25">
      <c r="A124" s="73" t="s">
        <v>27</v>
      </c>
      <c r="B124" s="49" t="s">
        <v>2</v>
      </c>
      <c r="C124" s="50">
        <v>-12.198</v>
      </c>
      <c r="D124" s="50">
        <v>-16.083666666666669</v>
      </c>
      <c r="E124" s="57">
        <v>-17.356944444444434</v>
      </c>
      <c r="F124" s="58">
        <v>-19.273666666666667</v>
      </c>
      <c r="G124" s="47">
        <v>-19.024722222222234</v>
      </c>
      <c r="H124" s="50"/>
      <c r="I124" s="39">
        <v>-22.251999999999999</v>
      </c>
      <c r="J124" s="48">
        <v>-20.721555555555565</v>
      </c>
      <c r="K124" s="58">
        <v>-17.416444444444434</v>
      </c>
      <c r="L124" s="57">
        <v>-16.6646111111111</v>
      </c>
      <c r="M124" s="27">
        <v>-11.568333333333333</v>
      </c>
    </row>
    <row r="125" spans="1:28" x14ac:dyDescent="0.25">
      <c r="A125" s="73" t="s">
        <v>27</v>
      </c>
      <c r="B125" s="49" t="s">
        <v>2</v>
      </c>
      <c r="C125" s="50">
        <v>-12.335833333333333</v>
      </c>
      <c r="D125" s="50">
        <v>-16.500833333333333</v>
      </c>
      <c r="E125" s="57">
        <v>-18.392499999999998</v>
      </c>
      <c r="F125" s="58">
        <v>-20.044444444444434</v>
      </c>
      <c r="G125" s="47">
        <v>-19.828333333333333</v>
      </c>
      <c r="H125" s="50">
        <v>-21.057500000000001</v>
      </c>
      <c r="I125" s="39">
        <v>-23.003</v>
      </c>
      <c r="J125" s="48">
        <v>-20.83966666666667</v>
      </c>
      <c r="K125" s="58">
        <v>-17.902222222222235</v>
      </c>
      <c r="L125" s="57">
        <v>-19.145</v>
      </c>
      <c r="M125" s="27">
        <v>-12.647500000000001</v>
      </c>
    </row>
    <row r="126" spans="1:28" ht="15.75" thickBot="1" x14ac:dyDescent="0.3">
      <c r="A126" s="76" t="s">
        <v>29</v>
      </c>
      <c r="B126" s="60" t="s">
        <v>25</v>
      </c>
      <c r="C126" s="61"/>
      <c r="D126" s="61">
        <v>-14.961166666666665</v>
      </c>
      <c r="E126" s="52">
        <v>-19.999666666666666</v>
      </c>
      <c r="F126" s="52">
        <v>-21.985333333333333</v>
      </c>
      <c r="G126" s="62">
        <v>-22.294</v>
      </c>
      <c r="H126" s="63"/>
      <c r="I126" s="64">
        <v>-21.764166666666664</v>
      </c>
      <c r="J126" s="65"/>
      <c r="K126" s="52">
        <v>-20.727249999999998</v>
      </c>
      <c r="L126" s="52">
        <v>-20.975999999999999</v>
      </c>
      <c r="M126" s="66">
        <v>-12.475999999999999</v>
      </c>
    </row>
    <row r="127" spans="1:28" ht="15.75" thickBot="1" x14ac:dyDescent="0.3">
      <c r="A127" s="77" t="s">
        <v>22</v>
      </c>
      <c r="B127" s="67"/>
      <c r="C127" s="68">
        <f t="shared" ref="C127" si="314">AVERAGE(C83:C126)</f>
        <v>-13.054325163398691</v>
      </c>
      <c r="D127" s="68">
        <f t="shared" ref="D127:M127" si="315">AVERAGE(D83:D126)</f>
        <v>-17.665641414141419</v>
      </c>
      <c r="E127" s="68">
        <f t="shared" si="315"/>
        <v>-20.242473484848492</v>
      </c>
      <c r="F127" s="68">
        <f t="shared" si="315"/>
        <v>-21.577097853535353</v>
      </c>
      <c r="G127" s="68">
        <f t="shared" si="315"/>
        <v>-21.865908333333337</v>
      </c>
      <c r="H127" s="68">
        <f t="shared" si="315"/>
        <v>-22.833092261904767</v>
      </c>
      <c r="I127" s="69">
        <f t="shared" si="315"/>
        <v>-22.525011627906981</v>
      </c>
      <c r="J127" s="68">
        <f t="shared" si="315"/>
        <v>-22.140896825396826</v>
      </c>
      <c r="K127" s="68">
        <f t="shared" si="315"/>
        <v>-18.849860479797979</v>
      </c>
      <c r="L127" s="68">
        <f t="shared" si="315"/>
        <v>-19.19188636363636</v>
      </c>
      <c r="M127" s="68">
        <f t="shared" si="315"/>
        <v>-12.918647727272731</v>
      </c>
    </row>
    <row r="129" spans="1:43" ht="15.75" thickBot="1" x14ac:dyDescent="0.3">
      <c r="C129" s="79">
        <v>42304</v>
      </c>
      <c r="D129" s="79">
        <v>42318</v>
      </c>
      <c r="E129" s="79">
        <v>42332</v>
      </c>
      <c r="F129" s="79">
        <v>42346</v>
      </c>
      <c r="G129" s="79">
        <f>(F129+14)</f>
        <v>42360</v>
      </c>
      <c r="H129" s="83">
        <f>(G129+14)</f>
        <v>42374</v>
      </c>
      <c r="I129" s="79">
        <f>(G129+28)</f>
        <v>42388</v>
      </c>
      <c r="J129" s="79">
        <f>(I129+14)</f>
        <v>42402</v>
      </c>
      <c r="K129" s="79">
        <f>(I129+28)</f>
        <v>42416</v>
      </c>
      <c r="L129" s="79">
        <f>(J129+28)</f>
        <v>42430</v>
      </c>
      <c r="M129" s="79">
        <f>(L129+14)</f>
        <v>42444</v>
      </c>
      <c r="N129" s="79">
        <f>(M129+14)</f>
        <v>42458</v>
      </c>
    </row>
    <row r="130" spans="1:43" ht="15.75" thickBot="1" x14ac:dyDescent="0.3">
      <c r="A130" s="70" t="s">
        <v>30</v>
      </c>
      <c r="B130" s="33" t="s">
        <v>0</v>
      </c>
      <c r="C130" s="34" t="s">
        <v>24</v>
      </c>
      <c r="D130" s="34" t="s">
        <v>24</v>
      </c>
      <c r="E130" s="34" t="s">
        <v>24</v>
      </c>
      <c r="F130" s="34" t="s">
        <v>24</v>
      </c>
      <c r="G130" s="34" t="s">
        <v>24</v>
      </c>
      <c r="H130" s="34" t="s">
        <v>24</v>
      </c>
      <c r="I130" s="34" t="s">
        <v>24</v>
      </c>
      <c r="J130" s="78" t="s">
        <v>24</v>
      </c>
      <c r="K130" s="34" t="s">
        <v>24</v>
      </c>
      <c r="L130" s="34" t="s">
        <v>24</v>
      </c>
      <c r="M130" s="34" t="s">
        <v>24</v>
      </c>
      <c r="N130" s="34" t="s">
        <v>24</v>
      </c>
    </row>
    <row r="131" spans="1:43" x14ac:dyDescent="0.25">
      <c r="A131" s="71" t="s">
        <v>10</v>
      </c>
      <c r="B131" s="37" t="s">
        <v>9</v>
      </c>
      <c r="C131" s="72"/>
      <c r="D131" s="72">
        <v>-15.9513888888889</v>
      </c>
      <c r="E131" s="39">
        <v>-20.504444444444466</v>
      </c>
      <c r="F131" s="39">
        <v>-22.415333333333333</v>
      </c>
      <c r="G131" s="40">
        <v>-23.711111111111098</v>
      </c>
      <c r="H131" s="41"/>
      <c r="I131" s="42">
        <v>-22.283333333333331</v>
      </c>
      <c r="J131" s="80"/>
      <c r="K131" s="44">
        <v>-22.733333333333334</v>
      </c>
      <c r="L131" s="44">
        <v>-18.447500000000002</v>
      </c>
      <c r="M131" s="81">
        <v>-15.949333333333334</v>
      </c>
      <c r="N131" s="82">
        <v>-10.688333333333333</v>
      </c>
      <c r="P131" t="str">
        <f>(B131)</f>
        <v>Cabernet Franc</v>
      </c>
      <c r="Q131" s="94">
        <f>AVERAGE(C131:C133)</f>
        <v>-14.247</v>
      </c>
      <c r="R131" s="94">
        <f t="shared" ref="R131" si="316">AVERAGE(D131:D133)</f>
        <v>-17.730074074074079</v>
      </c>
      <c r="S131" s="94">
        <f t="shared" ref="S131" si="317">AVERAGE(E131:E133)</f>
        <v>-21.682037037037045</v>
      </c>
      <c r="T131" s="94">
        <f t="shared" ref="T131" si="318">AVERAGE(F131:F133)</f>
        <v>-22.045703703703698</v>
      </c>
      <c r="U131" s="94">
        <f t="shared" ref="U131" si="319">AVERAGE(G131:G133)</f>
        <v>-23.937870370370362</v>
      </c>
      <c r="V131" s="94">
        <f t="shared" ref="V131" si="320">AVERAGE(H131:H133)</f>
        <v>-25.196861111111112</v>
      </c>
      <c r="W131" s="94">
        <f t="shared" ref="W131" si="321">AVERAGE(I131:I133)</f>
        <v>-23.107722222222222</v>
      </c>
      <c r="X131" s="94">
        <f t="shared" ref="X131" si="322">AVERAGE(J131:J133)</f>
        <v>-23.881333333333338</v>
      </c>
      <c r="Y131" s="94">
        <f t="shared" ref="Y131" si="323">AVERAGE(K131:K133)</f>
        <v>-21.675111111111111</v>
      </c>
      <c r="Z131" s="94">
        <f t="shared" ref="Z131" si="324">AVERAGE(L131:L133)</f>
        <v>-18.659388888888895</v>
      </c>
      <c r="AA131" s="94">
        <f t="shared" ref="AA131" si="325">AVERAGE(M131:M133)</f>
        <v>-15.291555555555556</v>
      </c>
      <c r="AB131" s="94">
        <f t="shared" ref="AB131" si="326">AVERAGE(N131:N133)</f>
        <v>-11.375666666666666</v>
      </c>
      <c r="AD131" t="s">
        <v>235</v>
      </c>
      <c r="AE131" s="19" t="s">
        <v>235</v>
      </c>
      <c r="AF131" s="19" t="s">
        <v>236</v>
      </c>
      <c r="AG131" s="19" t="s">
        <v>237</v>
      </c>
      <c r="AH131" s="24" t="s">
        <v>238</v>
      </c>
      <c r="AI131" s="24" t="s">
        <v>239</v>
      </c>
      <c r="AK131" s="479"/>
      <c r="AL131" s="479" t="s">
        <v>235</v>
      </c>
      <c r="AM131" s="479" t="s">
        <v>235</v>
      </c>
      <c r="AN131" s="479" t="s">
        <v>236</v>
      </c>
      <c r="AO131" s="479" t="s">
        <v>237</v>
      </c>
      <c r="AP131" s="479" t="s">
        <v>238</v>
      </c>
      <c r="AQ131" s="479" t="s">
        <v>239</v>
      </c>
    </row>
    <row r="132" spans="1:43" x14ac:dyDescent="0.25">
      <c r="A132" s="73" t="s">
        <v>11</v>
      </c>
      <c r="B132" s="46" t="s">
        <v>9</v>
      </c>
      <c r="C132" s="72">
        <v>-14.081333333333333</v>
      </c>
      <c r="D132" s="72">
        <v>-19.097999999999999</v>
      </c>
      <c r="E132" s="39">
        <v>-22.054000000000002</v>
      </c>
      <c r="F132" s="39">
        <v>-21.968666666666664</v>
      </c>
      <c r="G132" s="47">
        <v>-23.44083333333333</v>
      </c>
      <c r="H132" s="44">
        <v>-25.17</v>
      </c>
      <c r="I132" s="39">
        <v>-23.277333333333331</v>
      </c>
      <c r="J132" s="84">
        <v>-23.500833333333333</v>
      </c>
      <c r="K132" s="44">
        <v>-21.605500000000003</v>
      </c>
      <c r="L132" s="44">
        <v>-18.177333333333337</v>
      </c>
      <c r="M132" s="57">
        <v>-12.497999999999999</v>
      </c>
      <c r="N132" s="50">
        <v>-11.273333333333333</v>
      </c>
      <c r="AD132">
        <v>-15.762666666666668</v>
      </c>
      <c r="AE132" s="72"/>
      <c r="AF132" s="72">
        <v>-15.048</v>
      </c>
      <c r="AG132" s="72"/>
      <c r="AH132" s="74">
        <v>-15.695333333333336</v>
      </c>
      <c r="AI132" s="74">
        <v>-16.544666666666668</v>
      </c>
      <c r="AK132" s="477" t="s">
        <v>235</v>
      </c>
      <c r="AL132" s="477">
        <v>1</v>
      </c>
      <c r="AM132" s="477"/>
      <c r="AN132" s="477"/>
      <c r="AO132" s="477"/>
      <c r="AP132" s="477"/>
      <c r="AQ132" s="477"/>
    </row>
    <row r="133" spans="1:43" x14ac:dyDescent="0.25">
      <c r="A133" s="73" t="s">
        <v>26</v>
      </c>
      <c r="B133" s="49" t="s">
        <v>9</v>
      </c>
      <c r="C133" s="74">
        <v>-14.412666666666667</v>
      </c>
      <c r="D133" s="72">
        <v>-18.140833333333333</v>
      </c>
      <c r="E133" s="50">
        <v>-22.487666666666666</v>
      </c>
      <c r="F133" s="51">
        <v>-21.7531111111111</v>
      </c>
      <c r="G133" s="47">
        <v>-24.661666666666665</v>
      </c>
      <c r="H133" s="50">
        <v>-25.223722222222221</v>
      </c>
      <c r="I133" s="39">
        <v>-23.762499999999999</v>
      </c>
      <c r="J133" s="84">
        <v>-24.261833333333339</v>
      </c>
      <c r="K133" s="51">
        <v>-20.686499999999999</v>
      </c>
      <c r="L133" s="50">
        <v>-19.353333333333335</v>
      </c>
      <c r="M133" s="57">
        <v>-17.427333333333333</v>
      </c>
      <c r="N133" s="50">
        <v>-12.165333333333331</v>
      </c>
      <c r="AD133">
        <v>-20.520922222222222</v>
      </c>
      <c r="AE133" s="72">
        <v>-20.6525</v>
      </c>
      <c r="AF133" s="72">
        <v>-19.024000000000001</v>
      </c>
      <c r="AG133" s="72">
        <v>-20.231999999999999</v>
      </c>
      <c r="AH133" s="72">
        <v>-22.01</v>
      </c>
      <c r="AI133" s="72">
        <v>-20.686111111111099</v>
      </c>
      <c r="AK133" s="477" t="s">
        <v>235</v>
      </c>
      <c r="AL133" s="477">
        <v>0.98134834055881559</v>
      </c>
      <c r="AM133" s="477">
        <v>1</v>
      </c>
      <c r="AN133" s="477"/>
      <c r="AO133" s="477"/>
      <c r="AP133" s="477"/>
      <c r="AQ133" s="477"/>
    </row>
    <row r="134" spans="1:43" x14ac:dyDescent="0.25">
      <c r="A134" s="73" t="s">
        <v>10</v>
      </c>
      <c r="B134" s="46" t="s">
        <v>20</v>
      </c>
      <c r="C134" s="72"/>
      <c r="D134" s="72">
        <v>-17.249333333333333</v>
      </c>
      <c r="E134" s="39">
        <v>-19.338666666666668</v>
      </c>
      <c r="F134" s="39">
        <v>-20.996388888888898</v>
      </c>
      <c r="G134" s="47">
        <v>-21.597666666666665</v>
      </c>
      <c r="H134" s="44">
        <v>-24.103333333333335</v>
      </c>
      <c r="I134" s="39">
        <v>-21.981833333333338</v>
      </c>
      <c r="J134" s="84">
        <v>-22.335222222222232</v>
      </c>
      <c r="K134" s="44">
        <v>-21.751666666666665</v>
      </c>
      <c r="L134" s="44">
        <v>-18.5565</v>
      </c>
      <c r="M134" s="57">
        <v>-14.694166666666668</v>
      </c>
      <c r="N134" s="50">
        <v>-11.398222222222236</v>
      </c>
      <c r="P134" t="str">
        <f>(B134)</f>
        <v>Cabernet Sauvignon</v>
      </c>
      <c r="Q134" s="94">
        <f>AVERAGE(C134:C137)</f>
        <v>-13.356222222222222</v>
      </c>
      <c r="R134" s="94">
        <f t="shared" ref="R134" si="327">AVERAGE(D134:D137)</f>
        <v>-17.497930555555548</v>
      </c>
      <c r="S134" s="94">
        <f t="shared" ref="S134" si="328">AVERAGE(E134:E137)</f>
        <v>-20.477777777777774</v>
      </c>
      <c r="T134" s="94">
        <f t="shared" ref="T134" si="329">AVERAGE(F134:F137)</f>
        <v>-21.053458333333332</v>
      </c>
      <c r="U134" s="94">
        <f t="shared" ref="U134" si="330">AVERAGE(G134:G137)</f>
        <v>-22.580666666666669</v>
      </c>
      <c r="V134" s="94">
        <f t="shared" ref="V134" si="331">AVERAGE(H134:H137)</f>
        <v>-24.242569444444445</v>
      </c>
      <c r="W134" s="94">
        <f t="shared" ref="W134" si="332">AVERAGE(I134:I137)</f>
        <v>-22.612333333333336</v>
      </c>
      <c r="X134" s="94">
        <f t="shared" ref="X134" si="333">AVERAGE(J134:J137)</f>
        <v>-22.472333333333331</v>
      </c>
      <c r="Y134" s="94">
        <f t="shared" ref="Y134" si="334">AVERAGE(K134:K137)</f>
        <v>-21.922527777777777</v>
      </c>
      <c r="Z134" s="94">
        <f t="shared" ref="Z134" si="335">AVERAGE(L134:L137)</f>
        <v>-19.087361111111111</v>
      </c>
      <c r="AA134" s="94">
        <f t="shared" ref="AA134" si="336">AVERAGE(M134:M137)</f>
        <v>-16.644124999999999</v>
      </c>
      <c r="AB134" s="94">
        <f t="shared" ref="AB134" si="337">AVERAGE(N134:N137)</f>
        <v>-12.044444444444451</v>
      </c>
      <c r="AD134">
        <v>-22.506366666666668</v>
      </c>
      <c r="AE134" s="39">
        <v>-22.231666666666666</v>
      </c>
      <c r="AF134" s="39">
        <v>-22.015500000000003</v>
      </c>
      <c r="AG134" s="39">
        <v>-22.124666666666666</v>
      </c>
      <c r="AH134" s="50">
        <v>-22.827333333333332</v>
      </c>
      <c r="AI134" s="50">
        <v>-23.332666666666668</v>
      </c>
      <c r="AK134" s="477" t="s">
        <v>236</v>
      </c>
      <c r="AL134" s="477">
        <v>0.98982774063037737</v>
      </c>
      <c r="AM134" s="477">
        <v>0.98139448122643091</v>
      </c>
      <c r="AN134" s="477">
        <v>1</v>
      </c>
      <c r="AO134" s="477"/>
      <c r="AP134" s="477"/>
      <c r="AQ134" s="477"/>
    </row>
    <row r="135" spans="1:43" x14ac:dyDescent="0.25">
      <c r="A135" s="73" t="s">
        <v>11</v>
      </c>
      <c r="B135" s="46" t="s">
        <v>20</v>
      </c>
      <c r="C135" s="72">
        <v>-13.015333333333333</v>
      </c>
      <c r="D135" s="72">
        <v>-16.617499999999996</v>
      </c>
      <c r="E135" s="39">
        <v>-20.455000000000002</v>
      </c>
      <c r="F135" s="39">
        <v>-20.551500000000001</v>
      </c>
      <c r="G135" s="52">
        <v>-23.280555555555566</v>
      </c>
      <c r="H135" s="44">
        <v>-23.890277777777779</v>
      </c>
      <c r="I135" s="39">
        <v>-23.127499999999998</v>
      </c>
      <c r="J135" s="85">
        <v>-21.442666666666668</v>
      </c>
      <c r="K135" s="44">
        <v>-22.889333333333337</v>
      </c>
      <c r="L135" s="44">
        <v>-18.916222222222199</v>
      </c>
      <c r="M135" s="56">
        <v>-17.436333333333334</v>
      </c>
      <c r="N135" s="86">
        <v>-11.188666666666668</v>
      </c>
      <c r="AD135">
        <v>-22.772466666666666</v>
      </c>
      <c r="AE135" s="39">
        <v>-22.5915</v>
      </c>
      <c r="AF135" s="39">
        <v>-23.038</v>
      </c>
      <c r="AG135" s="39">
        <v>-22.518055555555566</v>
      </c>
      <c r="AH135" s="51">
        <v>-23.489444444444434</v>
      </c>
      <c r="AI135" s="128">
        <v>-22.225333333333335</v>
      </c>
      <c r="AK135" s="477" t="s">
        <v>237</v>
      </c>
      <c r="AL135" s="477">
        <v>0.97124350281894167</v>
      </c>
      <c r="AM135" s="477">
        <v>0.94218941290451896</v>
      </c>
      <c r="AN135" s="477">
        <v>0.94594590860969319</v>
      </c>
      <c r="AO135" s="477">
        <v>1</v>
      </c>
      <c r="AP135" s="477"/>
      <c r="AQ135" s="477"/>
    </row>
    <row r="136" spans="1:43" x14ac:dyDescent="0.25">
      <c r="A136" s="73" t="s">
        <v>27</v>
      </c>
      <c r="B136" s="49" t="s">
        <v>20</v>
      </c>
      <c r="C136" s="74">
        <v>-14.342000000000001</v>
      </c>
      <c r="D136" s="72">
        <v>-18.555555555555532</v>
      </c>
      <c r="E136" s="50">
        <v>-21.174777777777766</v>
      </c>
      <c r="F136" s="51">
        <v>-20.83777777777777</v>
      </c>
      <c r="G136" s="52">
        <v>-22.183333333333334</v>
      </c>
      <c r="H136" s="50">
        <v>-24.528333333333336</v>
      </c>
      <c r="I136" s="39">
        <v>-22.580833333333334</v>
      </c>
      <c r="J136" s="85">
        <v>-23.170333333333332</v>
      </c>
      <c r="K136" s="51">
        <v>-22.69777777777777</v>
      </c>
      <c r="L136" s="50">
        <v>-19.0425</v>
      </c>
      <c r="M136" s="56">
        <v>-16.583333333333332</v>
      </c>
      <c r="N136" s="86">
        <v>-11.363333333333335</v>
      </c>
      <c r="AD136">
        <v>-22.988411111111112</v>
      </c>
      <c r="AE136" s="52">
        <v>-23.937333333333331</v>
      </c>
      <c r="AF136" s="52">
        <v>-23.731333333333335</v>
      </c>
      <c r="AG136" s="47">
        <v>-22.033333333333331</v>
      </c>
      <c r="AH136" s="47">
        <v>-21.833666666666669</v>
      </c>
      <c r="AI136" s="47">
        <v>-23.406388888888898</v>
      </c>
      <c r="AK136" s="477" t="s">
        <v>238</v>
      </c>
      <c r="AL136" s="477">
        <v>0.97121473192036933</v>
      </c>
      <c r="AM136" s="477">
        <v>0.91190307131636383</v>
      </c>
      <c r="AN136" s="477">
        <v>0.93030613947010166</v>
      </c>
      <c r="AO136" s="477">
        <v>0.92850165285218111</v>
      </c>
      <c r="AP136" s="477">
        <v>1</v>
      </c>
      <c r="AQ136" s="477"/>
    </row>
    <row r="137" spans="1:43" ht="15.75" thickBot="1" x14ac:dyDescent="0.3">
      <c r="A137" s="73" t="s">
        <v>27</v>
      </c>
      <c r="B137" s="49" t="s">
        <v>20</v>
      </c>
      <c r="C137" s="74">
        <v>-12.711333333333334</v>
      </c>
      <c r="D137" s="72">
        <v>-17.569333333333333</v>
      </c>
      <c r="E137" s="50">
        <v>-20.942666666666668</v>
      </c>
      <c r="F137" s="51">
        <v>-21.828166666666664</v>
      </c>
      <c r="G137" s="52">
        <v>-23.261111111111102</v>
      </c>
      <c r="H137" s="50">
        <v>-24.448333333333334</v>
      </c>
      <c r="I137" s="39">
        <v>-22.759166666666669</v>
      </c>
      <c r="J137" s="85">
        <v>-22.941111111111098</v>
      </c>
      <c r="K137" s="51">
        <v>-20.351333333333333</v>
      </c>
      <c r="L137" s="50">
        <v>-19.834222222222234</v>
      </c>
      <c r="M137" s="56">
        <v>-17.862666666666666</v>
      </c>
      <c r="N137" s="86">
        <v>-14.227555555555567</v>
      </c>
      <c r="AD137">
        <v>-24.20911111111111</v>
      </c>
      <c r="AE137" s="44"/>
      <c r="AF137" s="44"/>
      <c r="AG137" s="44">
        <v>-23.417111111111112</v>
      </c>
      <c r="AH137" s="50">
        <v>-24.257999999999999</v>
      </c>
      <c r="AI137" s="50">
        <v>-24.952222222222222</v>
      </c>
      <c r="AK137" s="478" t="s">
        <v>239</v>
      </c>
      <c r="AL137" s="478">
        <v>0.98541392184680743</v>
      </c>
      <c r="AM137" s="478">
        <v>0.94077594243147034</v>
      </c>
      <c r="AN137" s="478">
        <v>0.9692734745809205</v>
      </c>
      <c r="AO137" s="478">
        <v>0.90242693814551334</v>
      </c>
      <c r="AP137" s="478">
        <v>0.9653854242970461</v>
      </c>
      <c r="AQ137" s="478">
        <v>1</v>
      </c>
    </row>
    <row r="138" spans="1:43" x14ac:dyDescent="0.25">
      <c r="A138" s="73" t="s">
        <v>10</v>
      </c>
      <c r="B138" s="19" t="s">
        <v>235</v>
      </c>
      <c r="C138" s="72"/>
      <c r="D138" s="72">
        <v>-20.6525</v>
      </c>
      <c r="E138" s="39">
        <v>-22.231666666666666</v>
      </c>
      <c r="F138" s="39">
        <v>-22.5915</v>
      </c>
      <c r="G138" s="52">
        <v>-23.937333333333331</v>
      </c>
      <c r="H138" s="44"/>
      <c r="I138" s="39">
        <v>-23.231333333333335</v>
      </c>
      <c r="J138" s="85"/>
      <c r="K138" s="44">
        <v>-20.431000000000001</v>
      </c>
      <c r="L138" s="44">
        <v>-17.9635</v>
      </c>
      <c r="M138" s="56">
        <v>-16.133333333333333</v>
      </c>
      <c r="N138" s="86">
        <v>-9.9763888888888985</v>
      </c>
      <c r="P138" t="str">
        <f>(B138)</f>
        <v>Chardonnay1</v>
      </c>
      <c r="Q138" s="94">
        <f>AVERAGE(C138:C142)</f>
        <v>-15.762666666666668</v>
      </c>
      <c r="R138" s="94">
        <f t="shared" ref="R138" si="338">AVERAGE(D138:D142)</f>
        <v>-20.520922222222222</v>
      </c>
      <c r="S138" s="94">
        <f t="shared" ref="S138" si="339">AVERAGE(E138:E142)</f>
        <v>-22.506366666666668</v>
      </c>
      <c r="T138" s="94">
        <f t="shared" ref="T138" si="340">AVERAGE(F138:F142)</f>
        <v>-22.772466666666666</v>
      </c>
      <c r="U138" s="94">
        <f t="shared" ref="U138" si="341">AVERAGE(G138:G142)</f>
        <v>-22.988411111111112</v>
      </c>
      <c r="V138" s="94">
        <f t="shared" ref="V138" si="342">AVERAGE(H138:H142)</f>
        <v>-24.20911111111111</v>
      </c>
      <c r="W138" s="94">
        <f t="shared" ref="W138" si="343">AVERAGE(I138:I142)</f>
        <v>-23.376899999999999</v>
      </c>
      <c r="X138" s="94">
        <f t="shared" ref="X138" si="344">AVERAGE(J138:J142)</f>
        <v>-22.844055555555556</v>
      </c>
      <c r="Y138" s="94">
        <f t="shared" ref="Y138" si="345">AVERAGE(K138:K142)</f>
        <v>-21.922633333333334</v>
      </c>
      <c r="Z138" s="94">
        <f t="shared" ref="Z138" si="346">AVERAGE(L138:L142)</f>
        <v>-18.000044444444448</v>
      </c>
      <c r="AA138" s="94">
        <f t="shared" ref="AA138" si="347">AVERAGE(M138:M142)</f>
        <v>-14.987911111111112</v>
      </c>
      <c r="AB138" s="94">
        <f t="shared" ref="AB138" si="348">AVERAGE(N138:N142)</f>
        <v>-11.161847222222224</v>
      </c>
      <c r="AD138">
        <v>-23.376899999999999</v>
      </c>
      <c r="AE138" s="39">
        <v>-23.231333333333335</v>
      </c>
      <c r="AF138" s="39">
        <v>-23.218666666666667</v>
      </c>
      <c r="AG138" s="39">
        <v>-23.175333333333331</v>
      </c>
      <c r="AH138" s="39">
        <v>-23.344166666666666</v>
      </c>
      <c r="AI138" s="39">
        <v>-23.914999999999996</v>
      </c>
    </row>
    <row r="139" spans="1:43" x14ac:dyDescent="0.25">
      <c r="A139" s="73" t="s">
        <v>11</v>
      </c>
      <c r="B139" s="19" t="s">
        <v>236</v>
      </c>
      <c r="C139" s="72">
        <v>-15.048</v>
      </c>
      <c r="D139" s="72">
        <v>-19.024000000000001</v>
      </c>
      <c r="E139" s="39">
        <v>-22.015500000000003</v>
      </c>
      <c r="F139" s="39">
        <v>-23.038</v>
      </c>
      <c r="G139" s="52">
        <v>-23.731333333333335</v>
      </c>
      <c r="H139" s="44"/>
      <c r="I139" s="39">
        <v>-23.218666666666667</v>
      </c>
      <c r="J139" s="85"/>
      <c r="K139" s="44">
        <v>-21.782666666666668</v>
      </c>
      <c r="L139" s="44">
        <v>-18.128</v>
      </c>
      <c r="M139" s="56">
        <v>-15.322666666666665</v>
      </c>
      <c r="N139" s="86">
        <v>-10.58</v>
      </c>
      <c r="AD139">
        <v>-22.844055555555556</v>
      </c>
      <c r="AE139" s="85"/>
      <c r="AF139" s="85"/>
      <c r="AG139" s="84">
        <v>-23.074666666666669</v>
      </c>
      <c r="AH139" s="84">
        <v>-22.294</v>
      </c>
      <c r="AI139" s="84">
        <v>-23.163499999999999</v>
      </c>
    </row>
    <row r="140" spans="1:43" x14ac:dyDescent="0.25">
      <c r="A140" s="73" t="s">
        <v>28</v>
      </c>
      <c r="B140" s="19" t="s">
        <v>237</v>
      </c>
      <c r="C140" s="72"/>
      <c r="D140" s="72">
        <v>-20.231999999999999</v>
      </c>
      <c r="E140" s="39">
        <v>-22.124666666666666</v>
      </c>
      <c r="F140" s="39">
        <v>-22.518055555555566</v>
      </c>
      <c r="G140" s="47">
        <v>-22.033333333333331</v>
      </c>
      <c r="H140" s="44">
        <v>-23.417111111111112</v>
      </c>
      <c r="I140" s="39">
        <v>-23.175333333333331</v>
      </c>
      <c r="J140" s="84">
        <v>-23.074666666666669</v>
      </c>
      <c r="K140" s="44">
        <v>-20.594666666666665</v>
      </c>
      <c r="L140" s="44">
        <v>-19.311333333333334</v>
      </c>
      <c r="M140" s="57">
        <v>-15.459333333333333</v>
      </c>
      <c r="N140" s="50"/>
      <c r="AD140">
        <v>-21.922633333333334</v>
      </c>
      <c r="AE140" s="44">
        <v>-20.431000000000001</v>
      </c>
      <c r="AF140" s="44">
        <v>-21.782666666666668</v>
      </c>
      <c r="AG140" s="44">
        <v>-20.594666666666665</v>
      </c>
      <c r="AH140" s="51">
        <v>-22.462833333333332</v>
      </c>
      <c r="AI140" s="51">
        <v>-24.341999999999999</v>
      </c>
    </row>
    <row r="141" spans="1:43" x14ac:dyDescent="0.25">
      <c r="A141" s="73" t="s">
        <v>15</v>
      </c>
      <c r="B141" s="24" t="s">
        <v>238</v>
      </c>
      <c r="C141" s="74">
        <v>-15.695333333333336</v>
      </c>
      <c r="D141" s="72">
        <v>-22.01</v>
      </c>
      <c r="E141" s="50">
        <v>-22.827333333333332</v>
      </c>
      <c r="F141" s="51">
        <v>-23.489444444444434</v>
      </c>
      <c r="G141" s="47">
        <v>-21.833666666666669</v>
      </c>
      <c r="H141" s="50">
        <v>-24.257999999999999</v>
      </c>
      <c r="I141" s="39">
        <v>-23.344166666666666</v>
      </c>
      <c r="J141" s="84">
        <v>-22.294</v>
      </c>
      <c r="K141" s="51">
        <v>-22.462833333333332</v>
      </c>
      <c r="L141" s="50">
        <v>-16.635166666666667</v>
      </c>
      <c r="M141" s="57">
        <v>-12.718222222222233</v>
      </c>
      <c r="N141" s="50">
        <v>-12.041555555555567</v>
      </c>
      <c r="AD141">
        <v>-18.000044444444448</v>
      </c>
      <c r="AE141" s="44">
        <v>-17.9635</v>
      </c>
      <c r="AF141" s="44">
        <v>-18.128</v>
      </c>
      <c r="AG141" s="44">
        <v>-19.311333333333334</v>
      </c>
      <c r="AH141" s="50">
        <v>-16.635166666666667</v>
      </c>
      <c r="AI141" s="50">
        <v>-17.962222222222234</v>
      </c>
    </row>
    <row r="142" spans="1:43" x14ac:dyDescent="0.25">
      <c r="A142" s="73" t="s">
        <v>26</v>
      </c>
      <c r="B142" s="24" t="s">
        <v>239</v>
      </c>
      <c r="C142" s="74">
        <v>-16.544666666666668</v>
      </c>
      <c r="D142" s="72">
        <v>-20.686111111111099</v>
      </c>
      <c r="E142" s="50">
        <v>-23.332666666666668</v>
      </c>
      <c r="F142" s="128">
        <v>-22.225333333333335</v>
      </c>
      <c r="G142" s="47">
        <v>-23.406388888888898</v>
      </c>
      <c r="H142" s="50">
        <v>-24.952222222222222</v>
      </c>
      <c r="I142" s="39">
        <v>-23.914999999999996</v>
      </c>
      <c r="J142" s="84">
        <v>-23.163499999999999</v>
      </c>
      <c r="K142" s="51">
        <v>-24.341999999999999</v>
      </c>
      <c r="L142" s="50">
        <v>-17.962222222222234</v>
      </c>
      <c r="M142" s="57">
        <v>-15.305999999999999</v>
      </c>
      <c r="N142" s="50">
        <v>-12.049444444444433</v>
      </c>
      <c r="AD142">
        <v>-14.987911111111112</v>
      </c>
      <c r="AE142" s="56">
        <v>-16.133333333333333</v>
      </c>
      <c r="AF142" s="56">
        <v>-15.322666666666665</v>
      </c>
      <c r="AG142" s="57">
        <v>-15.459333333333333</v>
      </c>
      <c r="AH142" s="57">
        <v>-12.718222222222233</v>
      </c>
      <c r="AI142" s="57">
        <v>-15.305999999999999</v>
      </c>
    </row>
    <row r="143" spans="1:43" x14ac:dyDescent="0.25">
      <c r="A143" s="73" t="s">
        <v>12</v>
      </c>
      <c r="B143" s="46" t="s">
        <v>8</v>
      </c>
      <c r="C143" s="72"/>
      <c r="D143" s="72">
        <v>-17.563611111111101</v>
      </c>
      <c r="E143" s="39">
        <v>-20.223333333333333</v>
      </c>
      <c r="F143" s="39">
        <v>-21.239444444444434</v>
      </c>
      <c r="G143" s="47">
        <v>-21.130833333333335</v>
      </c>
      <c r="H143" s="44">
        <v>-23.05</v>
      </c>
      <c r="I143" s="39">
        <v>-21.584</v>
      </c>
      <c r="J143" s="84">
        <v>-21.748333333333335</v>
      </c>
      <c r="K143" s="44">
        <v>-22.193666666666669</v>
      </c>
      <c r="L143" s="44">
        <v>-16.816666666666666</v>
      </c>
      <c r="M143" s="57">
        <v>-13.012</v>
      </c>
      <c r="N143" s="50"/>
      <c r="P143" t="str">
        <f>(B143)</f>
        <v>Gewurztraminer</v>
      </c>
      <c r="Q143" s="94">
        <f>AVERAGE(C143:C145)</f>
        <v>-15.296999999999999</v>
      </c>
      <c r="R143" s="94">
        <f t="shared" ref="R143" si="349">AVERAGE(D143:D145)</f>
        <v>-19.414166666666667</v>
      </c>
      <c r="S143" s="94">
        <f t="shared" ref="S143" si="350">AVERAGE(E143:E145)</f>
        <v>-21.600166666666667</v>
      </c>
      <c r="T143" s="94">
        <f t="shared" ref="T143" si="351">AVERAGE(F143:F145)</f>
        <v>-21.623444444444445</v>
      </c>
      <c r="U143" s="94">
        <f t="shared" ref="U143" si="352">AVERAGE(G143:G145)</f>
        <v>-21.955370370370378</v>
      </c>
      <c r="V143" s="94">
        <f t="shared" ref="V143" si="353">AVERAGE(H143:H145)</f>
        <v>-23.939666666666668</v>
      </c>
      <c r="W143" s="94">
        <f t="shared" ref="W143" si="354">AVERAGE(I143:I145)</f>
        <v>-22.660000000000011</v>
      </c>
      <c r="X143" s="94">
        <f t="shared" ref="X143" si="355">AVERAGE(J143:J145)</f>
        <v>-22.954407407407412</v>
      </c>
      <c r="Y143" s="94">
        <f t="shared" ref="Y143" si="356">AVERAGE(K143:K145)</f>
        <v>-20.985518518518521</v>
      </c>
      <c r="Z143" s="94">
        <f t="shared" ref="Z143" si="357">AVERAGE(L143:L145)</f>
        <v>-18.191611111111111</v>
      </c>
      <c r="AA143" s="94">
        <f t="shared" ref="AA143" si="358">AVERAGE(M143:M145)</f>
        <v>-14.065944444444446</v>
      </c>
      <c r="AB143" s="94">
        <f t="shared" ref="AB143" si="359">AVERAGE(N143:N145)</f>
        <v>-11.889666666666667</v>
      </c>
      <c r="AD143">
        <v>-11.161847222222224</v>
      </c>
      <c r="AE143" s="86">
        <v>-9.9763888888888985</v>
      </c>
      <c r="AF143" s="86">
        <v>-10.58</v>
      </c>
      <c r="AG143" s="50"/>
      <c r="AH143" s="50">
        <v>-12.041555555555567</v>
      </c>
      <c r="AI143" s="50">
        <v>-12.049444444444433</v>
      </c>
    </row>
    <row r="144" spans="1:43" x14ac:dyDescent="0.25">
      <c r="A144" s="73" t="s">
        <v>14</v>
      </c>
      <c r="B144" s="49" t="s">
        <v>8</v>
      </c>
      <c r="C144" s="74">
        <v>-13.905999999999999</v>
      </c>
      <c r="D144" s="72">
        <v>-19.619555555555568</v>
      </c>
      <c r="E144" s="50">
        <v>-22.001999999999999</v>
      </c>
      <c r="F144" s="51">
        <v>-21.614222222222235</v>
      </c>
      <c r="G144" s="52">
        <v>-22.113055555555565</v>
      </c>
      <c r="H144" s="50">
        <v>-23.683333333333334</v>
      </c>
      <c r="I144" s="39">
        <v>-22.573555555555568</v>
      </c>
      <c r="J144" s="85">
        <v>-23.506</v>
      </c>
      <c r="K144" s="51">
        <v>-19.596</v>
      </c>
      <c r="L144" s="50">
        <v>-18.434666666666669</v>
      </c>
      <c r="M144" s="56">
        <v>-13.847833333333334</v>
      </c>
      <c r="N144" s="86">
        <v>-11.651333333333334</v>
      </c>
    </row>
    <row r="145" spans="1:28" x14ac:dyDescent="0.25">
      <c r="A145" s="73" t="s">
        <v>26</v>
      </c>
      <c r="B145" s="49" t="s">
        <v>8</v>
      </c>
      <c r="C145" s="74">
        <v>-16.687999999999999</v>
      </c>
      <c r="D145" s="72">
        <v>-21.059333333333335</v>
      </c>
      <c r="E145" s="50">
        <v>-22.575166666666664</v>
      </c>
      <c r="F145" s="51">
        <v>-22.016666666666666</v>
      </c>
      <c r="G145" s="47">
        <v>-22.622222222222234</v>
      </c>
      <c r="H145" s="50">
        <v>-25.085666666666668</v>
      </c>
      <c r="I145" s="39">
        <v>-23.822444444444468</v>
      </c>
      <c r="J145" s="84">
        <v>-23.608888888888902</v>
      </c>
      <c r="K145" s="51">
        <v>-21.166888888888902</v>
      </c>
      <c r="L145" s="50">
        <v>-19.323499999999999</v>
      </c>
      <c r="M145" s="57">
        <v>-15.337999999999999</v>
      </c>
      <c r="N145" s="87">
        <v>-12.128</v>
      </c>
    </row>
    <row r="146" spans="1:28" x14ac:dyDescent="0.25">
      <c r="A146" s="75" t="s">
        <v>29</v>
      </c>
      <c r="B146" s="46" t="s">
        <v>7</v>
      </c>
      <c r="C146" s="72"/>
      <c r="D146" s="72">
        <v>-16.984666666666666</v>
      </c>
      <c r="E146" s="39">
        <v>-20.092222222222233</v>
      </c>
      <c r="F146" s="39">
        <v>-19.562666666666669</v>
      </c>
      <c r="G146" s="47">
        <v>-22.792166666666663</v>
      </c>
      <c r="H146" s="44"/>
      <c r="I146" s="39">
        <v>-21.262</v>
      </c>
      <c r="J146" s="84"/>
      <c r="K146" s="44">
        <v>-23.076666666666668</v>
      </c>
      <c r="L146" s="44">
        <v>-18.198055555555566</v>
      </c>
      <c r="M146" s="57">
        <v>-15.892666666666665</v>
      </c>
      <c r="N146" s="87">
        <v>-10.692444444444433</v>
      </c>
      <c r="P146" t="str">
        <f>(B146)</f>
        <v>Merlot</v>
      </c>
      <c r="Q146" s="94">
        <f>AVERAGE(C146:C149)</f>
        <v>-14.372277777777777</v>
      </c>
      <c r="R146" s="94">
        <f t="shared" ref="R146" si="360">AVERAGE(D146:D149)</f>
        <v>-18.358208333333334</v>
      </c>
      <c r="S146" s="94">
        <f t="shared" ref="S146" si="361">AVERAGE(E146:E149)</f>
        <v>-20.902680555555559</v>
      </c>
      <c r="T146" s="94">
        <f t="shared" ref="T146" si="362">AVERAGE(F146:F149)</f>
        <v>-20.93161111111111</v>
      </c>
      <c r="U146" s="94">
        <f t="shared" ref="U146" si="363">AVERAGE(G146:G149)</f>
        <v>-22.612652777777772</v>
      </c>
      <c r="V146" s="94">
        <f t="shared" ref="V146" si="364">AVERAGE(H146:H149)</f>
        <v>-23.921037037037038</v>
      </c>
      <c r="W146" s="94">
        <f t="shared" ref="W146" si="365">AVERAGE(I146:I149)</f>
        <v>-22.122083333333332</v>
      </c>
      <c r="X146" s="94">
        <f t="shared" ref="X146" si="366">AVERAGE(J146:J149)</f>
        <v>-22.522722222222217</v>
      </c>
      <c r="Y146" s="94">
        <f t="shared" ref="Y146" si="367">AVERAGE(K146:K149)</f>
        <v>-22.22561111111111</v>
      </c>
      <c r="Z146" s="94">
        <f t="shared" ref="Z146" si="368">AVERAGE(L146:L149)</f>
        <v>-18.744805555555558</v>
      </c>
      <c r="AA146" s="94">
        <f t="shared" ref="AA146" si="369">AVERAGE(M146:M149)</f>
        <v>-15.355541666666667</v>
      </c>
      <c r="AB146" s="94">
        <f t="shared" ref="AB146" si="370">AVERAGE(N146:N149)</f>
        <v>-11.482611111111108</v>
      </c>
    </row>
    <row r="147" spans="1:28" x14ac:dyDescent="0.25">
      <c r="A147" s="73" t="s">
        <v>17</v>
      </c>
      <c r="B147" s="46" t="s">
        <v>7</v>
      </c>
      <c r="C147" s="72">
        <v>-12.812666666666667</v>
      </c>
      <c r="D147" s="72">
        <v>-17.394000000000002</v>
      </c>
      <c r="E147" s="39">
        <v>-20.28</v>
      </c>
      <c r="F147" s="39">
        <v>-19.916333333333331</v>
      </c>
      <c r="G147" s="52">
        <v>-22.516666666666669</v>
      </c>
      <c r="H147" s="44">
        <v>-23.986444444444444</v>
      </c>
      <c r="I147" s="39">
        <v>-21.498999999999999</v>
      </c>
      <c r="J147" s="85">
        <v>-21.993333333333329</v>
      </c>
      <c r="K147" s="44">
        <v>-21.772000000000002</v>
      </c>
      <c r="L147" s="44">
        <v>-18.181333333333331</v>
      </c>
      <c r="M147" s="56">
        <v>-15.102666666666666</v>
      </c>
      <c r="N147" s="86">
        <v>-10.962666666666665</v>
      </c>
    </row>
    <row r="148" spans="1:28" x14ac:dyDescent="0.25">
      <c r="A148" s="73" t="s">
        <v>27</v>
      </c>
      <c r="B148" s="49" t="s">
        <v>7</v>
      </c>
      <c r="C148" s="74">
        <v>-15.938000000000001</v>
      </c>
      <c r="D148" s="72">
        <v>-19.705166666666667</v>
      </c>
      <c r="E148" s="50">
        <v>-22.150333333333332</v>
      </c>
      <c r="F148" s="51">
        <v>-22.216666666666669</v>
      </c>
      <c r="G148" s="47">
        <v>-23.209944444444432</v>
      </c>
      <c r="H148" s="50">
        <v>-24.028333333333336</v>
      </c>
      <c r="I148" s="39">
        <v>-24.068666666666669</v>
      </c>
      <c r="J148" s="84">
        <v>-23.133833333333332</v>
      </c>
      <c r="K148" s="51">
        <v>-21.644444444444431</v>
      </c>
      <c r="L148" s="50">
        <v>-20.267666666666667</v>
      </c>
      <c r="M148" s="57">
        <v>-15.942166666666665</v>
      </c>
      <c r="N148" s="50">
        <v>-13.034500000000001</v>
      </c>
    </row>
    <row r="149" spans="1:28" x14ac:dyDescent="0.25">
      <c r="A149" s="73" t="s">
        <v>11</v>
      </c>
      <c r="B149" s="49" t="s">
        <v>7</v>
      </c>
      <c r="C149" s="74">
        <v>-14.366166666666667</v>
      </c>
      <c r="D149" s="72">
        <v>-19.349</v>
      </c>
      <c r="E149" s="50">
        <v>-21.088166666666666</v>
      </c>
      <c r="F149" s="51">
        <v>-22.030777777777768</v>
      </c>
      <c r="G149" s="52">
        <v>-21.931833333333334</v>
      </c>
      <c r="H149" s="50">
        <v>-23.748333333333335</v>
      </c>
      <c r="I149" s="39">
        <v>-21.658666666666665</v>
      </c>
      <c r="J149" s="85">
        <v>-22.440999999999999</v>
      </c>
      <c r="K149" s="51">
        <v>-22.409333333333333</v>
      </c>
      <c r="L149" s="50">
        <v>-18.332166666666666</v>
      </c>
      <c r="M149" s="56">
        <v>-14.484666666666667</v>
      </c>
      <c r="N149" s="86">
        <v>-11.240833333333333</v>
      </c>
    </row>
    <row r="150" spans="1:28" x14ac:dyDescent="0.25">
      <c r="A150" s="73" t="s">
        <v>11</v>
      </c>
      <c r="B150" s="46" t="s">
        <v>4</v>
      </c>
      <c r="C150" s="72">
        <v>-14.020666666666669</v>
      </c>
      <c r="D150" s="72">
        <v>-19.952999999999999</v>
      </c>
      <c r="E150" s="39">
        <v>-22.125500000000002</v>
      </c>
      <c r="F150" s="39">
        <v>-22.256666666666671</v>
      </c>
      <c r="G150" s="52">
        <v>-23.331944444444431</v>
      </c>
      <c r="H150" s="44">
        <v>-24.355</v>
      </c>
      <c r="I150" s="39">
        <v>-23.540000000000003</v>
      </c>
      <c r="J150" s="85">
        <v>-24.083333333333332</v>
      </c>
      <c r="K150" s="44">
        <v>-23.823333333333334</v>
      </c>
      <c r="L150" s="44">
        <v>-20.290666666666667</v>
      </c>
      <c r="M150" s="56">
        <v>-17.404833333333332</v>
      </c>
      <c r="N150" s="86">
        <v>-11.8215</v>
      </c>
      <c r="P150" t="str">
        <f>(B150)</f>
        <v>Pinot blanc</v>
      </c>
      <c r="Q150" s="94">
        <f>AVERAGE(C150:C151)</f>
        <v>-16.162666666666667</v>
      </c>
      <c r="R150" s="94">
        <f t="shared" ref="R150" si="371">AVERAGE(D150:D151)</f>
        <v>-21.601833333333335</v>
      </c>
      <c r="S150" s="94">
        <f t="shared" ref="S150" si="372">AVERAGE(E150:E151)</f>
        <v>-22.97230555555555</v>
      </c>
      <c r="T150" s="94">
        <f t="shared" ref="T150" si="373">AVERAGE(F150:F151)</f>
        <v>-22.91791666666667</v>
      </c>
      <c r="U150" s="94">
        <f t="shared" ref="U150" si="374">AVERAGE(G150:G151)</f>
        <v>-23.211055555555546</v>
      </c>
      <c r="V150" s="94">
        <f t="shared" ref="V150" si="375">AVERAGE(H150:H151)</f>
        <v>-25.289166666666667</v>
      </c>
      <c r="W150" s="94">
        <f t="shared" ref="W150" si="376">AVERAGE(I150:I151)</f>
        <v>-23.834583333333335</v>
      </c>
      <c r="X150" s="94">
        <f t="shared" ref="X150" si="377">AVERAGE(J150:J151)</f>
        <v>-24.106222222222215</v>
      </c>
      <c r="Y150" s="94">
        <f t="shared" ref="Y150" si="378">AVERAGE(K150:K151)</f>
        <v>-23.175111111111118</v>
      </c>
      <c r="Z150" s="94">
        <f t="shared" ref="Z150" si="379">AVERAGE(L150:L151)</f>
        <v>-20.225666666666669</v>
      </c>
      <c r="AA150" s="94">
        <f t="shared" ref="AA150" si="380">AVERAGE(M150:M151)</f>
        <v>-17.22208333333333</v>
      </c>
      <c r="AB150" s="94">
        <f t="shared" ref="AB150" si="381">AVERAGE(N150:N151)</f>
        <v>-11.8215</v>
      </c>
    </row>
    <row r="151" spans="1:28" x14ac:dyDescent="0.25">
      <c r="A151" s="73" t="s">
        <v>26</v>
      </c>
      <c r="B151" s="49" t="s">
        <v>4</v>
      </c>
      <c r="C151" s="74">
        <v>-18.304666666666666</v>
      </c>
      <c r="D151" s="72">
        <v>-23.250666666666671</v>
      </c>
      <c r="E151" s="50">
        <v>-23.819111111111098</v>
      </c>
      <c r="F151" s="51">
        <v>-23.579166666666669</v>
      </c>
      <c r="G151" s="52">
        <v>-23.090166666666665</v>
      </c>
      <c r="H151" s="50">
        <v>-26.223333333333333</v>
      </c>
      <c r="I151" s="39">
        <v>-24.129166666666666</v>
      </c>
      <c r="J151" s="85">
        <v>-24.129111111111101</v>
      </c>
      <c r="K151" s="51">
        <v>-22.526888888888902</v>
      </c>
      <c r="L151" s="50">
        <v>-20.160666666666668</v>
      </c>
      <c r="M151" s="56">
        <v>-17.039333333333332</v>
      </c>
      <c r="N151" s="86"/>
    </row>
    <row r="152" spans="1:28" x14ac:dyDescent="0.25">
      <c r="A152" s="73" t="s">
        <v>26</v>
      </c>
      <c r="B152" s="46" t="s">
        <v>5</v>
      </c>
      <c r="C152" s="72">
        <v>-18.552</v>
      </c>
      <c r="D152" s="72">
        <v>-20.970222222222233</v>
      </c>
      <c r="E152" s="39">
        <v>-22.600944444444433</v>
      </c>
      <c r="F152" s="39">
        <v>-23.756</v>
      </c>
      <c r="G152" s="47">
        <v>-25.536388888888897</v>
      </c>
      <c r="H152" s="44"/>
      <c r="I152" s="39">
        <v>-24.498944444444433</v>
      </c>
      <c r="J152" s="84"/>
      <c r="K152" s="44">
        <v>-22.850111111111101</v>
      </c>
      <c r="L152" s="44">
        <v>-19.296666666666663</v>
      </c>
      <c r="M152" s="57">
        <v>-17.698666666666668</v>
      </c>
      <c r="N152" s="50">
        <v>-12.823500000000001</v>
      </c>
      <c r="P152" t="str">
        <f>(B152)</f>
        <v>Pinot gris</v>
      </c>
      <c r="Q152" s="94">
        <f>AVERAGE(C152:C156)</f>
        <v>-16.937555555555551</v>
      </c>
      <c r="R152" s="94">
        <f t="shared" ref="R152" si="382">AVERAGE(D152:D156)</f>
        <v>-20.820566666666672</v>
      </c>
      <c r="S152" s="94">
        <f t="shared" ref="S152" si="383">AVERAGE(E152:E156)</f>
        <v>-23.024855555555554</v>
      </c>
      <c r="T152" s="94">
        <f t="shared" ref="T152" si="384">AVERAGE(F152:F156)</f>
        <v>-23.046388888888885</v>
      </c>
      <c r="U152" s="94">
        <f t="shared" ref="U152" si="385">AVERAGE(G152:G156)</f>
        <v>-23.496244444444446</v>
      </c>
      <c r="V152" s="94">
        <f t="shared" ref="V152" si="386">AVERAGE(H152:H156)</f>
        <v>-24.984527777777778</v>
      </c>
      <c r="W152" s="94">
        <f t="shared" ref="W152" si="387">AVERAGE(I152:I156)</f>
        <v>-23.723422222222219</v>
      </c>
      <c r="X152" s="94">
        <f t="shared" ref="X152" si="388">AVERAGE(J152:J156)</f>
        <v>-23.75748611111111</v>
      </c>
      <c r="Y152" s="94">
        <f t="shared" ref="Y152" si="389">AVERAGE(K152:K156)</f>
        <v>-22.864388888888897</v>
      </c>
      <c r="Z152" s="94">
        <f t="shared" ref="Z152" si="390">AVERAGE(L152:L156)</f>
        <v>-18.750599999999999</v>
      </c>
      <c r="AA152" s="94">
        <f t="shared" ref="AA152" si="391">AVERAGE(M152:M156)</f>
        <v>-15.370566666666667</v>
      </c>
      <c r="AB152" s="94">
        <f t="shared" ref="AB152" si="392">AVERAGE(N152:N156)</f>
        <v>-12.851708333333333</v>
      </c>
    </row>
    <row r="153" spans="1:28" x14ac:dyDescent="0.25">
      <c r="A153" s="73" t="s">
        <v>11</v>
      </c>
      <c r="B153" s="46" t="s">
        <v>5</v>
      </c>
      <c r="C153" s="72">
        <v>-15.222444444444433</v>
      </c>
      <c r="D153" s="72">
        <v>-20.730722222222234</v>
      </c>
      <c r="E153" s="39">
        <v>-23.593999999999998</v>
      </c>
      <c r="F153" s="39">
        <v>-23.096111111111099</v>
      </c>
      <c r="G153" s="47">
        <v>-22.986666666666668</v>
      </c>
      <c r="H153" s="44">
        <v>-25.188333333333333</v>
      </c>
      <c r="I153" s="39">
        <v>-24.363833333333336</v>
      </c>
      <c r="J153" s="84">
        <v>-24.859333333333336</v>
      </c>
      <c r="K153" s="44">
        <v>-22.087222222222234</v>
      </c>
      <c r="L153" s="44">
        <v>-19.964833333333335</v>
      </c>
      <c r="M153" s="57">
        <v>-17.329666666666665</v>
      </c>
      <c r="N153" s="50">
        <v>-13.824</v>
      </c>
    </row>
    <row r="154" spans="1:28" x14ac:dyDescent="0.25">
      <c r="A154" s="73" t="s">
        <v>28</v>
      </c>
      <c r="B154" s="46" t="s">
        <v>5</v>
      </c>
      <c r="C154" s="72"/>
      <c r="D154" s="72">
        <v>-18.278888888888901</v>
      </c>
      <c r="E154" s="39">
        <v>-21.514666666666667</v>
      </c>
      <c r="F154" s="39">
        <v>-21.156666666666666</v>
      </c>
      <c r="G154" s="52">
        <v>-21.71</v>
      </c>
      <c r="H154" s="44">
        <v>-22.997499999999999</v>
      </c>
      <c r="I154" s="39">
        <v>-23.075277777777767</v>
      </c>
      <c r="J154" s="85">
        <v>-22.677499999999998</v>
      </c>
      <c r="K154" s="44">
        <v>-23.522388888888898</v>
      </c>
      <c r="L154" s="44">
        <v>-17.228666666666665</v>
      </c>
      <c r="M154" s="56">
        <v>-12.234999999999999</v>
      </c>
      <c r="N154" s="86"/>
    </row>
    <row r="155" spans="1:28" x14ac:dyDescent="0.25">
      <c r="A155" s="73" t="s">
        <v>15</v>
      </c>
      <c r="B155" s="49" t="s">
        <v>5</v>
      </c>
      <c r="C155" s="74">
        <v>-17.247333333333334</v>
      </c>
      <c r="D155" s="72">
        <v>-22.332833333333337</v>
      </c>
      <c r="E155" s="50">
        <v>-23.621333333333336</v>
      </c>
      <c r="F155" s="51">
        <v>-23.364166666666666</v>
      </c>
      <c r="G155" s="52">
        <v>-23.863333333333333</v>
      </c>
      <c r="H155" s="50">
        <v>-25.514166666666664</v>
      </c>
      <c r="I155" s="39">
        <v>-22.700222222222234</v>
      </c>
      <c r="J155" s="85">
        <v>-23.381444444444437</v>
      </c>
      <c r="K155" s="51">
        <v>-22.598888888888904</v>
      </c>
      <c r="L155" s="50">
        <v>-18.093499999999999</v>
      </c>
      <c r="M155" s="56">
        <v>-13.802166666666666</v>
      </c>
      <c r="N155" s="86">
        <v>-11.96</v>
      </c>
    </row>
    <row r="156" spans="1:28" x14ac:dyDescent="0.25">
      <c r="A156" s="73" t="s">
        <v>26</v>
      </c>
      <c r="B156" s="49" t="s">
        <v>5</v>
      </c>
      <c r="C156" s="74">
        <v>-16.728444444444435</v>
      </c>
      <c r="D156" s="88">
        <v>-21.790166666666664</v>
      </c>
      <c r="E156" s="50">
        <v>-23.793333333333333</v>
      </c>
      <c r="F156" s="51">
        <v>-23.858999999999998</v>
      </c>
      <c r="G156" s="47">
        <v>-23.384833333333333</v>
      </c>
      <c r="H156" s="50">
        <v>-26.238111111111113</v>
      </c>
      <c r="I156" s="39">
        <v>-23.978833333333331</v>
      </c>
      <c r="J156" s="84">
        <v>-24.111666666666665</v>
      </c>
      <c r="K156" s="51">
        <v>-23.263333333333332</v>
      </c>
      <c r="L156" s="50">
        <v>-19.169333333333331</v>
      </c>
      <c r="M156" s="57">
        <v>-15.787333333333335</v>
      </c>
      <c r="N156" s="87">
        <v>-12.799333333333331</v>
      </c>
    </row>
    <row r="157" spans="1:28" x14ac:dyDescent="0.25">
      <c r="A157" s="73" t="s">
        <v>28</v>
      </c>
      <c r="B157" s="46" t="s">
        <v>3</v>
      </c>
      <c r="C157" s="72"/>
      <c r="D157" s="72">
        <v>-17.2148888888889</v>
      </c>
      <c r="E157" s="56">
        <v>-21.745333333333335</v>
      </c>
      <c r="F157" s="56">
        <v>-22.52333333333333</v>
      </c>
      <c r="G157" s="52">
        <v>-22.166666666666668</v>
      </c>
      <c r="H157" s="44">
        <v>-24.104444444444443</v>
      </c>
      <c r="I157" s="39">
        <v>-23.230888888888899</v>
      </c>
      <c r="J157" s="85">
        <v>-23.775333333333332</v>
      </c>
      <c r="K157" s="52">
        <v>-20.557333333333332</v>
      </c>
      <c r="L157" s="52">
        <v>-17.1648888888889</v>
      </c>
      <c r="M157" s="56">
        <v>-15.410000000000002</v>
      </c>
      <c r="N157" s="86"/>
      <c r="P157" t="str">
        <f>(B157)</f>
        <v>Pinot noir</v>
      </c>
      <c r="Q157" s="94">
        <f>AVERAGE(C157:C160)</f>
        <v>-16.136111111111116</v>
      </c>
      <c r="R157" s="94">
        <f t="shared" ref="R157" si="393">AVERAGE(D157:D160)</f>
        <v>-19.900277777777784</v>
      </c>
      <c r="S157" s="94">
        <f t="shared" ref="S157" si="394">AVERAGE(E157:E160)</f>
        <v>-22.765583333333336</v>
      </c>
      <c r="T157" s="94">
        <f t="shared" ref="T157" si="395">AVERAGE(F157:F160)</f>
        <v>-22.846180555555559</v>
      </c>
      <c r="U157" s="94">
        <f t="shared" ref="U157" si="396">AVERAGE(G157:G160)</f>
        <v>-23.217763888888882</v>
      </c>
      <c r="V157" s="94">
        <f t="shared" ref="V157" si="397">AVERAGE(H157:H160)</f>
        <v>-24.817569444444445</v>
      </c>
      <c r="W157" s="94">
        <f t="shared" ref="W157" si="398">AVERAGE(I157:I160)</f>
        <v>-23.651027777777781</v>
      </c>
      <c r="X157" s="94">
        <f t="shared" ref="X157" si="399">AVERAGE(J157:J160)</f>
        <v>-23.566527777777786</v>
      </c>
      <c r="Y157" s="94">
        <f t="shared" ref="Y157" si="400">AVERAGE(K157:K160)</f>
        <v>-21.156208333333332</v>
      </c>
      <c r="Z157" s="94">
        <f t="shared" ref="Z157" si="401">AVERAGE(L157:L160)</f>
        <v>-18.785930555555559</v>
      </c>
      <c r="AA157" s="94">
        <f t="shared" ref="AA157" si="402">AVERAGE(M157:M160)</f>
        <v>-15.350569444444451</v>
      </c>
      <c r="AB157" s="94">
        <f t="shared" ref="AB157" si="403">AVERAGE(N157:N160)</f>
        <v>-13.355999999999998</v>
      </c>
    </row>
    <row r="158" spans="1:28" x14ac:dyDescent="0.25">
      <c r="A158" s="73" t="s">
        <v>11</v>
      </c>
      <c r="B158" s="46" t="s">
        <v>3</v>
      </c>
      <c r="C158" s="72">
        <v>-16.402000000000001</v>
      </c>
      <c r="D158" s="72">
        <v>-20.154166666666669</v>
      </c>
      <c r="E158" s="56">
        <v>-23.850666666666665</v>
      </c>
      <c r="F158" s="56">
        <v>-23.936666666666667</v>
      </c>
      <c r="G158" s="52">
        <v>-24.566944444444431</v>
      </c>
      <c r="H158" s="44">
        <v>-25.762499999999999</v>
      </c>
      <c r="I158" s="39">
        <v>-24.715888888888898</v>
      </c>
      <c r="J158" s="85">
        <v>-24.048000000000002</v>
      </c>
      <c r="K158" s="52">
        <v>-21.885999999999999</v>
      </c>
      <c r="L158" s="52">
        <v>-19.328666666666667</v>
      </c>
      <c r="M158" s="56">
        <v>-14.661333333333333</v>
      </c>
      <c r="N158" s="86">
        <v>-13.4445</v>
      </c>
    </row>
    <row r="159" spans="1:28" x14ac:dyDescent="0.25">
      <c r="A159" s="73" t="s">
        <v>12</v>
      </c>
      <c r="B159" s="46" t="s">
        <v>3</v>
      </c>
      <c r="C159" s="72"/>
      <c r="D159" s="72">
        <v>-20.898166666666668</v>
      </c>
      <c r="E159" s="56">
        <v>-22.716666666666669</v>
      </c>
      <c r="F159" s="56">
        <v>-21.6525</v>
      </c>
      <c r="G159" s="47">
        <v>-22.607444444444429</v>
      </c>
      <c r="H159" s="44">
        <v>-24.073333333333334</v>
      </c>
      <c r="I159" s="39">
        <v>-23.264833333333332</v>
      </c>
      <c r="J159" s="84">
        <v>-23.337222222222234</v>
      </c>
      <c r="K159" s="52">
        <v>-20.159666666666666</v>
      </c>
      <c r="L159" s="52">
        <v>-17.605722222222234</v>
      </c>
      <c r="M159" s="57">
        <v>-15.292222222222234</v>
      </c>
      <c r="N159" s="50"/>
    </row>
    <row r="160" spans="1:28" x14ac:dyDescent="0.25">
      <c r="A160" s="73" t="s">
        <v>27</v>
      </c>
      <c r="B160" s="49" t="s">
        <v>3</v>
      </c>
      <c r="C160" s="74">
        <v>-15.870222222222234</v>
      </c>
      <c r="D160" s="72">
        <v>-21.333888888888897</v>
      </c>
      <c r="E160" s="57">
        <v>-22.749666666666666</v>
      </c>
      <c r="F160" s="58">
        <v>-23.272222222222236</v>
      </c>
      <c r="G160" s="52">
        <v>-23.53</v>
      </c>
      <c r="H160" s="50">
        <v>-25.33</v>
      </c>
      <c r="I160" s="39">
        <v>-23.392499999999998</v>
      </c>
      <c r="J160" s="85">
        <v>-23.105555555555565</v>
      </c>
      <c r="K160" s="58">
        <v>-22.021833333333333</v>
      </c>
      <c r="L160" s="57">
        <v>-21.044444444444434</v>
      </c>
      <c r="M160" s="56">
        <v>-16.038722222222233</v>
      </c>
      <c r="N160" s="86">
        <v>-13.267499999999998</v>
      </c>
    </row>
    <row r="161" spans="1:28" x14ac:dyDescent="0.25">
      <c r="A161" s="73" t="s">
        <v>28</v>
      </c>
      <c r="B161" s="46" t="s">
        <v>6</v>
      </c>
      <c r="C161" s="72"/>
      <c r="D161" s="72">
        <v>-19.004499999999997</v>
      </c>
      <c r="E161" s="56">
        <v>-22.892666666666667</v>
      </c>
      <c r="F161" s="56">
        <v>-23.716666666666669</v>
      </c>
      <c r="G161" s="47">
        <v>-23.880833333333332</v>
      </c>
      <c r="H161" s="44">
        <v>-26.006499999999999</v>
      </c>
      <c r="I161" s="39">
        <v>-24.501333333333335</v>
      </c>
      <c r="J161" s="84">
        <v>-23.608500000000003</v>
      </c>
      <c r="K161" s="52">
        <v>-22.791333333333331</v>
      </c>
      <c r="L161" s="52">
        <v>-17.834888888888901</v>
      </c>
      <c r="M161" s="57">
        <v>-12.338666666666668</v>
      </c>
      <c r="N161" s="50"/>
      <c r="P161" t="str">
        <f>(B161)</f>
        <v>Riesling</v>
      </c>
      <c r="Q161" s="94">
        <f>AVERAGE(C161:C165)</f>
        <v>-17.015499999999999</v>
      </c>
      <c r="R161" s="94">
        <f t="shared" ref="R161" si="404">AVERAGE(D161:D165)</f>
        <v>-20.16213333333333</v>
      </c>
      <c r="S161" s="94">
        <f t="shared" ref="S161" si="405">AVERAGE(E161:E165)</f>
        <v>-23.221644444444447</v>
      </c>
      <c r="T161" s="94">
        <f t="shared" ref="T161" si="406">AVERAGE(F161:F165)</f>
        <v>-23.285288888888893</v>
      </c>
      <c r="U161" s="94">
        <f t="shared" ref="U161" si="407">AVERAGE(G161:G165)</f>
        <v>-23.938022222222227</v>
      </c>
      <c r="V161" s="94">
        <f t="shared" ref="V161" si="408">AVERAGE(H161:H165)</f>
        <v>-25.050444444444445</v>
      </c>
      <c r="W161" s="94">
        <f t="shared" ref="W161" si="409">AVERAGE(I161:I165)</f>
        <v>-24.424355555555557</v>
      </c>
      <c r="X161" s="94">
        <f t="shared" ref="X161" si="410">AVERAGE(J161:J165)</f>
        <v>-24.016000000000002</v>
      </c>
      <c r="Y161" s="94">
        <f t="shared" ref="Y161" si="411">AVERAGE(K161:K165)</f>
        <v>-22.453677777777781</v>
      </c>
      <c r="Z161" s="94">
        <f t="shared" ref="Z161" si="412">AVERAGE(L161:L165)</f>
        <v>-20.749288888888895</v>
      </c>
      <c r="AA161" s="94">
        <f t="shared" ref="AA161" si="413">AVERAGE(M161:M165)</f>
        <v>-16.950311111111112</v>
      </c>
      <c r="AB161" s="94">
        <f t="shared" ref="AB161" si="414">AVERAGE(N161:N165)</f>
        <v>-14.052314814814812</v>
      </c>
    </row>
    <row r="162" spans="1:28" x14ac:dyDescent="0.25">
      <c r="A162" s="73" t="s">
        <v>11</v>
      </c>
      <c r="B162" s="46" t="s">
        <v>6</v>
      </c>
      <c r="C162" s="72">
        <v>-16.147833333333335</v>
      </c>
      <c r="D162" s="72">
        <v>-19.291333333333331</v>
      </c>
      <c r="E162" s="52">
        <v>-22.665833333333335</v>
      </c>
      <c r="F162" s="52">
        <v>-22.751388888888897</v>
      </c>
      <c r="G162" s="47">
        <v>-23.099999999999998</v>
      </c>
      <c r="H162" s="44">
        <v>-23.452222222222222</v>
      </c>
      <c r="I162" s="39">
        <v>-24.172333333333349</v>
      </c>
      <c r="J162" s="84">
        <v>-23.665833333333335</v>
      </c>
      <c r="K162" s="52">
        <v>-22.582666666666665</v>
      </c>
      <c r="L162" s="52">
        <v>-21.166666666666668</v>
      </c>
      <c r="M162" s="57">
        <v>-19.212222222222234</v>
      </c>
      <c r="N162" s="50">
        <v>-12.723611111111099</v>
      </c>
    </row>
    <row r="163" spans="1:28" x14ac:dyDescent="0.25">
      <c r="A163" s="73" t="s">
        <v>11</v>
      </c>
      <c r="B163" s="46" t="s">
        <v>6</v>
      </c>
      <c r="C163" s="72">
        <v>-17.192</v>
      </c>
      <c r="D163" s="72">
        <v>-21.448166666666665</v>
      </c>
      <c r="E163" s="59">
        <v>-23.703999999999997</v>
      </c>
      <c r="F163" s="52">
        <v>-24.452666666666669</v>
      </c>
      <c r="G163" s="52">
        <v>-24.744222222222234</v>
      </c>
      <c r="H163" s="44">
        <v>-24.470500000000001</v>
      </c>
      <c r="I163" s="39">
        <v>-25.196666666666669</v>
      </c>
      <c r="J163" s="85">
        <v>-25.031666666666666</v>
      </c>
      <c r="K163" s="52">
        <v>-22.815888888888903</v>
      </c>
      <c r="L163" s="52">
        <v>-23.018666666666672</v>
      </c>
      <c r="M163" s="56">
        <v>-19.124666666666666</v>
      </c>
      <c r="N163" s="86">
        <v>-13.252666666666665</v>
      </c>
    </row>
    <row r="164" spans="1:28" x14ac:dyDescent="0.25">
      <c r="A164" s="73" t="s">
        <v>13</v>
      </c>
      <c r="B164" s="46" t="s">
        <v>6</v>
      </c>
      <c r="C164" s="72"/>
      <c r="D164" s="72">
        <v>-19.897333333333332</v>
      </c>
      <c r="E164" s="52">
        <v>-23.308888888888902</v>
      </c>
      <c r="F164" s="52">
        <v>-23.248888888888899</v>
      </c>
      <c r="G164" s="52">
        <v>-23.810555555555567</v>
      </c>
      <c r="H164" s="44">
        <v>-25.264111111111109</v>
      </c>
      <c r="I164" s="39">
        <v>-24.013111111111101</v>
      </c>
      <c r="J164" s="85">
        <v>-23.283333333333331</v>
      </c>
      <c r="K164" s="52">
        <v>-21.882666666666665</v>
      </c>
      <c r="L164" s="52">
        <v>-19.769555555555566</v>
      </c>
      <c r="M164" s="56">
        <v>-16.206</v>
      </c>
      <c r="N164" s="86"/>
    </row>
    <row r="165" spans="1:28" x14ac:dyDescent="0.25">
      <c r="A165" s="73" t="s">
        <v>26</v>
      </c>
      <c r="B165" s="49" t="s">
        <v>6</v>
      </c>
      <c r="C165" s="74">
        <v>-17.706666666666667</v>
      </c>
      <c r="D165" s="72">
        <v>-21.169333333333331</v>
      </c>
      <c r="E165" s="57">
        <v>-23.536833333333334</v>
      </c>
      <c r="F165" s="58">
        <v>-22.256833333333333</v>
      </c>
      <c r="G165" s="47">
        <v>-24.154499999999999</v>
      </c>
      <c r="H165" s="50">
        <v>-26.058888888888891</v>
      </c>
      <c r="I165" s="39">
        <v>-24.238333333333333</v>
      </c>
      <c r="J165" s="84">
        <v>-24.490666666666666</v>
      </c>
      <c r="K165" s="58">
        <v>-22.195833333333336</v>
      </c>
      <c r="L165" s="57">
        <v>-21.956666666666667</v>
      </c>
      <c r="M165" s="57">
        <v>-17.87</v>
      </c>
      <c r="N165" s="50">
        <v>-16.180666666666667</v>
      </c>
    </row>
    <row r="166" spans="1:28" x14ac:dyDescent="0.25">
      <c r="A166" s="73" t="s">
        <v>26</v>
      </c>
      <c r="B166" s="49" t="s">
        <v>21</v>
      </c>
      <c r="C166" s="74">
        <v>-14.325333333333333</v>
      </c>
      <c r="D166" s="72">
        <v>-18.829833333333333</v>
      </c>
      <c r="E166" s="57">
        <v>-21.789333333333332</v>
      </c>
      <c r="F166" s="58">
        <v>-22.023555555555564</v>
      </c>
      <c r="G166" s="47">
        <v>-22.679000000000002</v>
      </c>
      <c r="H166" s="50">
        <v>-24.053333333333331</v>
      </c>
      <c r="I166" s="39">
        <v>-22.538222222222231</v>
      </c>
      <c r="J166" s="84">
        <v>-22.131333333333334</v>
      </c>
      <c r="K166" s="58">
        <v>-21.804222222222236</v>
      </c>
      <c r="L166" s="57">
        <v>-20.89</v>
      </c>
      <c r="M166" s="57">
        <v>-17.431999999999999</v>
      </c>
      <c r="N166" s="50">
        <v>-12.741500000000002</v>
      </c>
      <c r="P166" t="str">
        <f>(B166)</f>
        <v>Sauvignon blanc</v>
      </c>
      <c r="Q166" s="94">
        <f>AVERAGE(C166:C167)</f>
        <v>-14.487666666666666</v>
      </c>
      <c r="R166" s="94">
        <f t="shared" ref="R166" si="415">AVERAGE(D166:D167)</f>
        <v>-19.543166666666668</v>
      </c>
      <c r="S166" s="94">
        <f t="shared" ref="S166" si="416">AVERAGE(E166:E167)</f>
        <v>-22.002333333333333</v>
      </c>
      <c r="T166" s="94">
        <f t="shared" ref="T166" si="417">AVERAGE(F166:F167)</f>
        <v>-22.026138888888898</v>
      </c>
      <c r="U166" s="94">
        <f t="shared" ref="U166" si="418">AVERAGE(G166:G167)</f>
        <v>-22.626249999999999</v>
      </c>
      <c r="V166" s="94">
        <f t="shared" ref="V166" si="419">AVERAGE(H166:H167)</f>
        <v>-24.252777777777776</v>
      </c>
      <c r="W166" s="94">
        <f t="shared" ref="W166" si="420">AVERAGE(I166:I167)</f>
        <v>-22.703694444444452</v>
      </c>
      <c r="X166" s="94">
        <f t="shared" ref="X166" si="421">AVERAGE(J166:J167)</f>
        <v>-22.224972222222217</v>
      </c>
      <c r="Y166" s="94">
        <f t="shared" ref="Y166" si="422">AVERAGE(K166:K167)</f>
        <v>-22.734111111111119</v>
      </c>
      <c r="Z166" s="94">
        <f t="shared" ref="Z166" si="423">AVERAGE(L166:L167)</f>
        <v>-20.483000000000001</v>
      </c>
      <c r="AA166" s="94">
        <f t="shared" ref="AA166" si="424">AVERAGE(M166:M167)</f>
        <v>-17.431999999999999</v>
      </c>
      <c r="AB166" s="94">
        <f t="shared" ref="AB166" si="425">AVERAGE(N166:N167)</f>
        <v>-12.741500000000002</v>
      </c>
    </row>
    <row r="167" spans="1:28" x14ac:dyDescent="0.25">
      <c r="A167" s="73" t="s">
        <v>26</v>
      </c>
      <c r="B167" s="49" t="s">
        <v>21</v>
      </c>
      <c r="C167" s="74">
        <v>-14.65</v>
      </c>
      <c r="D167" s="72">
        <v>-20.256500000000003</v>
      </c>
      <c r="E167" s="57">
        <v>-22.215333333333334</v>
      </c>
      <c r="F167" s="58">
        <v>-22.028722222222232</v>
      </c>
      <c r="G167" s="47">
        <v>-22.573499999999999</v>
      </c>
      <c r="H167" s="50">
        <v>-24.452222222222222</v>
      </c>
      <c r="I167" s="39">
        <v>-22.869166666666668</v>
      </c>
      <c r="J167" s="84">
        <v>-22.3186111111111</v>
      </c>
      <c r="K167" s="58">
        <v>-23.663999999999998</v>
      </c>
      <c r="L167" s="57">
        <v>-20.076000000000001</v>
      </c>
      <c r="M167" s="57"/>
      <c r="N167" s="50"/>
    </row>
    <row r="168" spans="1:28" x14ac:dyDescent="0.25">
      <c r="A168" s="73" t="s">
        <v>10</v>
      </c>
      <c r="B168" s="46" t="s">
        <v>2</v>
      </c>
      <c r="C168" s="72"/>
      <c r="D168" s="72">
        <v>-15.575999999999999</v>
      </c>
      <c r="E168" s="52">
        <v>-19.456111111111099</v>
      </c>
      <c r="F168" s="52">
        <v>-21.366833333333336</v>
      </c>
      <c r="G168" s="47">
        <v>-22.467722222222232</v>
      </c>
      <c r="H168" s="44"/>
      <c r="I168" s="39">
        <v>-20.976666666666667</v>
      </c>
      <c r="J168" s="84"/>
      <c r="K168" s="52">
        <v>-21.874666666666666</v>
      </c>
      <c r="L168" s="52">
        <v>-18.175333333333331</v>
      </c>
      <c r="M168" s="57">
        <v>-15.862500000000001</v>
      </c>
      <c r="N168" s="50">
        <v>-10.593333333333334</v>
      </c>
      <c r="P168" t="str">
        <f>(B168)</f>
        <v>Shiraz</v>
      </c>
      <c r="Q168" s="94">
        <f>AVERAGE(C168:C173)</f>
        <v>-13.387388888888887</v>
      </c>
      <c r="R168" s="94">
        <f t="shared" ref="R168:AB168" si="426">AVERAGE(D168:D173)</f>
        <v>-16.599814814814817</v>
      </c>
      <c r="S168" s="94">
        <f t="shared" si="426"/>
        <v>-20.158268518518515</v>
      </c>
      <c r="T168" s="94">
        <f t="shared" si="426"/>
        <v>-20.63280555555556</v>
      </c>
      <c r="U168" s="94">
        <f t="shared" si="426"/>
        <v>-22.342662037037034</v>
      </c>
      <c r="V168" s="94">
        <f t="shared" si="426"/>
        <v>-23.703194444444446</v>
      </c>
      <c r="W168" s="94">
        <f t="shared" si="426"/>
        <v>-22.012212962962952</v>
      </c>
      <c r="X168" s="94">
        <f t="shared" si="426"/>
        <v>-22.296944444444446</v>
      </c>
      <c r="Y168" s="94">
        <f t="shared" si="426"/>
        <v>-22.165999999999997</v>
      </c>
      <c r="Z168" s="94">
        <f t="shared" si="426"/>
        <v>-19.266037037037041</v>
      </c>
      <c r="AA168" s="94">
        <f t="shared" si="426"/>
        <v>-15.774749999999999</v>
      </c>
      <c r="AB168" s="94">
        <f t="shared" si="426"/>
        <v>-11.637796296296296</v>
      </c>
    </row>
    <row r="169" spans="1:28" x14ac:dyDescent="0.25">
      <c r="A169" s="73" t="s">
        <v>10</v>
      </c>
      <c r="B169" s="55" t="s">
        <v>2</v>
      </c>
      <c r="C169" s="72"/>
      <c r="D169" s="72">
        <v>-13.498666666666665</v>
      </c>
      <c r="E169" s="52">
        <v>-18.508166666666668</v>
      </c>
      <c r="F169" s="52">
        <v>-20.836666666666666</v>
      </c>
      <c r="G169" s="47">
        <v>-22.274444444444431</v>
      </c>
      <c r="H169" s="44"/>
      <c r="I169" s="39">
        <v>-20.930999999999997</v>
      </c>
      <c r="J169" s="84"/>
      <c r="K169" s="52">
        <v>-22.206666666666649</v>
      </c>
      <c r="L169" s="52">
        <v>-18.443999999999999</v>
      </c>
      <c r="M169" s="57">
        <v>-15.639166666666668</v>
      </c>
      <c r="N169" s="50">
        <v>-9.934777777777775</v>
      </c>
    </row>
    <row r="170" spans="1:28" x14ac:dyDescent="0.25">
      <c r="A170" s="73" t="s">
        <v>10</v>
      </c>
      <c r="B170" s="46" t="s">
        <v>2</v>
      </c>
      <c r="C170" s="72"/>
      <c r="D170" s="72">
        <v>-19.045444444444431</v>
      </c>
      <c r="E170" s="52">
        <v>-21.094666666666665</v>
      </c>
      <c r="F170" s="52">
        <v>-21.333333333333332</v>
      </c>
      <c r="G170" s="47">
        <v>-21.708750000000002</v>
      </c>
      <c r="H170" s="44">
        <v>-24.561666666666667</v>
      </c>
      <c r="I170" s="39">
        <v>-23.302000000000003</v>
      </c>
      <c r="J170" s="84">
        <v>-22.658333333333353</v>
      </c>
      <c r="K170" s="52">
        <v>-20.987333333333336</v>
      </c>
      <c r="L170" s="52">
        <v>-20.387166666666669</v>
      </c>
      <c r="M170" s="57">
        <v>-17.166944444444429</v>
      </c>
      <c r="N170" s="50">
        <v>-12.097333333333333</v>
      </c>
    </row>
    <row r="171" spans="1:28" x14ac:dyDescent="0.25">
      <c r="A171" s="73" t="s">
        <v>11</v>
      </c>
      <c r="B171" s="46" t="s">
        <v>2</v>
      </c>
      <c r="C171" s="72">
        <v>-12.866999999999999</v>
      </c>
      <c r="D171" s="72">
        <v>-18.523666666666667</v>
      </c>
      <c r="E171" s="52">
        <v>-20.799999999999997</v>
      </c>
      <c r="F171" s="52">
        <v>-19.571666666666669</v>
      </c>
      <c r="G171" s="47">
        <v>-23.07</v>
      </c>
      <c r="H171" s="44">
        <v>-22.975000000000001</v>
      </c>
      <c r="I171" s="39">
        <v>-22.983611111111099</v>
      </c>
      <c r="J171" s="84">
        <v>-22.341666666666665</v>
      </c>
      <c r="K171" s="52">
        <v>-21.975000000000001</v>
      </c>
      <c r="L171" s="52">
        <v>-20.936666666666667</v>
      </c>
      <c r="M171" s="57">
        <v>-16.405000000000001</v>
      </c>
      <c r="N171" s="50">
        <v>-13.4125</v>
      </c>
    </row>
    <row r="172" spans="1:28" x14ac:dyDescent="0.25">
      <c r="A172" s="73" t="s">
        <v>27</v>
      </c>
      <c r="B172" s="49" t="s">
        <v>2</v>
      </c>
      <c r="C172" s="74">
        <v>-12.791333333333332</v>
      </c>
      <c r="D172" s="72">
        <v>-15.382</v>
      </c>
      <c r="E172" s="57">
        <v>-20.288</v>
      </c>
      <c r="F172" s="58">
        <v>-20.260000000000002</v>
      </c>
      <c r="G172" s="47">
        <v>-22.028055555555536</v>
      </c>
      <c r="H172" s="50">
        <v>-23.573333333333334</v>
      </c>
      <c r="I172" s="39">
        <v>-21.293333333333297</v>
      </c>
      <c r="J172" s="84">
        <v>-22.081666666666667</v>
      </c>
      <c r="K172" s="58">
        <v>-22.515333333333331</v>
      </c>
      <c r="L172" s="57">
        <v>-18.473388888888902</v>
      </c>
      <c r="M172" s="57">
        <v>-14.432444444444466</v>
      </c>
      <c r="N172" s="50">
        <v>-11.747499999999999</v>
      </c>
    </row>
    <row r="173" spans="1:28" x14ac:dyDescent="0.25">
      <c r="A173" s="73" t="s">
        <v>27</v>
      </c>
      <c r="B173" s="49" t="s">
        <v>2</v>
      </c>
      <c r="C173" s="74">
        <v>-14.503833333333333</v>
      </c>
      <c r="D173" s="72">
        <v>-17.573111111111132</v>
      </c>
      <c r="E173" s="57">
        <v>-20.802666666666667</v>
      </c>
      <c r="F173" s="58">
        <v>-20.428333333333335</v>
      </c>
      <c r="G173" s="47">
        <v>-22.507000000000001</v>
      </c>
      <c r="H173" s="50">
        <v>-23.702777777777779</v>
      </c>
      <c r="I173" s="39">
        <v>-22.58666666666667</v>
      </c>
      <c r="J173" s="84">
        <v>-22.106111111111101</v>
      </c>
      <c r="K173" s="58">
        <v>-23.436999999999998</v>
      </c>
      <c r="L173" s="57">
        <v>-19.179666666666666</v>
      </c>
      <c r="M173" s="57">
        <v>-15.142444444444431</v>
      </c>
      <c r="N173" s="50">
        <v>-12.041333333333334</v>
      </c>
    </row>
    <row r="174" spans="1:28" ht="15.75" thickBot="1" x14ac:dyDescent="0.3">
      <c r="A174" s="76" t="s">
        <v>29</v>
      </c>
      <c r="B174" s="60" t="s">
        <v>25</v>
      </c>
      <c r="C174" s="72"/>
      <c r="D174" s="72">
        <v>-17.237833333333331</v>
      </c>
      <c r="E174" s="52">
        <v>-22.207555555555569</v>
      </c>
      <c r="F174" s="52">
        <v>-22.723500000000001</v>
      </c>
      <c r="G174" s="62">
        <v>-24.510388888888901</v>
      </c>
      <c r="H174" s="63"/>
      <c r="I174" s="64">
        <v>-22.021166666666669</v>
      </c>
      <c r="J174" s="89"/>
      <c r="K174" s="52">
        <v>-21.5518888888889</v>
      </c>
      <c r="L174" s="52">
        <v>-19.081166666666665</v>
      </c>
      <c r="M174" s="90">
        <v>-16.384666666666668</v>
      </c>
      <c r="N174" s="91">
        <v>-10.9801111111111</v>
      </c>
    </row>
    <row r="175" spans="1:28" ht="15.75" thickBot="1" x14ac:dyDescent="0.3">
      <c r="A175" s="77" t="s">
        <v>22</v>
      </c>
      <c r="B175" s="67"/>
      <c r="C175" s="68">
        <f t="shared" ref="C175:N175" si="427">AVERAGE(C131:C174)</f>
        <v>-15.244595785440611</v>
      </c>
      <c r="D175" s="68">
        <f t="shared" si="427"/>
        <v>-19.115982323232323</v>
      </c>
      <c r="E175" s="68">
        <f t="shared" si="427"/>
        <v>-21.893217171717172</v>
      </c>
      <c r="F175" s="68">
        <f t="shared" si="427"/>
        <v>-22.096854797979802</v>
      </c>
      <c r="G175" s="68">
        <f t="shared" si="427"/>
        <v>-23.038145833333328</v>
      </c>
      <c r="H175" s="68">
        <f t="shared" si="427"/>
        <v>-24.498075617283956</v>
      </c>
      <c r="I175" s="68">
        <f t="shared" si="427"/>
        <v>-23.082712121212126</v>
      </c>
      <c r="J175" s="68">
        <f t="shared" si="427"/>
        <v>-23.162271604938272</v>
      </c>
      <c r="K175" s="68">
        <f t="shared" si="427"/>
        <v>-22.085661616161619</v>
      </c>
      <c r="L175" s="68">
        <f t="shared" si="427"/>
        <v>-19.104994949494955</v>
      </c>
      <c r="M175" s="68">
        <f t="shared" si="427"/>
        <v>-15.742481912144706</v>
      </c>
      <c r="N175" s="68">
        <f t="shared" si="427"/>
        <v>-12.065931746031746</v>
      </c>
    </row>
    <row r="176" spans="1:28" ht="18.75" x14ac:dyDescent="0.3">
      <c r="B176" s="2" t="s">
        <v>59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thickBot="1" x14ac:dyDescent="0.3">
      <c r="C177" s="435">
        <v>42316</v>
      </c>
      <c r="D177" s="435">
        <v>42330</v>
      </c>
      <c r="E177" s="435">
        <v>42344</v>
      </c>
      <c r="F177" s="435">
        <v>42358</v>
      </c>
      <c r="G177" s="435">
        <v>42372</v>
      </c>
      <c r="H177" s="435">
        <v>42386</v>
      </c>
      <c r="I177" s="435">
        <v>42400</v>
      </c>
      <c r="J177" s="435">
        <v>42414</v>
      </c>
      <c r="K177" s="435">
        <v>42428</v>
      </c>
      <c r="L177" s="435">
        <v>42443</v>
      </c>
      <c r="M177" s="435">
        <v>42457</v>
      </c>
      <c r="N177" s="435">
        <v>43559</v>
      </c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ht="15.75" thickBot="1" x14ac:dyDescent="0.3">
      <c r="B178" s="33" t="s">
        <v>0</v>
      </c>
      <c r="C178" s="34" t="s">
        <v>24</v>
      </c>
      <c r="D178" s="34" t="s">
        <v>24</v>
      </c>
      <c r="E178" s="34" t="s">
        <v>24</v>
      </c>
      <c r="F178" s="34" t="s">
        <v>24</v>
      </c>
      <c r="G178" s="34" t="s">
        <v>24</v>
      </c>
      <c r="H178" s="34" t="s">
        <v>24</v>
      </c>
      <c r="I178" s="34" t="s">
        <v>24</v>
      </c>
      <c r="J178" s="78" t="s">
        <v>24</v>
      </c>
      <c r="K178" s="34" t="s">
        <v>24</v>
      </c>
      <c r="L178" s="34" t="s">
        <v>24</v>
      </c>
      <c r="M178" s="34" t="s">
        <v>24</v>
      </c>
      <c r="N178" s="34" t="s">
        <v>24</v>
      </c>
      <c r="Q178" s="129">
        <v>42316</v>
      </c>
      <c r="R178" s="36">
        <f>(Q178+14)</f>
        <v>42330</v>
      </c>
      <c r="S178" s="36">
        <f t="shared" ref="S178:AA178" si="428">(R178+14)</f>
        <v>42344</v>
      </c>
      <c r="T178" s="36">
        <f t="shared" si="428"/>
        <v>42358</v>
      </c>
      <c r="U178" s="36">
        <f t="shared" si="428"/>
        <v>42372</v>
      </c>
      <c r="V178" s="36">
        <f t="shared" si="428"/>
        <v>42386</v>
      </c>
      <c r="W178" s="36">
        <f t="shared" si="428"/>
        <v>42400</v>
      </c>
      <c r="X178" s="36">
        <f t="shared" si="428"/>
        <v>42414</v>
      </c>
      <c r="Y178" s="36">
        <f t="shared" si="428"/>
        <v>42428</v>
      </c>
      <c r="Z178" s="36">
        <f>(Y178+15)</f>
        <v>42443</v>
      </c>
      <c r="AA178" s="36">
        <f t="shared" si="428"/>
        <v>42457</v>
      </c>
      <c r="AB178" s="36">
        <v>43559</v>
      </c>
    </row>
    <row r="179" spans="1:28" x14ac:dyDescent="0.25">
      <c r="A179" s="389" t="s">
        <v>10</v>
      </c>
      <c r="B179" s="37" t="s">
        <v>9</v>
      </c>
      <c r="C179" s="72">
        <v>-14.778333333333334</v>
      </c>
      <c r="D179" s="130">
        <v>-20.793166666666668</v>
      </c>
      <c r="E179" s="131">
        <v>-22.77033333333333</v>
      </c>
      <c r="F179" s="132">
        <v>-26.55</v>
      </c>
      <c r="G179" s="130"/>
      <c r="H179" s="133">
        <v>-26.42</v>
      </c>
      <c r="I179" s="134"/>
      <c r="J179" s="135">
        <v>-25.619999999999997</v>
      </c>
      <c r="K179" s="136">
        <v>-23.683055555555569</v>
      </c>
      <c r="L179" s="136">
        <v>-19.018000000000001</v>
      </c>
      <c r="M179" s="137">
        <v>-13.722666666666667</v>
      </c>
      <c r="N179" s="138"/>
      <c r="P179" t="str">
        <f>(B179)</f>
        <v>Cabernet Franc</v>
      </c>
      <c r="Q179" s="98">
        <f>AVERAGE(C179:C181)</f>
        <v>-16.20970370370371</v>
      </c>
      <c r="R179" s="98">
        <f t="shared" ref="R179:AB179" si="429">AVERAGE(D179:D181)</f>
        <v>-21.099777777777778</v>
      </c>
      <c r="S179" s="98">
        <f t="shared" si="429"/>
        <v>-23.686888888888888</v>
      </c>
      <c r="T179" s="98">
        <f t="shared" si="429"/>
        <v>-25.659037037037034</v>
      </c>
      <c r="U179" s="98">
        <f t="shared" si="429"/>
        <v>-25.736111111111114</v>
      </c>
      <c r="V179" s="98">
        <f t="shared" si="429"/>
        <v>-25.07462962962963</v>
      </c>
      <c r="W179" s="98">
        <f t="shared" si="429"/>
        <v>-24.649583333333332</v>
      </c>
      <c r="X179" s="98">
        <f t="shared" si="429"/>
        <v>-25.182740740740741</v>
      </c>
      <c r="Y179" s="98">
        <f t="shared" si="429"/>
        <v>-23.808574074074077</v>
      </c>
      <c r="Z179" s="98">
        <f t="shared" si="429"/>
        <v>-20.688777777777776</v>
      </c>
      <c r="AA179" s="98">
        <f t="shared" si="429"/>
        <v>-15.252111111111111</v>
      </c>
      <c r="AB179" s="98">
        <f t="shared" si="429"/>
        <v>-12.873999999999999</v>
      </c>
    </row>
    <row r="180" spans="1:28" x14ac:dyDescent="0.25">
      <c r="A180" s="390" t="s">
        <v>11</v>
      </c>
      <c r="B180" s="46" t="s">
        <v>9</v>
      </c>
      <c r="C180" s="72">
        <v>-16.118722222222232</v>
      </c>
      <c r="D180" s="130">
        <v>-20.995833333333334</v>
      </c>
      <c r="E180" s="131">
        <v>-24.259166666666669</v>
      </c>
      <c r="F180" s="132">
        <v>-25.437111111111097</v>
      </c>
      <c r="G180" s="130">
        <v>-26.085555555555558</v>
      </c>
      <c r="H180" s="136">
        <v>-24.425000000000001</v>
      </c>
      <c r="I180" s="130">
        <v>-24.78533333333333</v>
      </c>
      <c r="J180" s="139">
        <v>-24.906666666666666</v>
      </c>
      <c r="K180" s="136">
        <v>-23.898</v>
      </c>
      <c r="L180" s="136">
        <v>-21.153666666666666</v>
      </c>
      <c r="M180" s="140">
        <v>-15.733666666666666</v>
      </c>
      <c r="N180" s="141">
        <v>-12.539499999999999</v>
      </c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25">
      <c r="A181" s="390" t="s">
        <v>26</v>
      </c>
      <c r="B181" s="49" t="s">
        <v>9</v>
      </c>
      <c r="C181" s="74">
        <v>-17.732055555555565</v>
      </c>
      <c r="D181" s="130">
        <v>-21.510333333333335</v>
      </c>
      <c r="E181" s="142">
        <v>-24.031166666666667</v>
      </c>
      <c r="F181" s="143">
        <v>-24.990000000000002</v>
      </c>
      <c r="G181" s="144">
        <v>-25.386666666666667</v>
      </c>
      <c r="H181" s="141">
        <v>-24.378888888888898</v>
      </c>
      <c r="I181" s="144">
        <v>-24.513833333333334</v>
      </c>
      <c r="J181" s="139">
        <v>-25.021555555555565</v>
      </c>
      <c r="K181" s="143">
        <v>-23.844666666666665</v>
      </c>
      <c r="L181" s="141">
        <v>-21.894666666666666</v>
      </c>
      <c r="M181" s="140">
        <v>-16.3</v>
      </c>
      <c r="N181" s="141">
        <v>-13.208500000000001</v>
      </c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25">
      <c r="A182" s="390" t="s">
        <v>10</v>
      </c>
      <c r="B182" s="46" t="s">
        <v>20</v>
      </c>
      <c r="C182" s="72">
        <v>-12.8795</v>
      </c>
      <c r="D182" s="130">
        <v>-18.5688888888889</v>
      </c>
      <c r="E182" s="131">
        <v>-22.7011111111111</v>
      </c>
      <c r="F182" s="132">
        <v>-23.212</v>
      </c>
      <c r="G182" s="130">
        <v>-24.583055555555557</v>
      </c>
      <c r="H182" s="136">
        <v>-24.133333333333336</v>
      </c>
      <c r="I182" s="130">
        <v>-23.244</v>
      </c>
      <c r="J182" s="139">
        <v>-23.227222222222235</v>
      </c>
      <c r="K182" s="136">
        <v>-21.959166666666665</v>
      </c>
      <c r="L182" s="136">
        <v>-18.61444444444443</v>
      </c>
      <c r="M182" s="140">
        <v>-14.887333333333332</v>
      </c>
      <c r="N182" s="141">
        <v>-11.318444444444433</v>
      </c>
      <c r="P182" t="str">
        <f>(B182)</f>
        <v>Cabernet Sauvignon</v>
      </c>
      <c r="Q182" s="98">
        <f>AVERAGE(C182:C185)</f>
        <v>-15.168138888888892</v>
      </c>
      <c r="R182" s="98">
        <f t="shared" ref="R182:AB182" si="430">AVERAGE(D182:D185)</f>
        <v>-19.390305555555553</v>
      </c>
      <c r="S182" s="98">
        <f t="shared" si="430"/>
        <v>-22.700138888888883</v>
      </c>
      <c r="T182" s="98">
        <f t="shared" si="430"/>
        <v>-23.785694444444442</v>
      </c>
      <c r="U182" s="98">
        <f t="shared" si="430"/>
        <v>-24.457708333333333</v>
      </c>
      <c r="V182" s="98">
        <f t="shared" si="430"/>
        <v>-24.544861111111107</v>
      </c>
      <c r="W182" s="98">
        <f t="shared" si="430"/>
        <v>-22.771972222222225</v>
      </c>
      <c r="X182" s="98">
        <f t="shared" si="430"/>
        <v>-23.382055555555564</v>
      </c>
      <c r="Y182" s="98">
        <f t="shared" si="430"/>
        <v>-21.953402777777772</v>
      </c>
      <c r="Z182" s="98">
        <f t="shared" si="430"/>
        <v>-19.991527777777776</v>
      </c>
      <c r="AA182" s="98">
        <f t="shared" si="430"/>
        <v>-16.435444444444439</v>
      </c>
      <c r="AB182" s="98">
        <f t="shared" si="430"/>
        <v>-13.075125</v>
      </c>
    </row>
    <row r="183" spans="1:28" x14ac:dyDescent="0.25">
      <c r="A183" s="390" t="s">
        <v>11</v>
      </c>
      <c r="B183" s="46" t="s">
        <v>20</v>
      </c>
      <c r="C183" s="72">
        <v>-15.248333333333335</v>
      </c>
      <c r="D183" s="130">
        <v>-19.905000000000001</v>
      </c>
      <c r="E183" s="131">
        <v>-22.8261111111111</v>
      </c>
      <c r="F183" s="132">
        <v>-24.316666666666666</v>
      </c>
      <c r="G183" s="130">
        <v>-23.707222222222224</v>
      </c>
      <c r="H183" s="136">
        <v>-25.179999999999996</v>
      </c>
      <c r="I183" s="130">
        <v>-22.768333333333334</v>
      </c>
      <c r="J183" s="145">
        <v>-23.201000000000004</v>
      </c>
      <c r="K183" s="136">
        <v>-22.132333333333335</v>
      </c>
      <c r="L183" s="136">
        <v>-20.289722222222235</v>
      </c>
      <c r="M183" s="146">
        <v>-16.328111111111099</v>
      </c>
      <c r="N183" s="131">
        <v>-13.584722222222233</v>
      </c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25">
      <c r="A184" s="390" t="s">
        <v>27</v>
      </c>
      <c r="B184" s="49" t="s">
        <v>20</v>
      </c>
      <c r="C184" s="74">
        <v>-17.428055555555563</v>
      </c>
      <c r="D184" s="130">
        <v>-20.651666666666667</v>
      </c>
      <c r="E184" s="142">
        <v>-22.566666666666666</v>
      </c>
      <c r="F184" s="143">
        <v>-23.886666666666667</v>
      </c>
      <c r="G184" s="144">
        <v>-24.47666666666667</v>
      </c>
      <c r="H184" s="141">
        <v>-24.155000000000001</v>
      </c>
      <c r="I184" s="144">
        <v>-22.548333333333336</v>
      </c>
      <c r="J184" s="145">
        <v>-23.74666666666667</v>
      </c>
      <c r="K184" s="143">
        <v>-21.913222222222231</v>
      </c>
      <c r="L184" s="141">
        <v>-20.52</v>
      </c>
      <c r="M184" s="146">
        <v>-17.167999999999996</v>
      </c>
      <c r="N184" s="131">
        <v>-13.593333333333334</v>
      </c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25">
      <c r="A185" s="390" t="s">
        <v>27</v>
      </c>
      <c r="B185" s="49" t="s">
        <v>20</v>
      </c>
      <c r="C185" s="74">
        <v>-15.116666666666667</v>
      </c>
      <c r="D185" s="130">
        <v>-18.435666666666648</v>
      </c>
      <c r="E185" s="142">
        <v>-22.706666666666667</v>
      </c>
      <c r="F185" s="143">
        <v>-23.727444444444433</v>
      </c>
      <c r="G185" s="144">
        <v>-25.063888888888886</v>
      </c>
      <c r="H185" s="141">
        <v>-24.711111111111098</v>
      </c>
      <c r="I185" s="144">
        <v>-22.527222222222235</v>
      </c>
      <c r="J185" s="145">
        <v>-23.353333333333335</v>
      </c>
      <c r="K185" s="143">
        <v>-21.808888888888863</v>
      </c>
      <c r="L185" s="141">
        <v>-20.541944444444436</v>
      </c>
      <c r="M185" s="146">
        <v>-17.358333333333334</v>
      </c>
      <c r="N185" s="131">
        <v>-13.804</v>
      </c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25">
      <c r="A186" s="390" t="s">
        <v>10</v>
      </c>
      <c r="B186" s="55" t="s">
        <v>1</v>
      </c>
      <c r="C186" s="72">
        <v>-16.710555555555569</v>
      </c>
      <c r="D186" s="130">
        <v>-21.625</v>
      </c>
      <c r="E186" s="131">
        <v>-23.271333333333335</v>
      </c>
      <c r="F186" s="132">
        <v>-23.358333333333334</v>
      </c>
      <c r="G186" s="130"/>
      <c r="H186" s="136">
        <v>-26.093333333333334</v>
      </c>
      <c r="I186" s="130"/>
      <c r="J186" s="145">
        <v>-24.545000000000002</v>
      </c>
      <c r="K186" s="136">
        <v>-22.801333333333332</v>
      </c>
      <c r="L186" s="136">
        <v>-19.757166666666667</v>
      </c>
      <c r="M186" s="146">
        <v>-14.331333333333333</v>
      </c>
      <c r="N186" s="131"/>
      <c r="P186" t="str">
        <f>(B186)</f>
        <v>Chardonnay</v>
      </c>
      <c r="Q186" s="98">
        <f>AVERAGE(C186:C190)</f>
        <v>-17.25415555555556</v>
      </c>
      <c r="R186" s="98">
        <f t="shared" ref="R186:AB186" si="431">AVERAGE(D186:D190)</f>
        <v>-20.983666666666668</v>
      </c>
      <c r="S186" s="98">
        <f t="shared" si="431"/>
        <v>-23.488000000000003</v>
      </c>
      <c r="T186" s="98">
        <f t="shared" si="431"/>
        <v>-24.422888888888885</v>
      </c>
      <c r="U186" s="98">
        <f t="shared" si="431"/>
        <v>-24.693666666666662</v>
      </c>
      <c r="V186" s="98">
        <f t="shared" si="431"/>
        <v>-26.049244444444447</v>
      </c>
      <c r="W186" s="98">
        <f t="shared" si="431"/>
        <v>-23.580666666666662</v>
      </c>
      <c r="X186" s="98">
        <f t="shared" si="431"/>
        <v>-24.077566666666669</v>
      </c>
      <c r="Y186" s="98">
        <f t="shared" si="431"/>
        <v>-22.866244444444444</v>
      </c>
      <c r="Z186" s="98">
        <f t="shared" si="431"/>
        <v>-20.5044</v>
      </c>
      <c r="AA186" s="98">
        <f t="shared" si="431"/>
        <v>-15.332311111111114</v>
      </c>
      <c r="AB186" s="98">
        <f t="shared" si="431"/>
        <v>-13.659259259259253</v>
      </c>
    </row>
    <row r="187" spans="1:28" x14ac:dyDescent="0.25">
      <c r="A187" s="390" t="s">
        <v>11</v>
      </c>
      <c r="B187" s="55" t="s">
        <v>1</v>
      </c>
      <c r="C187" s="72">
        <v>-17.413555555555565</v>
      </c>
      <c r="D187" s="130">
        <v>-21.793499999999998</v>
      </c>
      <c r="E187" s="131">
        <v>-23.263333333333332</v>
      </c>
      <c r="F187" s="132">
        <v>-25.759999999999998</v>
      </c>
      <c r="G187" s="130"/>
      <c r="H187" s="136">
        <v>-26.813333333333333</v>
      </c>
      <c r="I187" s="130"/>
      <c r="J187" s="145">
        <v>-25.0761111111111</v>
      </c>
      <c r="K187" s="136">
        <v>-23.871555555555563</v>
      </c>
      <c r="L187" s="136">
        <v>-20.867000000000001</v>
      </c>
      <c r="M187" s="146">
        <v>-16.046666666666667</v>
      </c>
      <c r="N187" s="131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25">
      <c r="A188" s="390" t="s">
        <v>28</v>
      </c>
      <c r="B188" s="46" t="s">
        <v>1</v>
      </c>
      <c r="C188" s="72">
        <v>-16.115833333333331</v>
      </c>
      <c r="D188" s="130">
        <v>-19.499666666666666</v>
      </c>
      <c r="E188" s="131">
        <v>-23.708666666666669</v>
      </c>
      <c r="F188" s="132">
        <v>-24.5625</v>
      </c>
      <c r="G188" s="130">
        <v>-24.239499999999996</v>
      </c>
      <c r="H188" s="136">
        <v>-25.549555555555571</v>
      </c>
      <c r="I188" s="130">
        <v>-23.834999999999997</v>
      </c>
      <c r="J188" s="139">
        <v>-23.170222222222232</v>
      </c>
      <c r="K188" s="136">
        <v>-22.173666666666666</v>
      </c>
      <c r="L188" s="136">
        <v>-20.447499999999998</v>
      </c>
      <c r="M188" s="140">
        <v>-15.559555555555567</v>
      </c>
      <c r="N188" s="141">
        <v>-13.584666666666665</v>
      </c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25">
      <c r="A189" s="390" t="s">
        <v>15</v>
      </c>
      <c r="B189" s="49" t="s">
        <v>1</v>
      </c>
      <c r="C189" s="74">
        <v>-17.2195</v>
      </c>
      <c r="D189" s="130">
        <v>-20.382666666666665</v>
      </c>
      <c r="E189" s="142">
        <v>-23.084666666666667</v>
      </c>
      <c r="F189" s="143">
        <v>-23.746666666666648</v>
      </c>
      <c r="G189" s="144">
        <v>-24.858333333333334</v>
      </c>
      <c r="H189" s="141">
        <v>-25.953333333333333</v>
      </c>
      <c r="I189" s="144">
        <v>-23.426666666666666</v>
      </c>
      <c r="J189" s="139">
        <v>-23.073611111111102</v>
      </c>
      <c r="K189" s="143">
        <v>-22.688666666666666</v>
      </c>
      <c r="L189" s="141">
        <v>-20.396666666666665</v>
      </c>
      <c r="M189" s="140">
        <v>-14.840000000000002</v>
      </c>
      <c r="N189" s="141">
        <v>-13.713111111111099</v>
      </c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25">
      <c r="A190" s="390" t="s">
        <v>26</v>
      </c>
      <c r="B190" s="49" t="s">
        <v>1</v>
      </c>
      <c r="C190" s="74">
        <v>-18.811333333333334</v>
      </c>
      <c r="D190" s="130">
        <v>-21.617500000000003</v>
      </c>
      <c r="E190" s="142">
        <v>-24.112000000000005</v>
      </c>
      <c r="F190" s="143">
        <v>-24.686944444444435</v>
      </c>
      <c r="G190" s="144">
        <v>-24.983166666666666</v>
      </c>
      <c r="H190" s="141">
        <v>-25.83666666666667</v>
      </c>
      <c r="I190" s="144">
        <v>-23.480333333333334</v>
      </c>
      <c r="J190" s="139">
        <v>-24.5228888888889</v>
      </c>
      <c r="K190" s="143">
        <v>-22.796000000000003</v>
      </c>
      <c r="L190" s="141">
        <v>-21.053666666666668</v>
      </c>
      <c r="M190" s="140">
        <v>-15.884</v>
      </c>
      <c r="N190" s="141">
        <v>-13.68</v>
      </c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25">
      <c r="A191" s="390" t="s">
        <v>12</v>
      </c>
      <c r="B191" s="46" t="s">
        <v>8</v>
      </c>
      <c r="C191" s="72">
        <v>-15.3</v>
      </c>
      <c r="D191" s="130">
        <v>-17.97</v>
      </c>
      <c r="E191" s="131">
        <v>-21.408333333333331</v>
      </c>
      <c r="F191" s="132">
        <v>-22.55</v>
      </c>
      <c r="G191" s="130">
        <v>-22.828333333333333</v>
      </c>
      <c r="H191" s="136">
        <v>-23.237500000000001</v>
      </c>
      <c r="I191" s="130">
        <v>-21.537222222222237</v>
      </c>
      <c r="J191" s="139">
        <v>-21.766249999999999</v>
      </c>
      <c r="K191" s="136">
        <v>-21.363611111111101</v>
      </c>
      <c r="L191" s="136">
        <v>-18.047611111111099</v>
      </c>
      <c r="M191" s="140">
        <v>-16.244666666666667</v>
      </c>
      <c r="N191" s="141">
        <v>-12.996666666666668</v>
      </c>
      <c r="P191" t="str">
        <f>(B191)</f>
        <v>Gewurztraminer</v>
      </c>
      <c r="Q191" s="98">
        <f>AVERAGE(C191:C193)</f>
        <v>-16.030555555555555</v>
      </c>
      <c r="R191" s="98">
        <f t="shared" ref="R191:AB191" si="432">AVERAGE(D191:D193)</f>
        <v>-20.002944444444449</v>
      </c>
      <c r="S191" s="98">
        <f t="shared" si="432"/>
        <v>-22.919111111111111</v>
      </c>
      <c r="T191" s="98">
        <f t="shared" si="432"/>
        <v>-23.126944444444444</v>
      </c>
      <c r="U191" s="98">
        <f t="shared" si="432"/>
        <v>-23.872870370370368</v>
      </c>
      <c r="V191" s="98">
        <f t="shared" si="432"/>
        <v>-24.263055555555553</v>
      </c>
      <c r="W191" s="98">
        <f t="shared" si="432"/>
        <v>-22.161796296296302</v>
      </c>
      <c r="X191" s="98">
        <f t="shared" si="432"/>
        <v>-21.657194444444446</v>
      </c>
      <c r="Y191" s="98">
        <f t="shared" si="432"/>
        <v>-21.123814814814811</v>
      </c>
      <c r="Z191" s="98">
        <f t="shared" si="432"/>
        <v>-19.046351851851846</v>
      </c>
      <c r="AA191" s="98">
        <f t="shared" si="432"/>
        <v>-16.219481481481481</v>
      </c>
      <c r="AB191" s="98">
        <f t="shared" si="432"/>
        <v>-13.771111111111113</v>
      </c>
    </row>
    <row r="192" spans="1:28" x14ac:dyDescent="0.25">
      <c r="A192" s="390" t="s">
        <v>14</v>
      </c>
      <c r="B192" s="49" t="s">
        <v>8</v>
      </c>
      <c r="C192" s="74">
        <v>-15.152166666666666</v>
      </c>
      <c r="D192" s="130">
        <v>-21.071666666666669</v>
      </c>
      <c r="E192" s="142">
        <v>-23.975111111111101</v>
      </c>
      <c r="F192" s="143">
        <v>-24.407499999999999</v>
      </c>
      <c r="G192" s="144">
        <v>-24.44027777777778</v>
      </c>
      <c r="H192" s="141">
        <v>-24.771666666666665</v>
      </c>
      <c r="I192" s="144">
        <v>-22.620833333333334</v>
      </c>
      <c r="J192" s="145">
        <v>-21.590000000000003</v>
      </c>
      <c r="K192" s="143">
        <v>-20.827999999999999</v>
      </c>
      <c r="L192" s="141">
        <v>-18.645111111111103</v>
      </c>
      <c r="M192" s="146">
        <v>-15.798666666666668</v>
      </c>
      <c r="N192" s="131">
        <v>-13.988833333333332</v>
      </c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25">
      <c r="A193" s="390" t="s">
        <v>26</v>
      </c>
      <c r="B193" s="49" t="s">
        <v>8</v>
      </c>
      <c r="C193" s="74">
        <v>-17.639500000000002</v>
      </c>
      <c r="D193" s="130">
        <v>-20.967166666666667</v>
      </c>
      <c r="E193" s="142">
        <v>-23.373888888888899</v>
      </c>
      <c r="F193" s="143">
        <v>-22.423333333333332</v>
      </c>
      <c r="G193" s="144">
        <v>-24.349999999999998</v>
      </c>
      <c r="H193" s="141">
        <v>-24.78</v>
      </c>
      <c r="I193" s="144">
        <v>-22.327333333333332</v>
      </c>
      <c r="J193" s="139">
        <v>-21.615333333333336</v>
      </c>
      <c r="K193" s="143">
        <v>-21.179833333333335</v>
      </c>
      <c r="L193" s="141">
        <v>-20.446333333333335</v>
      </c>
      <c r="M193" s="140">
        <v>-16.615111111111101</v>
      </c>
      <c r="N193" s="147">
        <v>-14.327833333333336</v>
      </c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25">
      <c r="A194" s="391" t="s">
        <v>29</v>
      </c>
      <c r="B194" s="46" t="s">
        <v>7</v>
      </c>
      <c r="C194" s="72">
        <v>-12.8225</v>
      </c>
      <c r="D194" s="130">
        <v>-18.321333333333335</v>
      </c>
      <c r="E194" s="131">
        <v>-20.692499999999999</v>
      </c>
      <c r="F194" s="132">
        <v>-23.685833333333349</v>
      </c>
      <c r="G194" s="130"/>
      <c r="H194" s="136">
        <v>-26.182499999999997</v>
      </c>
      <c r="I194" s="130"/>
      <c r="J194" s="139">
        <v>-22.613333333333333</v>
      </c>
      <c r="K194" s="136">
        <v>-21.832666666666668</v>
      </c>
      <c r="L194" s="136">
        <v>-19.739000000000001</v>
      </c>
      <c r="M194" s="140">
        <v>-15.430666666666667</v>
      </c>
      <c r="N194" s="147"/>
      <c r="P194" t="str">
        <f>(B194)</f>
        <v>Merlot</v>
      </c>
      <c r="Q194" s="98">
        <f>AVERAGE(C194:C197)</f>
        <v>-14.711500000000001</v>
      </c>
      <c r="R194" s="98">
        <f t="shared" ref="R194:AB194" si="433">AVERAGE(D194:D197)</f>
        <v>-19.294611111111109</v>
      </c>
      <c r="S194" s="98">
        <f t="shared" si="433"/>
        <v>-21.810555555555556</v>
      </c>
      <c r="T194" s="98">
        <f t="shared" si="433"/>
        <v>-22.987402777777778</v>
      </c>
      <c r="U194" s="98">
        <f t="shared" si="433"/>
        <v>-24.510592592592591</v>
      </c>
      <c r="V194" s="98">
        <f t="shared" si="433"/>
        <v>-25.126458333333332</v>
      </c>
      <c r="W194" s="98">
        <f t="shared" si="433"/>
        <v>-22.305499999999999</v>
      </c>
      <c r="X194" s="98">
        <f t="shared" si="433"/>
        <v>-23.195111111111117</v>
      </c>
      <c r="Y194" s="98">
        <f t="shared" si="433"/>
        <v>-21.818458333333332</v>
      </c>
      <c r="Z194" s="98">
        <f t="shared" si="433"/>
        <v>-19.644500000000001</v>
      </c>
      <c r="AA194" s="98">
        <f t="shared" si="433"/>
        <v>-15.595277777777779</v>
      </c>
      <c r="AB194" s="98">
        <f t="shared" si="433"/>
        <v>-12.956</v>
      </c>
    </row>
    <row r="195" spans="1:28" x14ac:dyDescent="0.25">
      <c r="A195" s="390" t="s">
        <v>17</v>
      </c>
      <c r="B195" s="46" t="s">
        <v>7</v>
      </c>
      <c r="C195" s="72">
        <v>-14.013833333333332</v>
      </c>
      <c r="D195" s="130">
        <v>-19.188666666666666</v>
      </c>
      <c r="E195" s="131">
        <v>-22.342222222222233</v>
      </c>
      <c r="F195" s="132">
        <v>-21.123611111111099</v>
      </c>
      <c r="G195" s="130">
        <v>-23.809555555555558</v>
      </c>
      <c r="H195" s="136">
        <v>-22.558333333333337</v>
      </c>
      <c r="I195" s="130">
        <v>-21.057666666666666</v>
      </c>
      <c r="J195" s="145">
        <v>-23.007222222222236</v>
      </c>
      <c r="K195" s="136">
        <v>-21.1461111111111</v>
      </c>
      <c r="L195" s="136">
        <v>-18.158333333333331</v>
      </c>
      <c r="M195" s="146">
        <v>-15.701833333333333</v>
      </c>
      <c r="N195" s="131">
        <v>-12.770444444444431</v>
      </c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25">
      <c r="A196" s="390" t="s">
        <v>27</v>
      </c>
      <c r="B196" s="49" t="s">
        <v>7</v>
      </c>
      <c r="C196" s="74">
        <v>-14.362666666666668</v>
      </c>
      <c r="D196" s="130">
        <v>-19.547333333333331</v>
      </c>
      <c r="E196" s="142">
        <v>-21.901166666666668</v>
      </c>
      <c r="F196" s="143">
        <v>-23.555722222222233</v>
      </c>
      <c r="G196" s="144">
        <v>-24.705555555555552</v>
      </c>
      <c r="H196" s="141">
        <v>-25.295000000000002</v>
      </c>
      <c r="I196" s="144">
        <v>-22.602999999999998</v>
      </c>
      <c r="J196" s="139">
        <v>-23.639333333333337</v>
      </c>
      <c r="K196" s="143">
        <v>-22.297000000000001</v>
      </c>
      <c r="L196" s="141">
        <v>-20.940444444444434</v>
      </c>
      <c r="M196" s="140">
        <v>-15.653333333333334</v>
      </c>
      <c r="N196" s="141">
        <v>-13.141555555555568</v>
      </c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25">
      <c r="A197" s="390" t="s">
        <v>11</v>
      </c>
      <c r="B197" s="49" t="s">
        <v>7</v>
      </c>
      <c r="C197" s="74">
        <v>-17.647000000000002</v>
      </c>
      <c r="D197" s="130">
        <v>-20.121111111111102</v>
      </c>
      <c r="E197" s="142">
        <v>-22.306333333333331</v>
      </c>
      <c r="F197" s="143">
        <v>-23.584444444444433</v>
      </c>
      <c r="G197" s="144">
        <v>-25.016666666666666</v>
      </c>
      <c r="H197" s="141">
        <v>-26.47</v>
      </c>
      <c r="I197" s="144">
        <v>-23.255833333333332</v>
      </c>
      <c r="J197" s="145">
        <v>-23.520555555555564</v>
      </c>
      <c r="K197" s="143">
        <v>-21.998055555555567</v>
      </c>
      <c r="L197" s="141">
        <v>-19.740222222222233</v>
      </c>
      <c r="M197" s="146"/>
      <c r="N197" s="131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25">
      <c r="A198" s="390" t="s">
        <v>11</v>
      </c>
      <c r="B198" s="46" t="s">
        <v>4</v>
      </c>
      <c r="C198" s="72">
        <v>-17.514500000000002</v>
      </c>
      <c r="D198" s="130">
        <v>-20.849444444444433</v>
      </c>
      <c r="E198" s="131">
        <v>-23.915666666666663</v>
      </c>
      <c r="F198" s="132">
        <v>-23.623611111111099</v>
      </c>
      <c r="G198" s="130">
        <v>-24.932833333333335</v>
      </c>
      <c r="H198" s="136">
        <v>-23.518333333333334</v>
      </c>
      <c r="I198" s="130">
        <v>-24.633333333333329</v>
      </c>
      <c r="J198" s="145">
        <v>-25.351944444444438</v>
      </c>
      <c r="K198" s="136">
        <v>-23.830000000000002</v>
      </c>
      <c r="L198" s="136">
        <v>-21.271333333333335</v>
      </c>
      <c r="M198" s="146">
        <v>-18.164666666666665</v>
      </c>
      <c r="N198" s="131">
        <v>-14.185333333333332</v>
      </c>
      <c r="P198" t="str">
        <f>(B198)</f>
        <v>Pinot blanc</v>
      </c>
      <c r="Q198" s="98">
        <f>AVERAGE(C198:C199)</f>
        <v>-18.068249999999999</v>
      </c>
      <c r="R198" s="98">
        <f t="shared" ref="R198:AB198" si="434">AVERAGE(D198:D199)</f>
        <v>-21.1205</v>
      </c>
      <c r="S198" s="98">
        <f t="shared" si="434"/>
        <v>-23.861166666666666</v>
      </c>
      <c r="T198" s="98">
        <f t="shared" si="434"/>
        <v>-24.023055555555551</v>
      </c>
      <c r="U198" s="98">
        <f t="shared" si="434"/>
        <v>-24.843777777777781</v>
      </c>
      <c r="V198" s="98">
        <f t="shared" si="434"/>
        <v>-24.692499999999999</v>
      </c>
      <c r="W198" s="98">
        <f t="shared" si="434"/>
        <v>-24.434166666666663</v>
      </c>
      <c r="X198" s="98">
        <f t="shared" si="434"/>
        <v>-24.940694444444436</v>
      </c>
      <c r="Y198" s="98">
        <f t="shared" si="434"/>
        <v>-23.806666666666668</v>
      </c>
      <c r="Z198" s="98">
        <f t="shared" si="434"/>
        <v>-20.46369444444445</v>
      </c>
      <c r="AA198" s="98">
        <f t="shared" si="434"/>
        <v>-17.959416666666666</v>
      </c>
      <c r="AB198" s="98">
        <f t="shared" si="434"/>
        <v>-14.892666666666667</v>
      </c>
    </row>
    <row r="199" spans="1:28" x14ac:dyDescent="0.25">
      <c r="A199" s="390" t="s">
        <v>26</v>
      </c>
      <c r="B199" s="49" t="s">
        <v>4</v>
      </c>
      <c r="C199" s="74">
        <v>-18.622</v>
      </c>
      <c r="D199" s="130">
        <v>-21.391555555555566</v>
      </c>
      <c r="E199" s="142">
        <v>-23.806666666666668</v>
      </c>
      <c r="F199" s="143">
        <v>-24.422499999999999</v>
      </c>
      <c r="G199" s="144">
        <v>-24.754722222222224</v>
      </c>
      <c r="H199" s="141">
        <v>-25.866666666666664</v>
      </c>
      <c r="I199" s="144">
        <v>-24.234999999999999</v>
      </c>
      <c r="J199" s="145">
        <v>-24.529444444444433</v>
      </c>
      <c r="K199" s="143">
        <v>-23.783333333333335</v>
      </c>
      <c r="L199" s="141">
        <v>-19.656055555555564</v>
      </c>
      <c r="M199" s="146">
        <v>-17.754166666666666</v>
      </c>
      <c r="N199" s="131">
        <v>-15.6</v>
      </c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25">
      <c r="A200" s="390" t="s">
        <v>26</v>
      </c>
      <c r="B200" s="46" t="s">
        <v>5</v>
      </c>
      <c r="C200" s="72">
        <v>-18.082444444444434</v>
      </c>
      <c r="D200" s="130">
        <v>-21.785944444444436</v>
      </c>
      <c r="E200" s="131">
        <v>-23.178666666666668</v>
      </c>
      <c r="F200" s="132">
        <v>-27.27</v>
      </c>
      <c r="G200" s="130"/>
      <c r="H200" s="136">
        <v>-25.592500000000001</v>
      </c>
      <c r="I200" s="130"/>
      <c r="J200" s="139">
        <v>-25.13</v>
      </c>
      <c r="K200" s="136">
        <v>-24.699388888888901</v>
      </c>
      <c r="L200" s="136">
        <v>-21.396888888888899</v>
      </c>
      <c r="M200" s="140">
        <v>-17.507333333333332</v>
      </c>
      <c r="N200" s="141"/>
      <c r="P200" t="str">
        <f>(B200)</f>
        <v>Pinot gris</v>
      </c>
      <c r="Q200" s="98">
        <f>AVERAGE(C200:C204)</f>
        <v>-17.785666666666664</v>
      </c>
      <c r="R200" s="98">
        <f t="shared" ref="R200:AB200" si="435">AVERAGE(D200:D204)</f>
        <v>-20.302722222222222</v>
      </c>
      <c r="S200" s="98">
        <f t="shared" si="435"/>
        <v>-23.528788888888887</v>
      </c>
      <c r="T200" s="98">
        <f t="shared" si="435"/>
        <v>-24.924166666666657</v>
      </c>
      <c r="U200" s="98">
        <f t="shared" si="435"/>
        <v>-26.102777777777781</v>
      </c>
      <c r="V200" s="98">
        <f t="shared" si="435"/>
        <v>-24.740333333333332</v>
      </c>
      <c r="W200" s="98">
        <f t="shared" si="435"/>
        <v>-24.711819444444441</v>
      </c>
      <c r="X200" s="98">
        <f t="shared" si="435"/>
        <v>-25.147833333333331</v>
      </c>
      <c r="Y200" s="98">
        <f t="shared" si="435"/>
        <v>-24.058377777777782</v>
      </c>
      <c r="Z200" s="98">
        <f t="shared" si="435"/>
        <v>-21.139499999999998</v>
      </c>
      <c r="AA200" s="98">
        <f t="shared" si="435"/>
        <v>-16.834800000000001</v>
      </c>
      <c r="AB200" s="98">
        <f t="shared" si="435"/>
        <v>-13.983611111111108</v>
      </c>
    </row>
    <row r="201" spans="1:28" x14ac:dyDescent="0.25">
      <c r="A201" s="390" t="s">
        <v>11</v>
      </c>
      <c r="B201" s="46" t="s">
        <v>5</v>
      </c>
      <c r="C201" s="72">
        <v>-17.863499999999998</v>
      </c>
      <c r="D201" s="130">
        <v>-21.21166666666667</v>
      </c>
      <c r="E201" s="131">
        <v>-24.569444444444432</v>
      </c>
      <c r="F201" s="132"/>
      <c r="G201" s="130">
        <v>-26.613888888888891</v>
      </c>
      <c r="H201" s="136">
        <v>-24.9725</v>
      </c>
      <c r="I201" s="130">
        <v>-25.737777777777765</v>
      </c>
      <c r="J201" s="139">
        <v>-25.820055555555566</v>
      </c>
      <c r="K201" s="136">
        <v>-24.297499999999999</v>
      </c>
      <c r="L201" s="136">
        <v>-21.938166666666664</v>
      </c>
      <c r="M201" s="140">
        <v>-17.541666666666668</v>
      </c>
      <c r="N201" s="141">
        <v>-14.693111111111099</v>
      </c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25">
      <c r="A202" s="390" t="s">
        <v>28</v>
      </c>
      <c r="B202" s="46" t="s">
        <v>5</v>
      </c>
      <c r="C202" s="72">
        <v>-15.961666666666666</v>
      </c>
      <c r="D202" s="130">
        <v>-15.693333333333333</v>
      </c>
      <c r="E202" s="131">
        <v>-21.938055555555565</v>
      </c>
      <c r="F202" s="132">
        <v>-23.86</v>
      </c>
      <c r="G202" s="130">
        <v>-25.317500000000006</v>
      </c>
      <c r="H202" s="136">
        <v>-23.849999999999998</v>
      </c>
      <c r="I202" s="130">
        <v>-23.670999999999996</v>
      </c>
      <c r="J202" s="145">
        <v>-23.848611111111101</v>
      </c>
      <c r="K202" s="136">
        <v>-22.99</v>
      </c>
      <c r="L202" s="136">
        <v>-17.763111111111101</v>
      </c>
      <c r="M202" s="146">
        <v>-14.190666666666667</v>
      </c>
      <c r="N202" s="131">
        <v>-11.947333333333333</v>
      </c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25">
      <c r="A203" s="390" t="s">
        <v>15</v>
      </c>
      <c r="B203" s="49" t="s">
        <v>5</v>
      </c>
      <c r="C203" s="74">
        <v>-18.902222222222235</v>
      </c>
      <c r="D203" s="130">
        <v>-21.569555555555567</v>
      </c>
      <c r="E203" s="142">
        <v>-24.2161111111111</v>
      </c>
      <c r="F203" s="143">
        <v>-23.341666666666647</v>
      </c>
      <c r="G203" s="144">
        <v>-27.023333333333333</v>
      </c>
      <c r="H203" s="141">
        <v>-25.056666666666668</v>
      </c>
      <c r="I203" s="144">
        <v>-24.519166666666667</v>
      </c>
      <c r="J203" s="145">
        <v>-25.196666666666669</v>
      </c>
      <c r="K203" s="143">
        <v>-24.639666666666667</v>
      </c>
      <c r="L203" s="141">
        <v>-22.690999999999999</v>
      </c>
      <c r="M203" s="146">
        <v>-17.891333333333332</v>
      </c>
      <c r="N203" s="131">
        <v>-15.167333333333332</v>
      </c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25">
      <c r="A204" s="390" t="s">
        <v>26</v>
      </c>
      <c r="B204" s="49" t="s">
        <v>5</v>
      </c>
      <c r="C204" s="74">
        <v>-18.118500000000001</v>
      </c>
      <c r="D204" s="148">
        <v>-21.2531111111111</v>
      </c>
      <c r="E204" s="149">
        <v>-23.741666666666664</v>
      </c>
      <c r="F204" s="143">
        <v>-25.225000000000001</v>
      </c>
      <c r="G204" s="150">
        <v>-25.456388888888892</v>
      </c>
      <c r="H204" s="141">
        <v>-24.229999999999997</v>
      </c>
      <c r="I204" s="144">
        <v>-24.919333333333338</v>
      </c>
      <c r="J204" s="139">
        <v>-25.743833333333331</v>
      </c>
      <c r="K204" s="143">
        <v>-23.665333333333336</v>
      </c>
      <c r="L204" s="141">
        <v>-21.908333333333331</v>
      </c>
      <c r="M204" s="140">
        <v>-17.042999999999999</v>
      </c>
      <c r="N204" s="147">
        <v>-14.126666666666665</v>
      </c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25">
      <c r="A205" s="390" t="s">
        <v>28</v>
      </c>
      <c r="B205" s="46" t="s">
        <v>3</v>
      </c>
      <c r="C205" s="72">
        <v>-15.506666666666666</v>
      </c>
      <c r="D205" s="130">
        <v>-16.622333333333334</v>
      </c>
      <c r="E205" s="151">
        <v>-22.525166666666664</v>
      </c>
      <c r="F205" s="146">
        <v>-24.060833333333335</v>
      </c>
      <c r="G205" s="130">
        <v>-25.529555555555557</v>
      </c>
      <c r="H205" s="136">
        <v>-25.746666666666666</v>
      </c>
      <c r="I205" s="130">
        <v>-23.927166666666665</v>
      </c>
      <c r="J205" s="145">
        <v>-24.38133333333333</v>
      </c>
      <c r="K205" s="152">
        <v>-23.720333333333333</v>
      </c>
      <c r="L205" s="152">
        <v>-17.5245</v>
      </c>
      <c r="M205" s="146">
        <v>-14.867333333333335</v>
      </c>
      <c r="N205" s="131">
        <v>-12.342666666666666</v>
      </c>
      <c r="P205" t="str">
        <f>(B205)</f>
        <v>Pinot noir</v>
      </c>
      <c r="Q205" s="98">
        <f>AVERAGE(C205:C208)</f>
        <v>-16.861805555555556</v>
      </c>
      <c r="R205" s="98">
        <f t="shared" ref="R205:AB205" si="436">AVERAGE(D205:D208)</f>
        <v>-19.236416666666667</v>
      </c>
      <c r="S205" s="98">
        <f t="shared" si="436"/>
        <v>-22.987097222222218</v>
      </c>
      <c r="T205" s="98">
        <f t="shared" si="436"/>
        <v>-24.593333333333334</v>
      </c>
      <c r="U205" s="98">
        <f t="shared" si="436"/>
        <v>-26.096416666666666</v>
      </c>
      <c r="V205" s="98">
        <f t="shared" si="436"/>
        <v>-24.764722222222222</v>
      </c>
      <c r="W205" s="98">
        <f t="shared" si="436"/>
        <v>-24.254875000000002</v>
      </c>
      <c r="X205" s="98">
        <f t="shared" si="436"/>
        <v>-24.962805555555558</v>
      </c>
      <c r="Y205" s="98">
        <f t="shared" si="436"/>
        <v>-23.815083333333337</v>
      </c>
      <c r="Z205" s="98">
        <f t="shared" si="436"/>
        <v>-19.772055555555561</v>
      </c>
      <c r="AA205" s="98">
        <f t="shared" si="436"/>
        <v>-16.983888888888892</v>
      </c>
      <c r="AB205" s="98">
        <f t="shared" si="436"/>
        <v>-13.462395833333332</v>
      </c>
    </row>
    <row r="206" spans="1:28" x14ac:dyDescent="0.25">
      <c r="A206" s="390" t="s">
        <v>11</v>
      </c>
      <c r="B206" s="46" t="s">
        <v>3</v>
      </c>
      <c r="C206" s="72">
        <v>-17.535166666666665</v>
      </c>
      <c r="D206" s="130">
        <v>-21.895833333333332</v>
      </c>
      <c r="E206" s="151">
        <v>-23.779444444444437</v>
      </c>
      <c r="F206" s="146">
        <v>-25.087500000000002</v>
      </c>
      <c r="G206" s="130">
        <v>-26.102222222222224</v>
      </c>
      <c r="H206" s="136">
        <v>-23.814999999999998</v>
      </c>
      <c r="I206" s="130">
        <v>-24.4728888888889</v>
      </c>
      <c r="J206" s="145">
        <v>-25.801000000000002</v>
      </c>
      <c r="K206" s="152">
        <v>-24.228000000000002</v>
      </c>
      <c r="L206" s="152">
        <v>-21.238</v>
      </c>
      <c r="M206" s="146">
        <v>-17.478666666666665</v>
      </c>
      <c r="N206" s="131">
        <v>-13.740333333333334</v>
      </c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25">
      <c r="A207" s="390" t="s">
        <v>12</v>
      </c>
      <c r="B207" s="46" t="s">
        <v>3</v>
      </c>
      <c r="C207" s="72">
        <v>-16.153055555555568</v>
      </c>
      <c r="D207" s="130">
        <v>-17.225833333333338</v>
      </c>
      <c r="E207" s="151">
        <v>-22.045999999999999</v>
      </c>
      <c r="F207" s="146">
        <v>-24.782499999999999</v>
      </c>
      <c r="G207" s="130">
        <v>-25.783888888888885</v>
      </c>
      <c r="H207" s="136">
        <v>-24.732500000000002</v>
      </c>
      <c r="I207" s="130">
        <v>-24.294444444444434</v>
      </c>
      <c r="J207" s="139">
        <v>-24.812222222222232</v>
      </c>
      <c r="K207" s="152">
        <v>-23.242000000000001</v>
      </c>
      <c r="L207" s="152">
        <v>-18.904055555555566</v>
      </c>
      <c r="M207" s="140">
        <v>-16.1828888888889</v>
      </c>
      <c r="N207" s="141">
        <v>-12.915333333333331</v>
      </c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25">
      <c r="A208" s="390" t="s">
        <v>27</v>
      </c>
      <c r="B208" s="49" t="s">
        <v>3</v>
      </c>
      <c r="C208" s="74">
        <v>-18.252333333333329</v>
      </c>
      <c r="D208" s="130">
        <v>-21.201666666666664</v>
      </c>
      <c r="E208" s="130">
        <v>-23.597777777777765</v>
      </c>
      <c r="F208" s="153">
        <v>-24.442499999999999</v>
      </c>
      <c r="G208" s="144">
        <v>-26.97</v>
      </c>
      <c r="H208" s="141"/>
      <c r="I208" s="144">
        <v>-24.324999999999999</v>
      </c>
      <c r="J208" s="145">
        <v>-24.856666666666666</v>
      </c>
      <c r="K208" s="153">
        <v>-24.070000000000004</v>
      </c>
      <c r="L208" s="140">
        <v>-21.421666666666667</v>
      </c>
      <c r="M208" s="146">
        <v>-19.40666666666667</v>
      </c>
      <c r="N208" s="131">
        <v>-14.85125</v>
      </c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25">
      <c r="A209" s="390" t="s">
        <v>28</v>
      </c>
      <c r="B209" s="46" t="s">
        <v>6</v>
      </c>
      <c r="C209" s="72">
        <v>-15.55166666666665</v>
      </c>
      <c r="D209" s="130">
        <v>-17.552222222222234</v>
      </c>
      <c r="E209" s="151">
        <v>-23.155333333333335</v>
      </c>
      <c r="F209" s="146">
        <v>-24.958500000000001</v>
      </c>
      <c r="G209" s="130">
        <v>-26.527333333333335</v>
      </c>
      <c r="H209" s="136">
        <v>-25.756666666666664</v>
      </c>
      <c r="I209" s="130">
        <v>-24.613111111111099</v>
      </c>
      <c r="J209" s="139">
        <v>-24.557333333333332</v>
      </c>
      <c r="K209" s="152">
        <v>-24.017777777777766</v>
      </c>
      <c r="L209" s="152">
        <v>-19.973499999999998</v>
      </c>
      <c r="M209" s="140">
        <v>-15.395000000000001</v>
      </c>
      <c r="N209" s="141">
        <v>-12.856</v>
      </c>
      <c r="P209" t="str">
        <f>(B209)</f>
        <v>Riesling</v>
      </c>
      <c r="Q209" s="98">
        <f>AVERAGE(C209:C213)</f>
        <v>-17.449972222222215</v>
      </c>
      <c r="R209" s="98">
        <f t="shared" ref="R209:AB209" si="437">AVERAGE(D209:D213)</f>
        <v>-20.132544444444445</v>
      </c>
      <c r="S209" s="98">
        <f t="shared" si="437"/>
        <v>-24.055388888888892</v>
      </c>
      <c r="T209" s="98">
        <f t="shared" si="437"/>
        <v>-24.924711111111108</v>
      </c>
      <c r="U209" s="98">
        <f t="shared" si="437"/>
        <v>-25.805344444444444</v>
      </c>
      <c r="V209" s="98">
        <f t="shared" si="437"/>
        <v>-24.507777777777779</v>
      </c>
      <c r="W209" s="98">
        <f t="shared" si="437"/>
        <v>-24.567133333333334</v>
      </c>
      <c r="X209" s="98">
        <f t="shared" si="437"/>
        <v>-25.27277777777778</v>
      </c>
      <c r="Y209" s="98">
        <f t="shared" si="437"/>
        <v>-23.895566666666667</v>
      </c>
      <c r="Z209" s="98">
        <f t="shared" si="437"/>
        <v>-21.462288888888892</v>
      </c>
      <c r="AA209" s="98">
        <f t="shared" si="437"/>
        <v>-17.711411111111104</v>
      </c>
      <c r="AB209" s="98">
        <f t="shared" si="437"/>
        <v>-14.503</v>
      </c>
    </row>
    <row r="210" spans="1:28" x14ac:dyDescent="0.25">
      <c r="A210" s="390" t="s">
        <v>11</v>
      </c>
      <c r="B210" s="46" t="s">
        <v>6</v>
      </c>
      <c r="C210" s="72">
        <v>-18.326250000000002</v>
      </c>
      <c r="D210" s="130">
        <v>-22.2</v>
      </c>
      <c r="E210" s="130">
        <v>-24.320166666666665</v>
      </c>
      <c r="F210" s="152">
        <v>-24.440999999999999</v>
      </c>
      <c r="G210" s="130">
        <v>-23.895</v>
      </c>
      <c r="H210" s="136">
        <v>-23.423333333333332</v>
      </c>
      <c r="I210" s="130">
        <v>-24.618333333333329</v>
      </c>
      <c r="J210" s="139">
        <v>-26.065555555555566</v>
      </c>
      <c r="K210" s="152">
        <v>-24.335555555555569</v>
      </c>
      <c r="L210" s="152">
        <v>-22.122222222222234</v>
      </c>
      <c r="M210" s="140">
        <v>-18.382888888888868</v>
      </c>
      <c r="N210" s="141">
        <v>-14.487333333333332</v>
      </c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25">
      <c r="A211" s="390" t="s">
        <v>11</v>
      </c>
      <c r="B211" s="46" t="s">
        <v>6</v>
      </c>
      <c r="C211" s="72">
        <v>-19.094444444444434</v>
      </c>
      <c r="D211" s="130">
        <v>-23.4375</v>
      </c>
      <c r="E211" s="154">
        <v>-26.270833333333332</v>
      </c>
      <c r="F211" s="152">
        <v>-26.835166666666666</v>
      </c>
      <c r="G211" s="130">
        <v>-27.469055555555553</v>
      </c>
      <c r="H211" s="136">
        <v>-23.647222222222236</v>
      </c>
      <c r="I211" s="130">
        <v>-26.102666666666664</v>
      </c>
      <c r="J211" s="145">
        <v>-26.762666666666664</v>
      </c>
      <c r="K211" s="152">
        <v>-24.055166666666668</v>
      </c>
      <c r="L211" s="152">
        <v>-23.362166666666667</v>
      </c>
      <c r="M211" s="146">
        <v>-19.577333333333332</v>
      </c>
      <c r="N211" s="131">
        <v>-16.954888888888899</v>
      </c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25">
      <c r="A212" s="390" t="s">
        <v>13</v>
      </c>
      <c r="B212" s="46" t="s">
        <v>6</v>
      </c>
      <c r="C212" s="72">
        <v>-16.451499999999999</v>
      </c>
      <c r="D212" s="130">
        <v>-15.884333333333332</v>
      </c>
      <c r="E212" s="130">
        <v>-23.000888888888898</v>
      </c>
      <c r="F212" s="152">
        <v>-24.636666666666667</v>
      </c>
      <c r="G212" s="130">
        <v>-25.823555555555554</v>
      </c>
      <c r="H212" s="136">
        <v>-25.238333333333333</v>
      </c>
      <c r="I212" s="130">
        <v>-23.891555555555566</v>
      </c>
      <c r="J212" s="145">
        <v>-23.907499999999999</v>
      </c>
      <c r="K212" s="152">
        <v>-23.202666666666669</v>
      </c>
      <c r="L212" s="152">
        <v>-19.613555555555568</v>
      </c>
      <c r="M212" s="146">
        <v>-16.453999999999997</v>
      </c>
      <c r="N212" s="131">
        <v>-12.528333333333334</v>
      </c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25">
      <c r="A213" s="390" t="s">
        <v>26</v>
      </c>
      <c r="B213" s="49" t="s">
        <v>6</v>
      </c>
      <c r="C213" s="74">
        <v>-17.826000000000001</v>
      </c>
      <c r="D213" s="130">
        <v>-21.588666666666665</v>
      </c>
      <c r="E213" s="130">
        <v>-23.529722222222233</v>
      </c>
      <c r="F213" s="153">
        <v>-23.752222222222201</v>
      </c>
      <c r="G213" s="144">
        <v>-25.311777777777777</v>
      </c>
      <c r="H213" s="141">
        <v>-24.473333333333333</v>
      </c>
      <c r="I213" s="144">
        <v>-23.61</v>
      </c>
      <c r="J213" s="139">
        <v>-25.070833333333336</v>
      </c>
      <c r="K213" s="153">
        <v>-23.866666666666664</v>
      </c>
      <c r="L213" s="140">
        <v>-22.24</v>
      </c>
      <c r="M213" s="140">
        <v>-18.747833333333332</v>
      </c>
      <c r="N213" s="141">
        <v>-15.688444444444434</v>
      </c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25">
      <c r="A214" s="390" t="s">
        <v>26</v>
      </c>
      <c r="B214" s="49" t="s">
        <v>21</v>
      </c>
      <c r="C214" s="74">
        <v>-17.873999999999999</v>
      </c>
      <c r="D214" s="130">
        <v>-21.468888888888898</v>
      </c>
      <c r="E214" s="130">
        <v>-23.528333333333336</v>
      </c>
      <c r="F214" s="153">
        <v>-23.472499999999997</v>
      </c>
      <c r="G214" s="144">
        <v>-25.285555555555558</v>
      </c>
      <c r="H214" s="141">
        <v>-23.968333333333334</v>
      </c>
      <c r="I214" s="144">
        <v>-21.829777777777768</v>
      </c>
      <c r="J214" s="139">
        <v>-23.071666666666669</v>
      </c>
      <c r="K214" s="153">
        <v>-22.208222222222233</v>
      </c>
      <c r="L214" s="140">
        <v>-20.25</v>
      </c>
      <c r="M214" s="140">
        <v>-16.072666666666667</v>
      </c>
      <c r="N214" s="141">
        <v>-13.879333333333335</v>
      </c>
      <c r="P214" t="str">
        <f>(B214)</f>
        <v>Sauvignon blanc</v>
      </c>
      <c r="Q214" s="98">
        <f>AVERAGE(C214:C215)</f>
        <v>-17.684333333333335</v>
      </c>
      <c r="R214" s="98">
        <f t="shared" ref="R214:AB214" si="438">AVERAGE(D214:D215)</f>
        <v>-21.05777777777778</v>
      </c>
      <c r="S214" s="98">
        <f t="shared" si="438"/>
        <v>-23.283666666666669</v>
      </c>
      <c r="T214" s="98">
        <f t="shared" si="438"/>
        <v>-23.83958333333333</v>
      </c>
      <c r="U214" s="98">
        <f t="shared" si="438"/>
        <v>-25.972555555555559</v>
      </c>
      <c r="V214" s="98">
        <f t="shared" si="438"/>
        <v>-25.281666666666666</v>
      </c>
      <c r="W214" s="98">
        <f t="shared" si="438"/>
        <v>-22.354833333333332</v>
      </c>
      <c r="X214" s="98">
        <f t="shared" si="438"/>
        <v>-22.599916666666669</v>
      </c>
      <c r="Y214" s="98">
        <f t="shared" si="438"/>
        <v>-22.059777777777782</v>
      </c>
      <c r="Z214" s="98">
        <f t="shared" si="438"/>
        <v>-20.382249999999999</v>
      </c>
      <c r="AA214" s="98">
        <f t="shared" si="438"/>
        <v>-17.237333333333332</v>
      </c>
      <c r="AB214" s="98">
        <f t="shared" si="438"/>
        <v>-14.582583333333332</v>
      </c>
    </row>
    <row r="215" spans="1:28" x14ac:dyDescent="0.25">
      <c r="A215" s="390" t="s">
        <v>26</v>
      </c>
      <c r="B215" s="49" t="s">
        <v>21</v>
      </c>
      <c r="C215" s="74">
        <v>-17.494666666666671</v>
      </c>
      <c r="D215" s="130">
        <v>-20.646666666666665</v>
      </c>
      <c r="E215" s="130">
        <v>-23.038999999999998</v>
      </c>
      <c r="F215" s="153">
        <v>-24.206666666666667</v>
      </c>
      <c r="G215" s="144">
        <v>-26.659555555555556</v>
      </c>
      <c r="H215" s="141">
        <v>-26.594999999999999</v>
      </c>
      <c r="I215" s="144">
        <v>-22.8798888888889</v>
      </c>
      <c r="J215" s="139">
        <v>-22.128166666666669</v>
      </c>
      <c r="K215" s="153">
        <v>-21.911333333333335</v>
      </c>
      <c r="L215" s="140">
        <v>-20.514500000000002</v>
      </c>
      <c r="M215" s="140">
        <v>-18.402000000000001</v>
      </c>
      <c r="N215" s="141">
        <v>-15.285833333333331</v>
      </c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25">
      <c r="A216" s="390" t="s">
        <v>10</v>
      </c>
      <c r="B216" s="46" t="s">
        <v>2</v>
      </c>
      <c r="C216" s="72">
        <v>-13.765611111111101</v>
      </c>
      <c r="D216" s="130">
        <v>-18.020166666666665</v>
      </c>
      <c r="E216" s="152">
        <v>-20.408666666666665</v>
      </c>
      <c r="F216" s="152">
        <v>-22.588666666666668</v>
      </c>
      <c r="G216" s="130"/>
      <c r="H216" s="136">
        <v>-25.588333333333335</v>
      </c>
      <c r="I216" s="130"/>
      <c r="J216" s="139">
        <v>-23.379000000000001</v>
      </c>
      <c r="K216" s="152">
        <v>-22.660833333333333</v>
      </c>
      <c r="L216" s="152">
        <v>-19.868888888888865</v>
      </c>
      <c r="M216" s="140">
        <v>-16.398500000000002</v>
      </c>
      <c r="N216" s="141"/>
      <c r="P216" t="str">
        <f>(B216)</f>
        <v>Shiraz</v>
      </c>
      <c r="Q216" s="98">
        <f>AVERAGE(C216:C221)</f>
        <v>-15.19161111111111</v>
      </c>
      <c r="R216" s="98">
        <f t="shared" ref="R216:AB216" si="439">AVERAGE(D216:D221)</f>
        <v>-18.832194444444447</v>
      </c>
      <c r="S216" s="98">
        <f t="shared" si="439"/>
        <v>-21.72861111111111</v>
      </c>
      <c r="T216" s="98">
        <f t="shared" si="439"/>
        <v>-23.195861111111103</v>
      </c>
      <c r="U216" s="98">
        <f t="shared" si="439"/>
        <v>-24.800666666666665</v>
      </c>
      <c r="V216" s="98">
        <f t="shared" si="439"/>
        <v>-24.120777777777782</v>
      </c>
      <c r="W216" s="98">
        <f t="shared" si="439"/>
        <v>-23.128666666666668</v>
      </c>
      <c r="X216" s="98">
        <f t="shared" si="439"/>
        <v>-23.69476388888889</v>
      </c>
      <c r="Y216" s="98">
        <f t="shared" si="439"/>
        <v>-22.497675925925929</v>
      </c>
      <c r="Z216" s="98">
        <f t="shared" si="439"/>
        <v>-20.130851851851851</v>
      </c>
      <c r="AA216" s="98">
        <f t="shared" si="439"/>
        <v>-16.440888888888889</v>
      </c>
      <c r="AB216" s="98">
        <f t="shared" si="439"/>
        <v>-13.433333333333334</v>
      </c>
    </row>
    <row r="217" spans="1:28" x14ac:dyDescent="0.25">
      <c r="A217" s="390" t="s">
        <v>10</v>
      </c>
      <c r="B217" s="55" t="s">
        <v>2</v>
      </c>
      <c r="C217" s="72">
        <v>-14.018888888888901</v>
      </c>
      <c r="D217" s="130">
        <v>-16.606999999999999</v>
      </c>
      <c r="E217" s="152">
        <v>-20.254666666666669</v>
      </c>
      <c r="F217" s="152">
        <v>-22.286666666666665</v>
      </c>
      <c r="G217" s="130"/>
      <c r="H217" s="136"/>
      <c r="I217" s="130"/>
      <c r="J217" s="139">
        <v>-24.047499999999999</v>
      </c>
      <c r="K217" s="152">
        <v>-21.881388888888903</v>
      </c>
      <c r="L217" s="152">
        <v>-19.136666666666667</v>
      </c>
      <c r="M217" s="140">
        <v>-15.626666666666667</v>
      </c>
      <c r="N217" s="141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25">
      <c r="A218" s="390" t="s">
        <v>10</v>
      </c>
      <c r="B218" s="46" t="s">
        <v>2</v>
      </c>
      <c r="C218" s="72">
        <v>-16.745999999999999</v>
      </c>
      <c r="D218" s="130">
        <v>-20.499333333333336</v>
      </c>
      <c r="E218" s="130">
        <v>-23.2</v>
      </c>
      <c r="F218" s="152">
        <v>-24.252500000000001</v>
      </c>
      <c r="G218" s="130">
        <v>-26.025833333333335</v>
      </c>
      <c r="H218" s="136">
        <v>-23.094999999999999</v>
      </c>
      <c r="I218" s="130">
        <v>-23.911999999999995</v>
      </c>
      <c r="J218" s="139">
        <v>-24.358750000000001</v>
      </c>
      <c r="K218" s="152">
        <v>-23.581833333333332</v>
      </c>
      <c r="L218" s="152">
        <v>-20.35355555555557</v>
      </c>
      <c r="M218" s="140">
        <v>-16.316222222222233</v>
      </c>
      <c r="N218" s="141">
        <v>-13.126222222222234</v>
      </c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25">
      <c r="A219" s="390" t="s">
        <v>11</v>
      </c>
      <c r="B219" s="46" t="s">
        <v>2</v>
      </c>
      <c r="C219" s="72">
        <v>-16.05</v>
      </c>
      <c r="D219" s="130">
        <v>-20.377666666666666</v>
      </c>
      <c r="E219" s="130">
        <v>-23.749333333333336</v>
      </c>
      <c r="F219" s="152">
        <v>-24.561777777777767</v>
      </c>
      <c r="G219" s="130">
        <v>-24.969333333333328</v>
      </c>
      <c r="H219" s="136">
        <v>-23.598888888888904</v>
      </c>
      <c r="I219" s="130">
        <v>-23.790666666666667</v>
      </c>
      <c r="J219" s="139">
        <v>-24.328666666666667</v>
      </c>
      <c r="K219" s="152">
        <v>-22.922333333333331</v>
      </c>
      <c r="L219" s="152">
        <v>-21.511666666666667</v>
      </c>
      <c r="M219" s="140">
        <v>-18.205500000000001</v>
      </c>
      <c r="N219" s="141">
        <v>-14.67</v>
      </c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25">
      <c r="A220" s="390" t="s">
        <v>27</v>
      </c>
      <c r="B220" s="49" t="s">
        <v>2</v>
      </c>
      <c r="C220" s="74">
        <v>-14.545166666666667</v>
      </c>
      <c r="D220" s="130">
        <v>-18.150000000000002</v>
      </c>
      <c r="E220" s="130">
        <v>-21.122166666666669</v>
      </c>
      <c r="F220" s="153">
        <v>-23.104444444444436</v>
      </c>
      <c r="G220" s="144">
        <v>-23.959444444444443</v>
      </c>
      <c r="H220" s="141">
        <v>-24.261666666666667</v>
      </c>
      <c r="I220" s="144">
        <v>-22.342444444444435</v>
      </c>
      <c r="J220" s="139">
        <v>-22.885777777777765</v>
      </c>
      <c r="K220" s="153">
        <v>-22.104666666666663</v>
      </c>
      <c r="L220" s="140">
        <v>-20.053333333333331</v>
      </c>
      <c r="M220" s="140">
        <v>-15.202444444444433</v>
      </c>
      <c r="N220" s="141">
        <v>-12.302666666666667</v>
      </c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25">
      <c r="A221" s="390" t="s">
        <v>27</v>
      </c>
      <c r="B221" s="49" t="s">
        <v>2</v>
      </c>
      <c r="C221" s="74">
        <v>-16.024000000000001</v>
      </c>
      <c r="D221" s="130">
        <v>-19.338999999999999</v>
      </c>
      <c r="E221" s="130">
        <v>-21.636833333333332</v>
      </c>
      <c r="F221" s="153">
        <v>-22.381111111111096</v>
      </c>
      <c r="G221" s="144">
        <v>-24.248055555555556</v>
      </c>
      <c r="H221" s="141">
        <v>-24.060000000000002</v>
      </c>
      <c r="I221" s="144">
        <v>-22.469555555555569</v>
      </c>
      <c r="J221" s="139">
        <v>-23.168888888888901</v>
      </c>
      <c r="K221" s="153">
        <v>-21.834999999999997</v>
      </c>
      <c r="L221" s="140">
        <v>-19.861000000000001</v>
      </c>
      <c r="M221" s="140">
        <v>-16.896000000000001</v>
      </c>
      <c r="N221" s="141">
        <v>-13.634444444444433</v>
      </c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ht="15.75" thickBot="1" x14ac:dyDescent="0.3">
      <c r="A222" s="392" t="s">
        <v>29</v>
      </c>
      <c r="B222" s="60" t="s">
        <v>25</v>
      </c>
      <c r="C222" s="72">
        <v>-13.704666666666666</v>
      </c>
      <c r="D222" s="130">
        <v>-20.0168888888889</v>
      </c>
      <c r="E222" s="130">
        <v>-22.508333333333336</v>
      </c>
      <c r="F222" s="152">
        <v>-27.05</v>
      </c>
      <c r="G222" s="130"/>
      <c r="H222" s="155"/>
      <c r="I222" s="130"/>
      <c r="J222" s="156">
        <v>-23.116666666666664</v>
      </c>
      <c r="K222" s="152">
        <v>-23.69083333333333</v>
      </c>
      <c r="L222" s="152">
        <v>-21.760166666666667</v>
      </c>
      <c r="M222" s="157">
        <v>-16.246666666666666</v>
      </c>
      <c r="N222" s="158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ht="15.75" thickBot="1" x14ac:dyDescent="0.3">
      <c r="B223" s="67"/>
      <c r="C223" s="68">
        <v>-16.420341540404038</v>
      </c>
      <c r="D223" s="68">
        <f t="shared" ref="D223:N223" si="440">AVERAGE(D179:D222)</f>
        <v>-19.987608585858581</v>
      </c>
      <c r="E223" s="68">
        <f t="shared" si="440"/>
        <v>-23.007720959595968</v>
      </c>
      <c r="F223" s="68">
        <f t="shared" si="440"/>
        <v>-24.190901808785533</v>
      </c>
      <c r="G223" s="68">
        <f t="shared" si="440"/>
        <v>-25.199813271604942</v>
      </c>
      <c r="H223" s="68">
        <f t="shared" si="440"/>
        <v>-24.830036585365853</v>
      </c>
      <c r="I223" s="68">
        <f t="shared" si="440"/>
        <v>-23.592390432098767</v>
      </c>
      <c r="J223" s="68">
        <f t="shared" si="440"/>
        <v>-24.080387626262631</v>
      </c>
      <c r="K223" s="68">
        <f t="shared" si="440"/>
        <v>-22.946719696969698</v>
      </c>
      <c r="L223" s="68">
        <f t="shared" si="440"/>
        <v>-20.377405303030301</v>
      </c>
      <c r="M223" s="68">
        <f t="shared" si="440"/>
        <v>-16.501303617571057</v>
      </c>
      <c r="N223" s="68">
        <f t="shared" si="440"/>
        <v>-13.749556349206348</v>
      </c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ht="15.75" thickBot="1" x14ac:dyDescent="0.3"/>
    <row r="225" spans="1:28" ht="52.5" customHeight="1" thickBot="1" x14ac:dyDescent="0.3">
      <c r="B225" s="231" t="s">
        <v>71</v>
      </c>
      <c r="C225" s="78" t="s">
        <v>72</v>
      </c>
      <c r="D225" s="232" t="s">
        <v>73</v>
      </c>
      <c r="E225" s="232" t="s">
        <v>74</v>
      </c>
      <c r="F225" s="232" t="s">
        <v>75</v>
      </c>
      <c r="G225" s="232" t="s">
        <v>76</v>
      </c>
      <c r="H225" s="232" t="s">
        <v>77</v>
      </c>
      <c r="I225" s="232" t="s">
        <v>78</v>
      </c>
      <c r="J225" s="232" t="s">
        <v>79</v>
      </c>
      <c r="K225" s="232" t="s">
        <v>80</v>
      </c>
      <c r="L225" s="232" t="s">
        <v>81</v>
      </c>
      <c r="M225" s="232" t="s">
        <v>82</v>
      </c>
      <c r="N225" s="233" t="s">
        <v>83</v>
      </c>
      <c r="O225" s="127"/>
      <c r="P225" s="127"/>
      <c r="Q225" s="78" t="s">
        <v>84</v>
      </c>
      <c r="R225" s="232" t="s">
        <v>85</v>
      </c>
      <c r="S225" s="232" t="s">
        <v>86</v>
      </c>
      <c r="T225" s="232" t="s">
        <v>87</v>
      </c>
      <c r="U225" s="232" t="s">
        <v>88</v>
      </c>
      <c r="V225" s="232" t="s">
        <v>89</v>
      </c>
      <c r="W225" s="232" t="s">
        <v>90</v>
      </c>
      <c r="X225" s="232" t="s">
        <v>91</v>
      </c>
      <c r="Y225" s="232" t="s">
        <v>92</v>
      </c>
      <c r="Z225" s="232" t="s">
        <v>93</v>
      </c>
      <c r="AA225" s="232" t="s">
        <v>94</v>
      </c>
      <c r="AB225" s="233" t="s">
        <v>95</v>
      </c>
    </row>
    <row r="226" spans="1:28" x14ac:dyDescent="0.25">
      <c r="A226" s="387" t="s">
        <v>26</v>
      </c>
      <c r="B226" s="234" t="s">
        <v>9</v>
      </c>
      <c r="C226" s="235">
        <v>-20.949333333333332</v>
      </c>
      <c r="D226" s="72">
        <v>-20.568000000000001</v>
      </c>
      <c r="E226" s="72">
        <v>-23.415833333333335</v>
      </c>
      <c r="F226" s="74">
        <v>-23.314444444444433</v>
      </c>
      <c r="G226" s="74">
        <v>-25.81</v>
      </c>
      <c r="H226" s="74">
        <v>-23.196888888888896</v>
      </c>
      <c r="I226" s="236">
        <v>-23.49</v>
      </c>
      <c r="J226" s="74">
        <v>-23.721999999999998</v>
      </c>
      <c r="K226" s="74">
        <v>-23.303333333333331</v>
      </c>
      <c r="L226" s="57">
        <v>-21.631777777777767</v>
      </c>
      <c r="M226" s="57">
        <v>-16.787333333333333</v>
      </c>
      <c r="N226" s="72">
        <v>-11.177833333333332</v>
      </c>
      <c r="O226" s="127"/>
      <c r="P226" s="127" t="str">
        <f>(B226)</f>
        <v>Cabernet Franc</v>
      </c>
      <c r="Q226" s="175">
        <f>AVERAGE(C226:C230)</f>
        <v>-20.349011111111114</v>
      </c>
      <c r="R226" s="175">
        <f t="shared" ref="R226:AB226" si="441">AVERAGE(D226:D230)</f>
        <v>-20.656555555555563</v>
      </c>
      <c r="S226" s="175">
        <f t="shared" si="441"/>
        <v>-22.665744444444449</v>
      </c>
      <c r="T226" s="175">
        <f t="shared" si="441"/>
        <v>-22.649537037037035</v>
      </c>
      <c r="U226" s="175">
        <f t="shared" si="441"/>
        <v>-25.390316666666667</v>
      </c>
      <c r="V226" s="175">
        <f t="shared" si="441"/>
        <v>-22.643055555555552</v>
      </c>
      <c r="W226" s="175">
        <f t="shared" si="441"/>
        <v>-22.997644444444447</v>
      </c>
      <c r="X226" s="175">
        <f t="shared" si="441"/>
        <v>-23.228966666666668</v>
      </c>
      <c r="Y226" s="175">
        <f t="shared" si="441"/>
        <v>-22.940688888888886</v>
      </c>
      <c r="Z226" s="175">
        <f t="shared" si="441"/>
        <v>-20.442788888888888</v>
      </c>
      <c r="AA226" s="175">
        <f t="shared" si="441"/>
        <v>-15.1812</v>
      </c>
      <c r="AB226" s="175">
        <f t="shared" si="441"/>
        <v>-10.204511111111106</v>
      </c>
    </row>
    <row r="227" spans="1:28" x14ac:dyDescent="0.25">
      <c r="A227" s="388" t="s">
        <v>11</v>
      </c>
      <c r="B227" s="237" t="s">
        <v>9</v>
      </c>
      <c r="C227" s="238">
        <v>-21.071555555555566</v>
      </c>
      <c r="D227" s="72">
        <v>-20.481666666666666</v>
      </c>
      <c r="E227" s="239">
        <v>-23.408333333333331</v>
      </c>
      <c r="F227" s="72">
        <v>-22.192000000000004</v>
      </c>
      <c r="G227" s="72">
        <v>-25.746666666666666</v>
      </c>
      <c r="H227" s="72">
        <v>-21.621111111111102</v>
      </c>
      <c r="I227" s="240">
        <v>-22.842222222222233</v>
      </c>
      <c r="J227" s="239">
        <v>-24.044999999999998</v>
      </c>
      <c r="K227" s="72">
        <v>-23.157222222222231</v>
      </c>
      <c r="L227" s="52">
        <v>-21.62</v>
      </c>
      <c r="M227" s="52">
        <v>-16.009333333333334</v>
      </c>
      <c r="N227" s="72">
        <v>-10.136833333333334</v>
      </c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</row>
    <row r="228" spans="1:28" x14ac:dyDescent="0.25">
      <c r="A228" s="388" t="s">
        <v>11</v>
      </c>
      <c r="B228" s="237" t="s">
        <v>9</v>
      </c>
      <c r="C228" s="238">
        <v>-20.1235</v>
      </c>
      <c r="D228" s="72">
        <v>-19.427833333333332</v>
      </c>
      <c r="E228" s="239">
        <v>-22.317333333333334</v>
      </c>
      <c r="F228" s="72">
        <v>-22.442166666666669</v>
      </c>
      <c r="G228" s="72">
        <v>-25.058666666666667</v>
      </c>
      <c r="H228" s="72">
        <v>-23.111166666666666</v>
      </c>
      <c r="I228" s="240">
        <v>-22.2685</v>
      </c>
      <c r="J228" s="239">
        <v>-22.568666666666669</v>
      </c>
      <c r="K228" s="72">
        <v>-22.504666666666665</v>
      </c>
      <c r="L228" s="52">
        <v>-19.194666666666667</v>
      </c>
      <c r="M228" s="52">
        <v>-11.780666666666667</v>
      </c>
      <c r="N228" s="72">
        <v>-9.9333333333333353</v>
      </c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 spans="1:28" x14ac:dyDescent="0.25">
      <c r="A229" s="388" t="s">
        <v>10</v>
      </c>
      <c r="B229" s="241" t="s">
        <v>9</v>
      </c>
      <c r="C229" s="238">
        <v>-19.928666666666668</v>
      </c>
      <c r="D229" s="72">
        <v>-21.749722222222236</v>
      </c>
      <c r="E229" s="239">
        <v>-22.581666666666667</v>
      </c>
      <c r="F229" s="72"/>
      <c r="G229" s="72">
        <v>-26.771250000000002</v>
      </c>
      <c r="H229" s="72"/>
      <c r="I229" s="240">
        <v>-23.110833333333336</v>
      </c>
      <c r="J229" s="239">
        <v>-23.409166666666668</v>
      </c>
      <c r="K229" s="72">
        <v>-23.177111111111103</v>
      </c>
      <c r="L229" s="52">
        <v>-20.200833333333335</v>
      </c>
      <c r="M229" s="52">
        <v>-14.898666666666665</v>
      </c>
      <c r="N229" s="72">
        <v>-10.699444444444433</v>
      </c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 spans="1:28" x14ac:dyDescent="0.25">
      <c r="A230" s="388" t="s">
        <v>175</v>
      </c>
      <c r="B230" s="237" t="s">
        <v>9</v>
      </c>
      <c r="C230" s="238">
        <v>-19.672000000000001</v>
      </c>
      <c r="D230" s="72">
        <v>-21.055555555555568</v>
      </c>
      <c r="E230" s="239">
        <v>-21.605555555555565</v>
      </c>
      <c r="F230" s="72"/>
      <c r="G230" s="72">
        <v>-23.565000000000001</v>
      </c>
      <c r="H230" s="72"/>
      <c r="I230" s="240">
        <v>-23.276666666666667</v>
      </c>
      <c r="J230" s="239">
        <v>-22.400000000000002</v>
      </c>
      <c r="K230" s="72">
        <v>-22.561111111111099</v>
      </c>
      <c r="L230" s="52">
        <v>-19.566666666666666</v>
      </c>
      <c r="M230" s="52">
        <v>-16.43</v>
      </c>
      <c r="N230" s="72">
        <v>-9.0751111111110987</v>
      </c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 spans="1:28" x14ac:dyDescent="0.25">
      <c r="A231" s="388" t="s">
        <v>27</v>
      </c>
      <c r="B231" s="242" t="s">
        <v>20</v>
      </c>
      <c r="C231" s="238">
        <v>-19.822222222222234</v>
      </c>
      <c r="D231" s="72">
        <v>-20.533333333333331</v>
      </c>
      <c r="E231" s="72">
        <v>-22.612222222222233</v>
      </c>
      <c r="F231" s="74">
        <v>-22.901777777777767</v>
      </c>
      <c r="G231" s="74"/>
      <c r="H231" s="74">
        <v>-23.242222222222235</v>
      </c>
      <c r="I231" s="240">
        <v>-22.761666666666667</v>
      </c>
      <c r="J231" s="74">
        <v>-23.115333333333336</v>
      </c>
      <c r="K231" s="74">
        <v>-23.359333333333336</v>
      </c>
      <c r="L231" s="57">
        <v>-22.515000000000001</v>
      </c>
      <c r="M231" s="57">
        <v>-17.838888888888899</v>
      </c>
      <c r="N231" s="72">
        <v>-11.738055555555567</v>
      </c>
      <c r="O231" s="127"/>
      <c r="P231" s="127" t="str">
        <f>(B231)</f>
        <v>Cabernet Sauvignon</v>
      </c>
      <c r="Q231" s="175">
        <f>AVERAGE(C231:C234)</f>
        <v>-19.209944444444449</v>
      </c>
      <c r="R231" s="175">
        <f t="shared" ref="R231:AB231" si="442">AVERAGE(D231:D234)</f>
        <v>-19.678944444444443</v>
      </c>
      <c r="S231" s="175">
        <f t="shared" si="442"/>
        <v>-21.687638888888891</v>
      </c>
      <c r="T231" s="175">
        <f t="shared" si="442"/>
        <v>-22.299703703703702</v>
      </c>
      <c r="U231" s="175">
        <f t="shared" si="442"/>
        <v>-24.816249999999989</v>
      </c>
      <c r="V231" s="175">
        <f t="shared" si="442"/>
        <v>-22.377962962962968</v>
      </c>
      <c r="W231" s="175">
        <f t="shared" si="442"/>
        <v>-22.334680555555561</v>
      </c>
      <c r="X231" s="175">
        <f t="shared" si="442"/>
        <v>-22.341722222222216</v>
      </c>
      <c r="Y231" s="175">
        <f t="shared" si="442"/>
        <v>-22.688277777777785</v>
      </c>
      <c r="Z231" s="175">
        <f t="shared" si="442"/>
        <v>-20.955500000000001</v>
      </c>
      <c r="AA231" s="175">
        <f t="shared" si="442"/>
        <v>-17.490694444444451</v>
      </c>
      <c r="AB231" s="175">
        <f t="shared" si="442"/>
        <v>-11.977930555555558</v>
      </c>
    </row>
    <row r="232" spans="1:28" x14ac:dyDescent="0.25">
      <c r="A232" s="388" t="s">
        <v>27</v>
      </c>
      <c r="B232" s="242" t="s">
        <v>20</v>
      </c>
      <c r="C232" s="238">
        <v>-17.732888888888898</v>
      </c>
      <c r="D232" s="72">
        <v>-18.767166666666668</v>
      </c>
      <c r="E232" s="72">
        <v>-21.148333333333333</v>
      </c>
      <c r="F232" s="74">
        <v>-22.133333333333336</v>
      </c>
      <c r="G232" s="74"/>
      <c r="H232" s="74">
        <v>-21.542777777777768</v>
      </c>
      <c r="I232" s="240">
        <v>-22.282222222222231</v>
      </c>
      <c r="J232" s="74">
        <v>-21.439999999999998</v>
      </c>
      <c r="K232" s="74">
        <v>-22.305555555555568</v>
      </c>
      <c r="L232" s="57">
        <v>-20.733000000000001</v>
      </c>
      <c r="M232" s="57">
        <v>-17.669722222222234</v>
      </c>
      <c r="N232" s="72">
        <v>-12.463333333333333</v>
      </c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 spans="1:28" x14ac:dyDescent="0.25">
      <c r="A233" s="388" t="s">
        <v>11</v>
      </c>
      <c r="B233" s="242" t="s">
        <v>20</v>
      </c>
      <c r="C233" s="238">
        <v>-19.325333333333337</v>
      </c>
      <c r="D233" s="72">
        <v>-19.120833333333334</v>
      </c>
      <c r="E233" s="239">
        <v>-21.453333333333333</v>
      </c>
      <c r="F233" s="72">
        <v>-21.864000000000004</v>
      </c>
      <c r="G233" s="72">
        <v>-23.615833333333331</v>
      </c>
      <c r="H233" s="72">
        <v>-22.348888888888897</v>
      </c>
      <c r="I233" s="240">
        <v>-21.4145</v>
      </c>
      <c r="J233" s="239">
        <v>-22.308888888888863</v>
      </c>
      <c r="K233" s="72">
        <v>-22.383333333333336</v>
      </c>
      <c r="L233" s="52">
        <v>-20.182888888888897</v>
      </c>
      <c r="M233" s="52">
        <v>-17.299166666666665</v>
      </c>
      <c r="N233" s="72">
        <v>-12.546666666666667</v>
      </c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spans="1:28" x14ac:dyDescent="0.25">
      <c r="A234" s="388" t="s">
        <v>10</v>
      </c>
      <c r="B234" s="242" t="s">
        <v>20</v>
      </c>
      <c r="C234" s="238">
        <v>-19.959333333333333</v>
      </c>
      <c r="D234" s="72">
        <v>-20.294444444444434</v>
      </c>
      <c r="E234" s="239">
        <v>-21.536666666666665</v>
      </c>
      <c r="F234" s="72"/>
      <c r="G234" s="72">
        <v>-26.016666666666652</v>
      </c>
      <c r="H234" s="72"/>
      <c r="I234" s="240">
        <v>-22.880333333333336</v>
      </c>
      <c r="J234" s="239">
        <v>-22.502666666666666</v>
      </c>
      <c r="K234" s="72">
        <v>-22.704888888888899</v>
      </c>
      <c r="L234" s="52">
        <v>-20.391111111111098</v>
      </c>
      <c r="M234" s="52">
        <v>-17.154999999999998</v>
      </c>
      <c r="N234" s="72">
        <v>-11.163666666666666</v>
      </c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</row>
    <row r="235" spans="1:28" x14ac:dyDescent="0.25">
      <c r="A235" s="388" t="s">
        <v>15</v>
      </c>
      <c r="B235" s="243" t="s">
        <v>1</v>
      </c>
      <c r="C235" s="238">
        <v>-21.479555555555567</v>
      </c>
      <c r="D235" s="72">
        <v>-22.038499999999999</v>
      </c>
      <c r="E235" s="72">
        <v>-23.974166666666665</v>
      </c>
      <c r="F235" s="74">
        <v>-23.045333333333332</v>
      </c>
      <c r="G235" s="74"/>
      <c r="H235" s="74">
        <v>-24.014722222222233</v>
      </c>
      <c r="I235" s="240">
        <v>-22.439333333333334</v>
      </c>
      <c r="J235" s="74">
        <v>-23.564444444444433</v>
      </c>
      <c r="K235" s="74">
        <v>-23.324444444444435</v>
      </c>
      <c r="L235" s="57">
        <v>-21.759499999999999</v>
      </c>
      <c r="M235" s="57">
        <v>-15.699999999999998</v>
      </c>
      <c r="N235" s="72">
        <v>-9.8453333333333344</v>
      </c>
      <c r="O235" s="127"/>
      <c r="P235" s="127" t="str">
        <f>(B235)</f>
        <v>Chardonnay</v>
      </c>
      <c r="Q235" s="175">
        <f>AVERAGE(C235:C240)</f>
        <v>-21.945425925925928</v>
      </c>
      <c r="R235" s="175">
        <f t="shared" ref="R235:AB235" si="443">AVERAGE(D235:D240)</f>
        <v>-22.176916666666667</v>
      </c>
      <c r="S235" s="175">
        <f t="shared" si="443"/>
        <v>-23.796055555555554</v>
      </c>
      <c r="T235" s="175">
        <f t="shared" si="443"/>
        <v>-23.592688888888887</v>
      </c>
      <c r="U235" s="175">
        <f t="shared" si="443"/>
        <v>-25.419699999999999</v>
      </c>
      <c r="V235" s="175">
        <f t="shared" si="443"/>
        <v>-23.63025</v>
      </c>
      <c r="W235" s="175">
        <f t="shared" si="443"/>
        <v>-22.853287037037035</v>
      </c>
      <c r="X235" s="175">
        <f t="shared" si="443"/>
        <v>-23.585574074074071</v>
      </c>
      <c r="Y235" s="175">
        <f t="shared" si="443"/>
        <v>-23.484314814814812</v>
      </c>
      <c r="Z235" s="175">
        <f t="shared" si="443"/>
        <v>-20.800194444444443</v>
      </c>
      <c r="AA235" s="175">
        <f t="shared" si="443"/>
        <v>-15.851083333333335</v>
      </c>
      <c r="AB235" s="175">
        <f t="shared" si="443"/>
        <v>-11.010977777777782</v>
      </c>
    </row>
    <row r="236" spans="1:28" x14ac:dyDescent="0.25">
      <c r="A236" s="388" t="s">
        <v>26</v>
      </c>
      <c r="B236" s="243" t="s">
        <v>1</v>
      </c>
      <c r="C236" s="238">
        <v>-22.151999999999997</v>
      </c>
      <c r="D236" s="72">
        <v>-22.25</v>
      </c>
      <c r="E236" s="72">
        <v>-24.304333333333332</v>
      </c>
      <c r="F236" s="74">
        <v>-23.912166666666668</v>
      </c>
      <c r="G236" s="74">
        <v>-25.685333333333332</v>
      </c>
      <c r="H236" s="74">
        <v>-23.881111111111096</v>
      </c>
      <c r="I236" s="240">
        <v>-22.387166666666662</v>
      </c>
      <c r="J236" s="74">
        <v>-23.694666666666667</v>
      </c>
      <c r="K236" s="74">
        <v>-23.378833333333333</v>
      </c>
      <c r="L236" s="57">
        <v>-21.152333333333331</v>
      </c>
      <c r="M236" s="57">
        <v>-14.950500000000002</v>
      </c>
      <c r="N236" s="72">
        <v>-10.992888888888899</v>
      </c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</row>
    <row r="237" spans="1:28" x14ac:dyDescent="0.25">
      <c r="A237" s="388" t="s">
        <v>11</v>
      </c>
      <c r="B237" s="242" t="s">
        <v>1</v>
      </c>
      <c r="C237" s="238">
        <v>-21.910666666666668</v>
      </c>
      <c r="D237" s="72">
        <v>-22.018611111111099</v>
      </c>
      <c r="E237" s="239">
        <v>-23.868666666666666</v>
      </c>
      <c r="F237" s="72">
        <v>-23.978166666666667</v>
      </c>
      <c r="G237" s="72">
        <v>-25.318333333333332</v>
      </c>
      <c r="H237" s="72">
        <v>-23.362666666666669</v>
      </c>
      <c r="I237" s="240">
        <v>-23.1171111111111</v>
      </c>
      <c r="J237" s="239">
        <v>-24.314499999999999</v>
      </c>
      <c r="K237" s="72">
        <v>-23.891444444444431</v>
      </c>
      <c r="L237" s="52">
        <v>-21.441999999999997</v>
      </c>
      <c r="M237" s="52">
        <v>-16.978000000000002</v>
      </c>
      <c r="N237" s="72">
        <v>-11.827611111111102</v>
      </c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:28" x14ac:dyDescent="0.25">
      <c r="A238" s="388" t="s">
        <v>28</v>
      </c>
      <c r="B238" s="242" t="s">
        <v>1</v>
      </c>
      <c r="C238" s="238">
        <v>-22.111999999999998</v>
      </c>
      <c r="D238" s="72">
        <v>-22.099999999999998</v>
      </c>
      <c r="E238" s="239">
        <v>-23.342500000000001</v>
      </c>
      <c r="F238" s="72">
        <v>-22.475111111111101</v>
      </c>
      <c r="G238" s="72">
        <v>-25.235666666666663</v>
      </c>
      <c r="H238" s="72"/>
      <c r="I238" s="240">
        <v>-23.039777777777768</v>
      </c>
      <c r="J238" s="239">
        <v>-23.76733333333333</v>
      </c>
      <c r="K238" s="72">
        <v>-23.896500000000003</v>
      </c>
      <c r="L238" s="52">
        <v>-21.84</v>
      </c>
      <c r="M238" s="52">
        <v>-17.508666666666667</v>
      </c>
      <c r="N238" s="72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</row>
    <row r="239" spans="1:28" x14ac:dyDescent="0.25">
      <c r="A239" s="388" t="s">
        <v>10</v>
      </c>
      <c r="B239" s="242" t="s">
        <v>1</v>
      </c>
      <c r="C239" s="238">
        <v>-22.072000000000003</v>
      </c>
      <c r="D239" s="72">
        <v>-22.787666666666667</v>
      </c>
      <c r="E239" s="239">
        <v>-24.327999999999999</v>
      </c>
      <c r="F239" s="72"/>
      <c r="G239" s="72">
        <v>-25.783333333333331</v>
      </c>
      <c r="H239" s="72"/>
      <c r="I239" s="240">
        <v>-23.431333333333338</v>
      </c>
      <c r="J239" s="239">
        <v>-23.638166666666667</v>
      </c>
      <c r="K239" s="72">
        <v>-24.123333333333331</v>
      </c>
      <c r="L239" s="52">
        <v>-19.957999999999998</v>
      </c>
      <c r="M239" s="52">
        <v>-15.324666666666667</v>
      </c>
      <c r="N239" s="72">
        <v>-11.489166666666668</v>
      </c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</row>
    <row r="240" spans="1:28" x14ac:dyDescent="0.25">
      <c r="A240" s="73" t="s">
        <v>176</v>
      </c>
      <c r="B240" s="237" t="s">
        <v>1</v>
      </c>
      <c r="C240" s="238">
        <v>-21.946333333333332</v>
      </c>
      <c r="D240" s="72">
        <v>-21.866722222222233</v>
      </c>
      <c r="E240" s="239">
        <v>-22.958666666666669</v>
      </c>
      <c r="F240" s="72">
        <v>-24.552666666666667</v>
      </c>
      <c r="G240" s="72">
        <v>-25.07583333333335</v>
      </c>
      <c r="H240" s="72">
        <v>-23.262499999999999</v>
      </c>
      <c r="I240" s="240">
        <v>-22.704999999999998</v>
      </c>
      <c r="J240" s="239">
        <v>-22.534333333333336</v>
      </c>
      <c r="K240" s="72">
        <v>-22.291333333333338</v>
      </c>
      <c r="L240" s="52">
        <v>-18.649333333333335</v>
      </c>
      <c r="M240" s="52">
        <v>-14.644666666666666</v>
      </c>
      <c r="N240" s="72">
        <v>-10.899888888888901</v>
      </c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</row>
    <row r="241" spans="1:28" x14ac:dyDescent="0.25">
      <c r="A241" s="388" t="s">
        <v>14</v>
      </c>
      <c r="B241" s="243" t="s">
        <v>8</v>
      </c>
      <c r="C241" s="238">
        <v>-19.702000000000002</v>
      </c>
      <c r="D241" s="72">
        <v>-20.528499999999998</v>
      </c>
      <c r="E241" s="72">
        <v>-22.915833333333335</v>
      </c>
      <c r="F241" s="74">
        <v>-22.497999999999998</v>
      </c>
      <c r="G241" s="74">
        <v>-23.231000000000002</v>
      </c>
      <c r="H241" s="74">
        <v>-21.593611111111098</v>
      </c>
      <c r="I241" s="240">
        <v>-21.721166666666665</v>
      </c>
      <c r="J241" s="74">
        <v>-21.401444444444433</v>
      </c>
      <c r="K241" s="74">
        <v>-21.785277777777768</v>
      </c>
      <c r="L241" s="57">
        <v>-20.218</v>
      </c>
      <c r="M241" s="57">
        <v>-17.695666666666668</v>
      </c>
      <c r="N241" s="72">
        <v>-11.896833333333333</v>
      </c>
      <c r="O241" s="127"/>
      <c r="P241" s="127" t="str">
        <f>(B241)</f>
        <v>Gewurztraminer</v>
      </c>
      <c r="Q241" s="175">
        <f>AVERAGE(C241:C243)</f>
        <v>-19.399000000000001</v>
      </c>
      <c r="R241" s="175">
        <f t="shared" ref="R241:AB241" si="444">AVERAGE(D241:D243)</f>
        <v>-20.015666666666664</v>
      </c>
      <c r="S241" s="175">
        <f t="shared" si="444"/>
        <v>-22.377444444444446</v>
      </c>
      <c r="T241" s="175">
        <f t="shared" si="444"/>
        <v>-21.982111111111113</v>
      </c>
      <c r="U241" s="175">
        <f t="shared" si="444"/>
        <v>-22.911500000000004</v>
      </c>
      <c r="V241" s="175">
        <f t="shared" si="444"/>
        <v>-21.964314814814813</v>
      </c>
      <c r="W241" s="175">
        <f t="shared" si="444"/>
        <v>-21.848240740740746</v>
      </c>
      <c r="X241" s="175">
        <f t="shared" si="444"/>
        <v>-21.761370370370368</v>
      </c>
      <c r="Y241" s="175">
        <f t="shared" si="444"/>
        <v>-21.809925925925924</v>
      </c>
      <c r="Z241" s="175">
        <f t="shared" si="444"/>
        <v>-20.241611111111112</v>
      </c>
      <c r="AA241" s="175">
        <f t="shared" si="444"/>
        <v>-17.208555555555559</v>
      </c>
      <c r="AB241" s="175">
        <f t="shared" si="444"/>
        <v>-12.216541666666666</v>
      </c>
    </row>
    <row r="242" spans="1:28" x14ac:dyDescent="0.25">
      <c r="A242" s="388" t="s">
        <v>26</v>
      </c>
      <c r="B242" s="243" t="s">
        <v>8</v>
      </c>
      <c r="C242" s="238">
        <v>-19.724999999999998</v>
      </c>
      <c r="D242" s="72">
        <v>-20.424333333333333</v>
      </c>
      <c r="E242" s="72">
        <v>-23.096999999999998</v>
      </c>
      <c r="F242" s="74">
        <v>-22.016666666666669</v>
      </c>
      <c r="G242" s="74"/>
      <c r="H242" s="74">
        <v>-21.885333333333335</v>
      </c>
      <c r="I242" s="240">
        <v>-21.995555555555569</v>
      </c>
      <c r="J242" s="74">
        <v>-22.22</v>
      </c>
      <c r="K242" s="74">
        <v>-22.370333333333335</v>
      </c>
      <c r="L242" s="57">
        <v>-20.7105</v>
      </c>
      <c r="M242" s="57">
        <v>-17.774000000000001</v>
      </c>
      <c r="N242" s="72">
        <v>-12.536249999999999</v>
      </c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:28" x14ac:dyDescent="0.25">
      <c r="A243" s="388" t="s">
        <v>12</v>
      </c>
      <c r="B243" s="242" t="s">
        <v>8</v>
      </c>
      <c r="C243" s="238">
        <v>-18.77</v>
      </c>
      <c r="D243" s="88">
        <v>-19.094166666666666</v>
      </c>
      <c r="E243" s="244">
        <v>-21.119499999999999</v>
      </c>
      <c r="F243" s="88">
        <v>-21.431666666666668</v>
      </c>
      <c r="G243" s="88">
        <v>-22.592000000000002</v>
      </c>
      <c r="H243" s="88">
        <v>-22.413999999999998</v>
      </c>
      <c r="I243" s="240">
        <v>-21.828000000000003</v>
      </c>
      <c r="J243" s="244">
        <v>-21.662666666666667</v>
      </c>
      <c r="K243" s="88">
        <v>-21.27416666666667</v>
      </c>
      <c r="L243" s="245">
        <v>-19.796333333333333</v>
      </c>
      <c r="M243" s="245">
        <v>-16.156000000000002</v>
      </c>
      <c r="N243" s="72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</row>
    <row r="244" spans="1:28" x14ac:dyDescent="0.25">
      <c r="A244" s="388" t="s">
        <v>175</v>
      </c>
      <c r="B244" s="237" t="s">
        <v>96</v>
      </c>
      <c r="C244" s="238">
        <v>-21.29</v>
      </c>
      <c r="D244" s="72">
        <v>-19.981999999999999</v>
      </c>
      <c r="E244" s="239">
        <v>-21.255666666666666</v>
      </c>
      <c r="F244" s="72"/>
      <c r="G244" s="72">
        <v>-25.779444444444465</v>
      </c>
      <c r="H244" s="72"/>
      <c r="I244" s="240">
        <v>-20.608000000000001</v>
      </c>
      <c r="J244" s="239">
        <v>-22.288111111111103</v>
      </c>
      <c r="K244" s="72">
        <v>-22.245000000000001</v>
      </c>
      <c r="L244" s="52">
        <v>-20.193333333333332</v>
      </c>
      <c r="M244" s="52">
        <v>-16.876333333333331</v>
      </c>
      <c r="N244" s="72">
        <v>-11.546166666666666</v>
      </c>
      <c r="O244" s="127"/>
      <c r="P244" s="127" t="str">
        <f>(B244)</f>
        <v>Malbec</v>
      </c>
      <c r="Q244" s="175">
        <f>AVERAGE(C244)</f>
        <v>-21.29</v>
      </c>
      <c r="R244" s="175">
        <f t="shared" ref="R244:AB244" si="445">AVERAGE(D244)</f>
        <v>-19.981999999999999</v>
      </c>
      <c r="S244" s="175">
        <f t="shared" si="445"/>
        <v>-21.255666666666666</v>
      </c>
      <c r="T244" s="175" t="e">
        <f t="shared" si="445"/>
        <v>#DIV/0!</v>
      </c>
      <c r="U244" s="175">
        <f t="shared" si="445"/>
        <v>-25.779444444444465</v>
      </c>
      <c r="V244" s="175" t="e">
        <f t="shared" si="445"/>
        <v>#DIV/0!</v>
      </c>
      <c r="W244" s="175">
        <f t="shared" si="445"/>
        <v>-20.608000000000001</v>
      </c>
      <c r="X244" s="175">
        <f t="shared" si="445"/>
        <v>-22.288111111111103</v>
      </c>
      <c r="Y244" s="175">
        <f t="shared" si="445"/>
        <v>-22.245000000000001</v>
      </c>
      <c r="Z244" s="175">
        <f t="shared" si="445"/>
        <v>-20.193333333333332</v>
      </c>
      <c r="AA244" s="175">
        <f t="shared" si="445"/>
        <v>-16.876333333333331</v>
      </c>
      <c r="AB244" s="175">
        <f t="shared" si="445"/>
        <v>-11.546166666666666</v>
      </c>
    </row>
    <row r="245" spans="1:28" x14ac:dyDescent="0.25">
      <c r="A245" s="388" t="s">
        <v>27</v>
      </c>
      <c r="B245" s="243" t="s">
        <v>7</v>
      </c>
      <c r="C245" s="238">
        <v>-19.756666666666664</v>
      </c>
      <c r="D245" s="72">
        <v>-20.318999999999999</v>
      </c>
      <c r="E245" s="72">
        <v>-22.370999999999999</v>
      </c>
      <c r="F245" s="74">
        <v>-22.299333333333333</v>
      </c>
      <c r="G245" s="74">
        <v>-24.201000000000001</v>
      </c>
      <c r="H245" s="74">
        <v>-21.892499999999998</v>
      </c>
      <c r="I245" s="240">
        <v>-22.346833333333333</v>
      </c>
      <c r="J245" s="74">
        <v>-23.010333333333335</v>
      </c>
      <c r="K245" s="74">
        <v>-22.519166666666667</v>
      </c>
      <c r="L245" s="57">
        <v>-21.411333333333335</v>
      </c>
      <c r="M245" s="57">
        <v>-17.115666666666666</v>
      </c>
      <c r="N245" s="72">
        <v>-10.99</v>
      </c>
      <c r="O245" s="127"/>
      <c r="P245" s="127" t="str">
        <f>(B245)</f>
        <v>Merlot</v>
      </c>
      <c r="Q245" s="175">
        <f>AVERAGE(C245:C256)</f>
        <v>-20.341842592592595</v>
      </c>
      <c r="R245" s="175">
        <f t="shared" ref="R245:AB245" si="446">AVERAGE(D245:D256)</f>
        <v>-20.803907407407408</v>
      </c>
      <c r="S245" s="175">
        <f t="shared" si="446"/>
        <v>-22.346555555555554</v>
      </c>
      <c r="T245" s="175">
        <f t="shared" si="446"/>
        <v>-22.432720000000003</v>
      </c>
      <c r="U245" s="175">
        <f t="shared" si="446"/>
        <v>-24.796685185185186</v>
      </c>
      <c r="V245" s="175">
        <f t="shared" si="446"/>
        <v>-22.031066666666668</v>
      </c>
      <c r="W245" s="175">
        <f t="shared" si="446"/>
        <v>-22.417224537037033</v>
      </c>
      <c r="X245" s="175">
        <f t="shared" si="446"/>
        <v>-22.563041666666667</v>
      </c>
      <c r="Y245" s="175">
        <f t="shared" si="446"/>
        <v>-22.321981481481483</v>
      </c>
      <c r="Z245" s="175">
        <f t="shared" si="446"/>
        <v>-20.066858796296298</v>
      </c>
      <c r="AA245" s="175">
        <f t="shared" si="446"/>
        <v>-16.205307870370369</v>
      </c>
      <c r="AB245" s="175">
        <f t="shared" si="446"/>
        <v>-11.447822222222223</v>
      </c>
    </row>
    <row r="246" spans="1:28" x14ac:dyDescent="0.25">
      <c r="A246" s="388" t="s">
        <v>11</v>
      </c>
      <c r="B246" s="243" t="s">
        <v>7</v>
      </c>
      <c r="C246" s="238">
        <v>-20.258444444444436</v>
      </c>
      <c r="D246" s="72">
        <v>-20.878888888888866</v>
      </c>
      <c r="E246" s="72">
        <v>-22.054333333333332</v>
      </c>
      <c r="F246" s="74">
        <v>-21.438333333333333</v>
      </c>
      <c r="G246" s="74">
        <v>-23.56</v>
      </c>
      <c r="H246" s="74">
        <v>-20.14833333333333</v>
      </c>
      <c r="I246" s="240">
        <v>-21.731666666666666</v>
      </c>
      <c r="J246" s="74">
        <v>-21.617500000000003</v>
      </c>
      <c r="K246" s="74">
        <v>-22.153666666666666</v>
      </c>
      <c r="L246" s="57">
        <v>-21.030555555555566</v>
      </c>
      <c r="M246" s="57">
        <v>-16.403888888888901</v>
      </c>
      <c r="N246" s="72">
        <v>-11.237666666666668</v>
      </c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</row>
    <row r="247" spans="1:28" x14ac:dyDescent="0.25">
      <c r="A247" s="388" t="s">
        <v>27</v>
      </c>
      <c r="B247" s="243" t="s">
        <v>7</v>
      </c>
      <c r="C247" s="246">
        <v>-21.078666666666667</v>
      </c>
      <c r="D247" s="72">
        <v>-22.172000000000001</v>
      </c>
      <c r="E247" s="72">
        <v>-23.925555555555565</v>
      </c>
      <c r="F247" s="74">
        <v>-23.734666666666669</v>
      </c>
      <c r="G247" s="74">
        <v>-24.923500000000001</v>
      </c>
      <c r="H247" s="74">
        <v>-23.991</v>
      </c>
      <c r="I247" s="240">
        <v>-23.854666666666663</v>
      </c>
      <c r="J247" s="74">
        <v>-23.469000000000005</v>
      </c>
      <c r="K247" s="74">
        <v>-23.116666666666664</v>
      </c>
      <c r="L247" s="57">
        <v>-20.604333333333333</v>
      </c>
      <c r="M247" s="57">
        <v>-16.800666666666668</v>
      </c>
      <c r="N247" s="74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</row>
    <row r="248" spans="1:28" x14ac:dyDescent="0.25">
      <c r="A248" s="388" t="s">
        <v>27</v>
      </c>
      <c r="B248" s="243" t="s">
        <v>7</v>
      </c>
      <c r="C248" s="246">
        <v>-20.346833333333333</v>
      </c>
      <c r="D248" s="72">
        <v>-21.429000000000002</v>
      </c>
      <c r="E248" s="72">
        <v>-22.842666666666663</v>
      </c>
      <c r="F248" s="74">
        <v>-23.027555555555566</v>
      </c>
      <c r="G248" s="74">
        <v>-25.037500000000005</v>
      </c>
      <c r="H248" s="74">
        <v>-22.366500000000002</v>
      </c>
      <c r="I248" s="240">
        <v>-22.268055555555566</v>
      </c>
      <c r="J248" s="74">
        <v>-22.963999999999999</v>
      </c>
      <c r="K248" s="74">
        <v>-23.239444444444434</v>
      </c>
      <c r="L248" s="57">
        <v>-20.614666666666668</v>
      </c>
      <c r="M248" s="57">
        <v>-16.150833333333335</v>
      </c>
      <c r="N248" s="74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 spans="1:28" x14ac:dyDescent="0.25">
      <c r="A249" s="388" t="s">
        <v>27</v>
      </c>
      <c r="B249" s="243" t="s">
        <v>7</v>
      </c>
      <c r="C249" s="246">
        <v>-21.088999999999999</v>
      </c>
      <c r="D249" s="72">
        <v>-21.450000000000003</v>
      </c>
      <c r="E249" s="72">
        <v>-22.454388888888886</v>
      </c>
      <c r="F249" s="74">
        <v>-22.874722222222218</v>
      </c>
      <c r="G249" s="74">
        <v>-24.508555555555557</v>
      </c>
      <c r="H249" s="74">
        <v>-22.836111111111119</v>
      </c>
      <c r="I249" s="240">
        <v>-23.409499999999998</v>
      </c>
      <c r="J249" s="74">
        <v>-23.032250000000001</v>
      </c>
      <c r="K249" s="74">
        <v>-22.804500000000001</v>
      </c>
      <c r="L249" s="57">
        <v>-21.004333333333332</v>
      </c>
      <c r="M249" s="57">
        <v>-16.709805555555551</v>
      </c>
      <c r="N249" s="74">
        <v>-12.364333333333333</v>
      </c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</row>
    <row r="250" spans="1:28" x14ac:dyDescent="0.25">
      <c r="A250" s="388" t="s">
        <v>27</v>
      </c>
      <c r="B250" s="243" t="s">
        <v>7</v>
      </c>
      <c r="C250" s="246">
        <v>-20.638444444444453</v>
      </c>
      <c r="D250" s="72">
        <v>-21.132833333333334</v>
      </c>
      <c r="E250" s="72">
        <v>-23.102166666666665</v>
      </c>
      <c r="F250" s="74">
        <v>-23.511199999999999</v>
      </c>
      <c r="G250" s="74">
        <v>-25.186</v>
      </c>
      <c r="H250" s="74">
        <v>-22.790999999999997</v>
      </c>
      <c r="I250" s="240">
        <v>-23.439249999999998</v>
      </c>
      <c r="J250" s="74">
        <v>-22.95675</v>
      </c>
      <c r="K250" s="74">
        <v>-22.974166666666665</v>
      </c>
      <c r="L250" s="57">
        <v>-20.280583333333333</v>
      </c>
      <c r="M250" s="57">
        <v>-16.416833333333333</v>
      </c>
      <c r="N250" s="74">
        <v>-11.670250000000001</v>
      </c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</row>
    <row r="251" spans="1:28" x14ac:dyDescent="0.25">
      <c r="A251" s="388" t="s">
        <v>26</v>
      </c>
      <c r="B251" s="243" t="s">
        <v>7</v>
      </c>
      <c r="C251" s="246">
        <v>-20.848666666666666</v>
      </c>
      <c r="D251" s="72">
        <v>-20.540833333333335</v>
      </c>
      <c r="E251" s="72">
        <v>-22.626333333333335</v>
      </c>
      <c r="F251" s="74">
        <v>-22.314444444444433</v>
      </c>
      <c r="G251" s="74">
        <v>-24.752499999999998</v>
      </c>
      <c r="H251" s="74">
        <v>-22.108000000000001</v>
      </c>
      <c r="I251" s="240">
        <v>-22.152888888888899</v>
      </c>
      <c r="J251" s="74">
        <v>-22.643333333333334</v>
      </c>
      <c r="K251" s="74">
        <v>-21.504000000000001</v>
      </c>
      <c r="L251" s="57">
        <v>-20.3901111111111</v>
      </c>
      <c r="M251" s="57">
        <v>-16.560333333333332</v>
      </c>
      <c r="N251" s="74">
        <v>-12.274000000000001</v>
      </c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</row>
    <row r="252" spans="1:28" x14ac:dyDescent="0.25">
      <c r="A252" s="388" t="s">
        <v>17</v>
      </c>
      <c r="B252" s="242" t="s">
        <v>7</v>
      </c>
      <c r="C252" s="238">
        <v>-19.542666666666666</v>
      </c>
      <c r="D252" s="72">
        <v>-19.382000000000001</v>
      </c>
      <c r="E252" s="239">
        <v>-19.305555555555568</v>
      </c>
      <c r="F252" s="72">
        <v>-20.463611111111103</v>
      </c>
      <c r="G252" s="72">
        <v>-23.829777777777768</v>
      </c>
      <c r="H252" s="72">
        <v>-19.482277777777764</v>
      </c>
      <c r="I252" s="240">
        <v>-20.165000000000003</v>
      </c>
      <c r="J252" s="239">
        <v>-20.404666666666667</v>
      </c>
      <c r="K252" s="72">
        <v>-19.748000000000001</v>
      </c>
      <c r="L252" s="52">
        <v>-16.096666666666664</v>
      </c>
      <c r="M252" s="52">
        <v>-15.656333333333331</v>
      </c>
      <c r="N252" s="72">
        <v>-11.053666666666667</v>
      </c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</row>
    <row r="253" spans="1:28" x14ac:dyDescent="0.25">
      <c r="A253" s="75" t="s">
        <v>29</v>
      </c>
      <c r="B253" s="247" t="s">
        <v>7</v>
      </c>
      <c r="C253" s="238">
        <v>-20.518222222222231</v>
      </c>
      <c r="D253" s="72">
        <v>-21.858166666666666</v>
      </c>
      <c r="E253" s="239">
        <v>-22.27</v>
      </c>
      <c r="F253" s="72"/>
      <c r="G253" s="72">
        <v>-24.994500000000002</v>
      </c>
      <c r="H253" s="72"/>
      <c r="I253" s="240">
        <v>-22.268666666666672</v>
      </c>
      <c r="J253" s="239">
        <v>-22.27933333333333</v>
      </c>
      <c r="K253" s="88">
        <v>-22.150333333333336</v>
      </c>
      <c r="L253" s="245">
        <v>-20.234222222222233</v>
      </c>
      <c r="M253" s="245">
        <v>-16.452500000000001</v>
      </c>
      <c r="N253" s="72">
        <v>-12.508888888888899</v>
      </c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</row>
    <row r="254" spans="1:28" x14ac:dyDescent="0.25">
      <c r="A254" s="388" t="s">
        <v>10</v>
      </c>
      <c r="B254" s="237" t="s">
        <v>7</v>
      </c>
      <c r="C254" s="238">
        <v>-19.206</v>
      </c>
      <c r="D254" s="72">
        <v>-20.829666666666668</v>
      </c>
      <c r="E254" s="239">
        <v>-21.999333333333329</v>
      </c>
      <c r="F254" s="72"/>
      <c r="G254" s="72">
        <v>-25.679333333333332</v>
      </c>
      <c r="H254" s="72"/>
      <c r="I254" s="240">
        <v>-22.332833333333337</v>
      </c>
      <c r="J254" s="239">
        <v>-22.706444444444433</v>
      </c>
      <c r="K254" s="72">
        <v>-22.425777777777768</v>
      </c>
      <c r="L254" s="52">
        <v>-20.127333333333333</v>
      </c>
      <c r="M254" s="52">
        <v>-15.385999999999999</v>
      </c>
      <c r="N254" s="72">
        <v>-10.233750000000001</v>
      </c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</row>
    <row r="255" spans="1:28" x14ac:dyDescent="0.25">
      <c r="A255" s="388" t="s">
        <v>11</v>
      </c>
      <c r="B255" s="237" t="s">
        <v>7</v>
      </c>
      <c r="C255" s="238">
        <v>-19.991833333333336</v>
      </c>
      <c r="D255" s="72">
        <v>-18.205833333333334</v>
      </c>
      <c r="E255" s="239">
        <v>-22.462</v>
      </c>
      <c r="F255" s="72">
        <v>-21.734444444444463</v>
      </c>
      <c r="G255" s="72">
        <v>-25.340555555555568</v>
      </c>
      <c r="H255" s="72">
        <v>-22.590277777777768</v>
      </c>
      <c r="I255" s="240">
        <v>-22.61</v>
      </c>
      <c r="J255" s="239">
        <v>-22.670888888888896</v>
      </c>
      <c r="K255" s="72">
        <v>-22.668722222222232</v>
      </c>
      <c r="L255" s="72">
        <v>-19.018166666666666</v>
      </c>
      <c r="M255" s="72">
        <v>-14.594833333333334</v>
      </c>
      <c r="N255" s="72">
        <v>-10.704000000000001</v>
      </c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</row>
    <row r="256" spans="1:28" x14ac:dyDescent="0.25">
      <c r="A256" s="388" t="s">
        <v>11</v>
      </c>
      <c r="B256" s="237" t="s">
        <v>7</v>
      </c>
      <c r="C256" s="238">
        <v>-20.826666666666668</v>
      </c>
      <c r="D256" s="72">
        <v>-21.448666666666668</v>
      </c>
      <c r="E256" s="239">
        <v>-22.745333333333335</v>
      </c>
      <c r="F256" s="72">
        <v>-22.928888888888903</v>
      </c>
      <c r="G256" s="72">
        <v>-25.546999999999997</v>
      </c>
      <c r="H256" s="72">
        <v>-22.104666666666663</v>
      </c>
      <c r="I256" s="240">
        <v>-22.427333333333337</v>
      </c>
      <c r="J256" s="72">
        <v>-23.001999999999999</v>
      </c>
      <c r="K256" s="72">
        <v>-22.559333333333331</v>
      </c>
      <c r="L256" s="72">
        <v>-19.990000000000002</v>
      </c>
      <c r="M256" s="72">
        <v>-16.215999999999998</v>
      </c>
      <c r="N256" s="72">
        <v>-11.441666666666665</v>
      </c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</row>
    <row r="257" spans="1:28" x14ac:dyDescent="0.25">
      <c r="A257" s="388" t="s">
        <v>26</v>
      </c>
      <c r="B257" s="243" t="s">
        <v>4</v>
      </c>
      <c r="C257" s="238">
        <v>-21.084833333333332</v>
      </c>
      <c r="D257" s="72">
        <v>-21.772666666666666</v>
      </c>
      <c r="E257" s="72">
        <v>-23.442833333333336</v>
      </c>
      <c r="F257" s="74">
        <v>-22.429333333333336</v>
      </c>
      <c r="G257" s="74"/>
      <c r="H257" s="74">
        <v>-23.155833333333334</v>
      </c>
      <c r="I257" s="240">
        <v>-24.138000000000002</v>
      </c>
      <c r="J257" s="74">
        <v>-23.530833333333334</v>
      </c>
      <c r="K257" s="74">
        <v>-24.734666666666666</v>
      </c>
      <c r="L257" s="57">
        <v>-23.177999999999997</v>
      </c>
      <c r="M257" s="57">
        <v>-17.865500000000001</v>
      </c>
      <c r="N257" s="72">
        <v>-11.539333333333332</v>
      </c>
      <c r="O257" s="127"/>
      <c r="P257" s="127" t="str">
        <f>(B257)</f>
        <v>Pinot blanc</v>
      </c>
      <c r="Q257" s="175">
        <f>AVERAGE(C257:C258)</f>
        <v>-21.347999999999999</v>
      </c>
      <c r="R257" s="175">
        <f t="shared" ref="R257:AB257" si="447">AVERAGE(D257:D258)</f>
        <v>-21.667833333333334</v>
      </c>
      <c r="S257" s="175">
        <f t="shared" si="447"/>
        <v>-23.464416666666668</v>
      </c>
      <c r="T257" s="175">
        <f t="shared" si="447"/>
        <v>-21.972166666666666</v>
      </c>
      <c r="U257" s="175">
        <f t="shared" si="447"/>
        <v>-22.818333333333332</v>
      </c>
      <c r="V257" s="175">
        <f t="shared" si="447"/>
        <v>-22.622</v>
      </c>
      <c r="W257" s="175">
        <f t="shared" si="447"/>
        <v>-23.568583333333336</v>
      </c>
      <c r="X257" s="175">
        <f t="shared" si="447"/>
        <v>-23.374861111111116</v>
      </c>
      <c r="Y257" s="175">
        <f t="shared" si="447"/>
        <v>-24.259666666666668</v>
      </c>
      <c r="Z257" s="175">
        <f t="shared" si="447"/>
        <v>-22.312666666666665</v>
      </c>
      <c r="AA257" s="175">
        <f t="shared" si="447"/>
        <v>-16.994583333333331</v>
      </c>
      <c r="AB257" s="175">
        <f t="shared" si="447"/>
        <v>-11.171083333333332</v>
      </c>
    </row>
    <row r="258" spans="1:28" x14ac:dyDescent="0.25">
      <c r="A258" s="388" t="s">
        <v>11</v>
      </c>
      <c r="B258" s="242" t="s">
        <v>4</v>
      </c>
      <c r="C258" s="238">
        <v>-21.611166666666666</v>
      </c>
      <c r="D258" s="72">
        <v>-21.562999999999999</v>
      </c>
      <c r="E258" s="239">
        <v>-23.486000000000001</v>
      </c>
      <c r="F258" s="72">
        <v>-21.515000000000001</v>
      </c>
      <c r="G258" s="72">
        <v>-22.818333333333332</v>
      </c>
      <c r="H258" s="72">
        <v>-22.088166666666666</v>
      </c>
      <c r="I258" s="240">
        <v>-22.999166666666667</v>
      </c>
      <c r="J258" s="72">
        <v>-23.218888888888898</v>
      </c>
      <c r="K258" s="72">
        <v>-23.784666666666666</v>
      </c>
      <c r="L258" s="72">
        <v>-21.447333333333333</v>
      </c>
      <c r="M258" s="72">
        <v>-16.123666666666665</v>
      </c>
      <c r="N258" s="72">
        <v>-10.802833333333332</v>
      </c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</row>
    <row r="259" spans="1:28" x14ac:dyDescent="0.25">
      <c r="A259" s="388" t="s">
        <v>15</v>
      </c>
      <c r="B259" s="243" t="s">
        <v>5</v>
      </c>
      <c r="C259" s="238">
        <v>-22.653000000000002</v>
      </c>
      <c r="D259" s="72">
        <v>-22.271666666666665</v>
      </c>
      <c r="E259" s="72">
        <v>-23.715333333333334</v>
      </c>
      <c r="F259" s="74">
        <v>-23.320999999999998</v>
      </c>
      <c r="G259" s="74"/>
      <c r="H259" s="74">
        <v>-22.682111111111102</v>
      </c>
      <c r="I259" s="240">
        <v>-23.484444444444435</v>
      </c>
      <c r="J259" s="74">
        <v>-23.924888888888901</v>
      </c>
      <c r="K259" s="74">
        <v>-23.884333333333334</v>
      </c>
      <c r="L259" s="74">
        <v>-22.580666666666669</v>
      </c>
      <c r="M259" s="74">
        <v>-18.409499999999998</v>
      </c>
      <c r="N259" s="72">
        <v>-12.042166666666668</v>
      </c>
      <c r="O259" s="127"/>
      <c r="P259" s="127" t="str">
        <f>(B259)</f>
        <v>Pinot gris</v>
      </c>
      <c r="Q259" s="175">
        <f>AVERAGE(C259:C263)</f>
        <v>-21.843766666666667</v>
      </c>
      <c r="R259" s="175">
        <f t="shared" ref="R259:AB259" si="448">AVERAGE(D259:D263)</f>
        <v>-22.004366666666662</v>
      </c>
      <c r="S259" s="175">
        <f t="shared" si="448"/>
        <v>-23.619400000000002</v>
      </c>
      <c r="T259" s="175">
        <f t="shared" si="448"/>
        <v>-22.913488888888892</v>
      </c>
      <c r="U259" s="175">
        <f t="shared" si="448"/>
        <v>-26.107208333333325</v>
      </c>
      <c r="V259" s="175">
        <f t="shared" si="448"/>
        <v>-23.662194444444442</v>
      </c>
      <c r="W259" s="175">
        <f t="shared" si="448"/>
        <v>-23.420266666666667</v>
      </c>
      <c r="X259" s="175">
        <f t="shared" si="448"/>
        <v>-23.813388888888895</v>
      </c>
      <c r="Y259" s="175">
        <f t="shared" si="448"/>
        <v>-23.739311111111114</v>
      </c>
      <c r="Z259" s="175">
        <f t="shared" si="448"/>
        <v>-21.694411111111116</v>
      </c>
      <c r="AA259" s="175">
        <f t="shared" si="448"/>
        <v>-17.412244444444447</v>
      </c>
      <c r="AB259" s="175">
        <f t="shared" si="448"/>
        <v>-12.074444444444442</v>
      </c>
    </row>
    <row r="260" spans="1:28" x14ac:dyDescent="0.25">
      <c r="A260" s="388" t="s">
        <v>26</v>
      </c>
      <c r="B260" s="243" t="s">
        <v>5</v>
      </c>
      <c r="C260" s="238">
        <v>-21.271166666666669</v>
      </c>
      <c r="D260" s="72">
        <v>-22.179333333333332</v>
      </c>
      <c r="E260" s="72">
        <v>-23.215833333333332</v>
      </c>
      <c r="F260" s="74">
        <v>-22.706888888888901</v>
      </c>
      <c r="G260" s="74">
        <v>-27.084166666666651</v>
      </c>
      <c r="H260" s="74">
        <v>-24.284666666666666</v>
      </c>
      <c r="I260" s="240">
        <v>-23.683166666666665</v>
      </c>
      <c r="J260" s="74">
        <v>-24.7925</v>
      </c>
      <c r="K260" s="74">
        <v>-24.318000000000001</v>
      </c>
      <c r="L260" s="74">
        <v>-22.233999999999998</v>
      </c>
      <c r="M260" s="74">
        <v>-18.509555555555565</v>
      </c>
      <c r="N260" s="72">
        <v>-12.905166666666666</v>
      </c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 spans="1:28" x14ac:dyDescent="0.25">
      <c r="A261" s="388" t="s">
        <v>11</v>
      </c>
      <c r="B261" s="242" t="s">
        <v>5</v>
      </c>
      <c r="C261" s="238">
        <v>-22.280666666666665</v>
      </c>
      <c r="D261" s="72">
        <v>-22.341166666666666</v>
      </c>
      <c r="E261" s="72">
        <v>-23.546666666666667</v>
      </c>
      <c r="F261" s="72">
        <v>-22.885555555555566</v>
      </c>
      <c r="G261" s="72">
        <v>-25.23</v>
      </c>
      <c r="H261" s="72">
        <v>-22.986666666666668</v>
      </c>
      <c r="I261" s="240">
        <v>-23.597722222222231</v>
      </c>
      <c r="J261" s="72">
        <v>-24.257555555555566</v>
      </c>
      <c r="K261" s="72">
        <v>-24.004000000000001</v>
      </c>
      <c r="L261" s="72">
        <v>-21.693999999999999</v>
      </c>
      <c r="M261" s="72">
        <v>-16.14</v>
      </c>
      <c r="N261" s="72">
        <v>-12.0486111111111</v>
      </c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</row>
    <row r="262" spans="1:28" x14ac:dyDescent="0.25">
      <c r="A262" s="388" t="s">
        <v>28</v>
      </c>
      <c r="B262" s="242" t="s">
        <v>5</v>
      </c>
      <c r="C262" s="238">
        <v>-20.678666666666665</v>
      </c>
      <c r="D262" s="72">
        <v>-20.062666666666665</v>
      </c>
      <c r="E262" s="59">
        <v>-22.897666666666666</v>
      </c>
      <c r="F262" s="72">
        <v>-21.937999999999999</v>
      </c>
      <c r="G262" s="72">
        <v>-25.312666666666651</v>
      </c>
      <c r="H262" s="72"/>
      <c r="I262" s="240">
        <v>-22.042222222222236</v>
      </c>
      <c r="J262" s="52">
        <v>-22.073666666666668</v>
      </c>
      <c r="K262" s="52">
        <v>-22.138000000000002</v>
      </c>
      <c r="L262" s="72">
        <v>-20.184222222222232</v>
      </c>
      <c r="M262" s="72">
        <v>-15.401499999999999</v>
      </c>
      <c r="N262" s="72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 spans="1:28" x14ac:dyDescent="0.25">
      <c r="A263" s="388" t="s">
        <v>26</v>
      </c>
      <c r="B263" s="242" t="s">
        <v>5</v>
      </c>
      <c r="C263" s="238">
        <v>-22.335333333333335</v>
      </c>
      <c r="D263" s="72">
        <v>-23.167000000000002</v>
      </c>
      <c r="E263" s="72">
        <v>-24.721500000000002</v>
      </c>
      <c r="F263" s="72">
        <v>-23.715999999999998</v>
      </c>
      <c r="G263" s="72">
        <v>-26.802</v>
      </c>
      <c r="H263" s="72">
        <v>-24.695333333333334</v>
      </c>
      <c r="I263" s="240">
        <v>-24.293777777777766</v>
      </c>
      <c r="J263" s="72">
        <v>-24.018333333333334</v>
      </c>
      <c r="K263" s="72">
        <v>-24.352222222222235</v>
      </c>
      <c r="L263" s="72">
        <v>-21.779166666666669</v>
      </c>
      <c r="M263" s="72">
        <v>-18.600666666666665</v>
      </c>
      <c r="N263" s="72">
        <v>-11.301833333333335</v>
      </c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</row>
    <row r="264" spans="1:28" x14ac:dyDescent="0.25">
      <c r="A264" s="388" t="s">
        <v>27</v>
      </c>
      <c r="B264" s="243" t="s">
        <v>3</v>
      </c>
      <c r="C264" s="238">
        <v>-22.107500000000002</v>
      </c>
      <c r="D264" s="72">
        <v>-22.623333333333335</v>
      </c>
      <c r="E264" s="72">
        <v>-23.663833333333333</v>
      </c>
      <c r="F264" s="74">
        <v>-23.208666666666669</v>
      </c>
      <c r="G264" s="74"/>
      <c r="H264" s="74">
        <v>-23.454999999999998</v>
      </c>
      <c r="I264" s="240">
        <v>-23.375</v>
      </c>
      <c r="J264" s="74">
        <v>-24.340833333333336</v>
      </c>
      <c r="K264" s="74">
        <v>-23.652333333333331</v>
      </c>
      <c r="L264" s="74">
        <v>-22.299166666666668</v>
      </c>
      <c r="M264" s="74">
        <v>-18.416666666666668</v>
      </c>
      <c r="N264" s="72">
        <v>-12.434388888888899</v>
      </c>
      <c r="O264" s="127"/>
      <c r="P264" s="127" t="str">
        <f>(B264)</f>
        <v>Pinot noir</v>
      </c>
      <c r="Q264" s="175">
        <f>AVERAGE(C264:C267)</f>
        <v>-21.349902777777775</v>
      </c>
      <c r="R264" s="175">
        <f t="shared" ref="R264:AB264" si="449">AVERAGE(D264:D267)</f>
        <v>-21.444166666666668</v>
      </c>
      <c r="S264" s="175">
        <f t="shared" si="449"/>
        <v>-22.787055555555561</v>
      </c>
      <c r="T264" s="175">
        <f t="shared" si="449"/>
        <v>-22.918847222222222</v>
      </c>
      <c r="U264" s="175">
        <f t="shared" si="449"/>
        <v>-24.854574074074083</v>
      </c>
      <c r="V264" s="175">
        <f t="shared" si="449"/>
        <v>-23.751111111111111</v>
      </c>
      <c r="W264" s="175">
        <f t="shared" si="449"/>
        <v>-23.304333333333332</v>
      </c>
      <c r="X264" s="175">
        <f t="shared" si="449"/>
        <v>-23.472958333333334</v>
      </c>
      <c r="Y264" s="175">
        <f t="shared" si="449"/>
        <v>-23.438958333333336</v>
      </c>
      <c r="Z264" s="175">
        <f t="shared" si="449"/>
        <v>-21.320083333333336</v>
      </c>
      <c r="AA264" s="175">
        <f t="shared" si="449"/>
        <v>-17.004986111111108</v>
      </c>
      <c r="AB264" s="175">
        <f t="shared" si="449"/>
        <v>-11.819194444444449</v>
      </c>
    </row>
    <row r="265" spans="1:28" x14ac:dyDescent="0.25">
      <c r="A265" s="388" t="s">
        <v>12</v>
      </c>
      <c r="B265" s="242" t="s">
        <v>3</v>
      </c>
      <c r="C265" s="238">
        <v>-20.35466666666667</v>
      </c>
      <c r="D265" s="72">
        <v>-21.290000000000003</v>
      </c>
      <c r="E265" s="52">
        <v>-22.316500000000001</v>
      </c>
      <c r="F265" s="72">
        <v>-22.718</v>
      </c>
      <c r="G265" s="72">
        <v>-23.561388888888899</v>
      </c>
      <c r="H265" s="72">
        <v>-23.310999999999996</v>
      </c>
      <c r="I265" s="240">
        <v>-23.703999999999997</v>
      </c>
      <c r="J265" s="72">
        <v>-23.674666666666667</v>
      </c>
      <c r="K265" s="72">
        <v>-23.359333333333336</v>
      </c>
      <c r="L265" s="72">
        <v>-21.173999999999999</v>
      </c>
      <c r="M265" s="72">
        <v>-16.886611111111097</v>
      </c>
      <c r="N265" s="72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</row>
    <row r="266" spans="1:28" x14ac:dyDescent="0.25">
      <c r="A266" s="388" t="s">
        <v>28</v>
      </c>
      <c r="B266" s="242" t="s">
        <v>3</v>
      </c>
      <c r="C266" s="238">
        <v>-20.956444444444433</v>
      </c>
      <c r="D266" s="72">
        <v>-20.206333333333333</v>
      </c>
      <c r="E266" s="52">
        <v>-21.627888888888901</v>
      </c>
      <c r="F266" s="72">
        <v>-21.822888888888897</v>
      </c>
      <c r="G266" s="72">
        <v>-24.808999999999997</v>
      </c>
      <c r="H266" s="72"/>
      <c r="I266" s="240">
        <v>-22.337333333333333</v>
      </c>
      <c r="J266" s="72">
        <v>-22.567666666666668</v>
      </c>
      <c r="K266" s="72">
        <v>-22.918000000000003</v>
      </c>
      <c r="L266" s="72">
        <v>-20.972666666666669</v>
      </c>
      <c r="M266" s="72">
        <v>-16.908666666666665</v>
      </c>
      <c r="N266" s="72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</row>
    <row r="267" spans="1:28" x14ac:dyDescent="0.25">
      <c r="A267" s="388" t="s">
        <v>11</v>
      </c>
      <c r="B267" s="242" t="s">
        <v>3</v>
      </c>
      <c r="C267" s="238">
        <v>-21.980999999999998</v>
      </c>
      <c r="D267" s="72">
        <v>-21.657</v>
      </c>
      <c r="E267" s="72">
        <v>-23.540000000000003</v>
      </c>
      <c r="F267" s="72">
        <v>-23.925833333333333</v>
      </c>
      <c r="G267" s="72">
        <v>-26.193333333333349</v>
      </c>
      <c r="H267" s="72">
        <v>-24.487333333333336</v>
      </c>
      <c r="I267" s="240">
        <v>-23.800999999999998</v>
      </c>
      <c r="J267" s="72">
        <v>-23.308666666666667</v>
      </c>
      <c r="K267" s="72">
        <v>-23.826166666666666</v>
      </c>
      <c r="L267" s="72">
        <v>-20.834500000000002</v>
      </c>
      <c r="M267" s="72">
        <v>-15.808</v>
      </c>
      <c r="N267" s="72">
        <v>-11.203999999999999</v>
      </c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</row>
    <row r="268" spans="1:28" x14ac:dyDescent="0.25">
      <c r="A268" s="388" t="s">
        <v>26</v>
      </c>
      <c r="B268" s="243" t="s">
        <v>6</v>
      </c>
      <c r="C268" s="238">
        <v>-20.670666666666666</v>
      </c>
      <c r="D268" s="74">
        <v>-21.357833333333332</v>
      </c>
      <c r="E268" s="74">
        <v>-23.21083333333333</v>
      </c>
      <c r="F268" s="74">
        <v>-22.640833333333333</v>
      </c>
      <c r="G268" s="74"/>
      <c r="H268" s="74">
        <v>-23.020666666666667</v>
      </c>
      <c r="I268" s="248">
        <v>-23.314999999999998</v>
      </c>
      <c r="J268" s="249">
        <v>-24.047333333333331</v>
      </c>
      <c r="K268" s="74">
        <v>-24.395333333333337</v>
      </c>
      <c r="L268" s="74">
        <v>-22.648666666666667</v>
      </c>
      <c r="M268" s="74">
        <v>-21.152000000000001</v>
      </c>
      <c r="N268" s="72">
        <v>-15.973277777777767</v>
      </c>
      <c r="O268" s="127"/>
      <c r="P268" s="127" t="str">
        <f>(B268)</f>
        <v>Riesling</v>
      </c>
      <c r="Q268" s="175">
        <f>AVERAGE(C268:C272)</f>
        <v>-21.278177777777781</v>
      </c>
      <c r="R268" s="175">
        <f t="shared" ref="R268:AB268" si="450">AVERAGE(D268:D272)</f>
        <v>-21.269455555555556</v>
      </c>
      <c r="S268" s="175">
        <f t="shared" si="450"/>
        <v>-23.324866666666665</v>
      </c>
      <c r="T268" s="175">
        <f t="shared" si="450"/>
        <v>-22.838466666666665</v>
      </c>
      <c r="U268" s="175">
        <f t="shared" si="450"/>
        <v>-24.070020833333331</v>
      </c>
      <c r="V268" s="175">
        <f t="shared" si="450"/>
        <v>-22.799972222222227</v>
      </c>
      <c r="W268" s="175">
        <f t="shared" si="450"/>
        <v>-23.279766666666667</v>
      </c>
      <c r="X268" s="175">
        <f t="shared" si="450"/>
        <v>-23.924900000000001</v>
      </c>
      <c r="Y268" s="175">
        <f t="shared" si="450"/>
        <v>-23.666122222222221</v>
      </c>
      <c r="Z268" s="175">
        <f t="shared" si="450"/>
        <v>-22.305933333333332</v>
      </c>
      <c r="AA268" s="175">
        <f t="shared" si="450"/>
        <v>-19.589199999999998</v>
      </c>
      <c r="AB268" s="175">
        <f t="shared" si="450"/>
        <v>-13.923685185185178</v>
      </c>
    </row>
    <row r="269" spans="1:28" x14ac:dyDescent="0.25">
      <c r="A269" s="388" t="s">
        <v>11</v>
      </c>
      <c r="B269" s="242" t="s">
        <v>6</v>
      </c>
      <c r="C269" s="238">
        <v>-23.195333333333334</v>
      </c>
      <c r="D269" s="72">
        <v>-21.468666666666667</v>
      </c>
      <c r="E269" s="72">
        <v>-24.450166666666664</v>
      </c>
      <c r="F269" s="72">
        <v>-23.314999999999998</v>
      </c>
      <c r="G269" s="72">
        <v>-23.840666666666664</v>
      </c>
      <c r="H269" s="72">
        <v>-23.250833333333333</v>
      </c>
      <c r="I269" s="240">
        <v>-23.067499999999999</v>
      </c>
      <c r="J269" s="72">
        <v>-23.955555555555566</v>
      </c>
      <c r="K269" s="72">
        <v>-23.3886111111111</v>
      </c>
      <c r="L269" s="72">
        <v>-22.337833333333332</v>
      </c>
      <c r="M269" s="72">
        <v>-21.423333333333336</v>
      </c>
      <c r="N269" s="72">
        <v>-14.053611111111101</v>
      </c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</row>
    <row r="270" spans="1:28" x14ac:dyDescent="0.25">
      <c r="A270" s="388" t="s">
        <v>13</v>
      </c>
      <c r="B270" s="242" t="s">
        <v>6</v>
      </c>
      <c r="C270" s="238">
        <v>-20.347999999999999</v>
      </c>
      <c r="D270" s="72">
        <v>-20.324666666666669</v>
      </c>
      <c r="E270" s="72">
        <v>-22.550333333333331</v>
      </c>
      <c r="F270" s="72">
        <v>-23.235500000000002</v>
      </c>
      <c r="G270" s="72">
        <v>-23.803333333333331</v>
      </c>
      <c r="H270" s="72">
        <v>-23.681999999999999</v>
      </c>
      <c r="I270" s="240">
        <v>-23.744</v>
      </c>
      <c r="J270" s="72">
        <v>-25.299111111111102</v>
      </c>
      <c r="K270" s="72">
        <v>-24.334000000000003</v>
      </c>
      <c r="L270" s="72">
        <v>-23.435333333333332</v>
      </c>
      <c r="M270" s="72">
        <v>-20.336833333333335</v>
      </c>
      <c r="N270" s="72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</row>
    <row r="271" spans="1:28" x14ac:dyDescent="0.25">
      <c r="A271" s="388" t="s">
        <v>28</v>
      </c>
      <c r="B271" s="242" t="s">
        <v>6</v>
      </c>
      <c r="C271" s="238">
        <v>-20.934666666666669</v>
      </c>
      <c r="D271" s="72">
        <v>-21.310833333333331</v>
      </c>
      <c r="E271" s="72">
        <v>-22.881333333333334</v>
      </c>
      <c r="F271" s="72">
        <v>-22.009333333333331</v>
      </c>
      <c r="G271" s="72">
        <v>-25.255833333333332</v>
      </c>
      <c r="H271" s="72"/>
      <c r="I271" s="240">
        <v>-22.969333333333335</v>
      </c>
      <c r="J271" s="72">
        <v>-23.9375</v>
      </c>
      <c r="K271" s="72">
        <v>-23.776</v>
      </c>
      <c r="L271" s="72">
        <v>-21.477833333333333</v>
      </c>
      <c r="M271" s="72">
        <v>-16.666666666666668</v>
      </c>
      <c r="N271" s="72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28" x14ac:dyDescent="0.25">
      <c r="A272" s="388" t="s">
        <v>11</v>
      </c>
      <c r="B272" s="242" t="s">
        <v>6</v>
      </c>
      <c r="C272" s="238">
        <v>-21.242222222222235</v>
      </c>
      <c r="D272" s="72">
        <v>-21.88527777777777</v>
      </c>
      <c r="E272" s="72">
        <v>-23.531666666666666</v>
      </c>
      <c r="F272" s="72">
        <v>-22.991666666666664</v>
      </c>
      <c r="G272" s="72">
        <v>-23.38025</v>
      </c>
      <c r="H272" s="72">
        <v>-21.246388888888902</v>
      </c>
      <c r="I272" s="240">
        <v>-23.302999999999997</v>
      </c>
      <c r="J272" s="72">
        <v>-22.385000000000002</v>
      </c>
      <c r="K272" s="72">
        <v>-22.436666666666667</v>
      </c>
      <c r="L272" s="72">
        <v>-21.63</v>
      </c>
      <c r="M272" s="72">
        <v>-18.367166666666666</v>
      </c>
      <c r="N272" s="72">
        <v>-11.744166666666667</v>
      </c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spans="1:28" x14ac:dyDescent="0.25">
      <c r="A273" s="388" t="s">
        <v>11</v>
      </c>
      <c r="B273" s="237" t="s">
        <v>97</v>
      </c>
      <c r="C273" s="238">
        <v>-20.684666666666669</v>
      </c>
      <c r="D273" s="72">
        <v>-20.087333333333333</v>
      </c>
      <c r="E273" s="72">
        <v>-21.702833333333331</v>
      </c>
      <c r="F273" s="72">
        <v>-22.417000000000002</v>
      </c>
      <c r="G273" s="72">
        <v>-23.980499999999996</v>
      </c>
      <c r="H273" s="72">
        <v>-22.059333333333331</v>
      </c>
      <c r="I273" s="240">
        <v>-21.498333333333335</v>
      </c>
      <c r="J273" s="72">
        <v>-22.776666666666667</v>
      </c>
      <c r="K273" s="72">
        <v>-21.756666666666671</v>
      </c>
      <c r="L273" s="72">
        <v>-20.226444444444432</v>
      </c>
      <c r="M273" s="72">
        <v>-17.376666666666669</v>
      </c>
      <c r="N273" s="72">
        <v>-11.699777777777767</v>
      </c>
      <c r="O273" s="127"/>
      <c r="P273" s="127" t="str">
        <f>(B273)</f>
        <v>Sauv blanc</v>
      </c>
      <c r="Q273" s="175">
        <f>AVERAGE(C273:C283)</f>
        <v>-20.04353787878788</v>
      </c>
      <c r="R273" s="175">
        <f t="shared" ref="R273:AB273" si="451">AVERAGE(D273:D283)</f>
        <v>-20.648371212121212</v>
      </c>
      <c r="S273" s="175">
        <f t="shared" si="451"/>
        <v>-22.45769191919192</v>
      </c>
      <c r="T273" s="175">
        <f t="shared" si="451"/>
        <v>-22.383949494949494</v>
      </c>
      <c r="U273" s="175">
        <f t="shared" si="451"/>
        <v>-24.321883333333332</v>
      </c>
      <c r="V273" s="175">
        <f t="shared" si="451"/>
        <v>-22.261790404040404</v>
      </c>
      <c r="W273" s="175">
        <f t="shared" si="451"/>
        <v>-21.904252525252527</v>
      </c>
      <c r="X273" s="175">
        <f t="shared" si="451"/>
        <v>-22.760818181818181</v>
      </c>
      <c r="Y273" s="175">
        <f t="shared" si="451"/>
        <v>-22.433280303030301</v>
      </c>
      <c r="Z273" s="175">
        <f t="shared" si="451"/>
        <v>-20.596871212121211</v>
      </c>
      <c r="AA273" s="175">
        <f t="shared" si="451"/>
        <v>-16.874419444444445</v>
      </c>
      <c r="AB273" s="175">
        <f t="shared" si="451"/>
        <v>-11.362888888888886</v>
      </c>
    </row>
    <row r="274" spans="1:28" x14ac:dyDescent="0.25">
      <c r="A274" s="388" t="s">
        <v>11</v>
      </c>
      <c r="B274" s="237" t="s">
        <v>97</v>
      </c>
      <c r="C274" s="238">
        <v>-19.066000000000003</v>
      </c>
      <c r="D274" s="72">
        <v>-20.697555555555567</v>
      </c>
      <c r="E274" s="72">
        <v>-21.528888888888901</v>
      </c>
      <c r="F274" s="72">
        <v>-21.116111111111099</v>
      </c>
      <c r="G274" s="72">
        <v>-26.016666666666666</v>
      </c>
      <c r="H274" s="72">
        <v>-21.675666666666668</v>
      </c>
      <c r="I274" s="240">
        <v>-21.86</v>
      </c>
      <c r="J274" s="72">
        <v>-22.644666666666666</v>
      </c>
      <c r="K274" s="72">
        <v>-22.402666666666665</v>
      </c>
      <c r="L274" s="72">
        <v>-21.345333333333333</v>
      </c>
      <c r="M274" s="72">
        <v>-17.716666666666669</v>
      </c>
      <c r="N274" s="72">
        <v>-11.646666666666667</v>
      </c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</row>
    <row r="275" spans="1:28" x14ac:dyDescent="0.25">
      <c r="A275" s="388" t="s">
        <v>11</v>
      </c>
      <c r="B275" s="237" t="s">
        <v>97</v>
      </c>
      <c r="C275" s="238">
        <v>-20.620999999999999</v>
      </c>
      <c r="D275" s="72">
        <v>-20.717111111111098</v>
      </c>
      <c r="E275" s="72">
        <v>-23.283333333333299</v>
      </c>
      <c r="F275" s="72">
        <v>-21.89833333333333</v>
      </c>
      <c r="G275" s="72">
        <v>-25.35</v>
      </c>
      <c r="H275" s="72">
        <v>-21.716666666666669</v>
      </c>
      <c r="I275" s="240">
        <v>-21.547499999999999</v>
      </c>
      <c r="J275" s="72">
        <v>-23.079166666666666</v>
      </c>
      <c r="K275" s="72">
        <v>-23.464444444444435</v>
      </c>
      <c r="L275" s="72">
        <v>-21.606111111111101</v>
      </c>
      <c r="M275" s="72"/>
      <c r="N275" s="72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</row>
    <row r="276" spans="1:28" x14ac:dyDescent="0.25">
      <c r="A276" s="388" t="s">
        <v>11</v>
      </c>
      <c r="B276" s="237" t="s">
        <v>97</v>
      </c>
      <c r="C276" s="238">
        <v>-18.990666666666666</v>
      </c>
      <c r="D276" s="72">
        <v>-19.734000000000002</v>
      </c>
      <c r="E276" s="72">
        <v>-22.066722222222236</v>
      </c>
      <c r="F276" s="72">
        <v>-22.080000000000002</v>
      </c>
      <c r="G276" s="72">
        <v>-23.675833333333333</v>
      </c>
      <c r="H276" s="72">
        <v>-21.597333333333335</v>
      </c>
      <c r="I276" s="240">
        <v>-21.03</v>
      </c>
      <c r="J276" s="72">
        <v>-22.425999999999998</v>
      </c>
      <c r="K276" s="72">
        <v>-21.623666666666665</v>
      </c>
      <c r="L276" s="72">
        <v>-19.837777777777763</v>
      </c>
      <c r="M276" s="72">
        <v>-14.568</v>
      </c>
      <c r="N276" s="72">
        <v>-10.773333333333332</v>
      </c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</row>
    <row r="277" spans="1:28" x14ac:dyDescent="0.25">
      <c r="A277" s="388" t="s">
        <v>26</v>
      </c>
      <c r="B277" s="243" t="s">
        <v>21</v>
      </c>
      <c r="C277" s="238">
        <v>-20.490666666666666</v>
      </c>
      <c r="D277" s="74">
        <v>-20.593333333333334</v>
      </c>
      <c r="E277" s="74">
        <v>-22.491833333333336</v>
      </c>
      <c r="F277" s="74">
        <v>-22.688555555555567</v>
      </c>
      <c r="G277" s="74"/>
      <c r="H277" s="74">
        <v>-22.3185</v>
      </c>
      <c r="I277" s="248">
        <v>-21.73533333333333</v>
      </c>
      <c r="J277" s="249">
        <v>-22.563333333333333</v>
      </c>
      <c r="K277" s="74">
        <v>-22.654</v>
      </c>
      <c r="L277" s="74">
        <v>-20.882666666666665</v>
      </c>
      <c r="M277" s="74">
        <v>-17.623666666666669</v>
      </c>
      <c r="N277" s="72">
        <v>-11.938666666666668</v>
      </c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</row>
    <row r="278" spans="1:28" x14ac:dyDescent="0.25">
      <c r="A278" s="388" t="s">
        <v>26</v>
      </c>
      <c r="B278" s="243" t="s">
        <v>21</v>
      </c>
      <c r="C278" s="238">
        <v>-20.927833333333332</v>
      </c>
      <c r="D278" s="74">
        <v>-20.976666666666667</v>
      </c>
      <c r="E278" s="74">
        <v>-23.391777777777765</v>
      </c>
      <c r="F278" s="74">
        <v>-22.380777777777769</v>
      </c>
      <c r="G278" s="74">
        <v>-26.285</v>
      </c>
      <c r="H278" s="74">
        <v>-23.189999999999998</v>
      </c>
      <c r="I278" s="248">
        <v>-22.859500000000001</v>
      </c>
      <c r="J278" s="249">
        <v>-23.725333333333335</v>
      </c>
      <c r="K278" s="74">
        <v>-23.221999999999998</v>
      </c>
      <c r="L278" s="74">
        <v>-21.794499999999999</v>
      </c>
      <c r="M278" s="74">
        <v>-18.194444444444432</v>
      </c>
      <c r="N278" s="72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</row>
    <row r="279" spans="1:28" x14ac:dyDescent="0.25">
      <c r="A279" s="388" t="s">
        <v>27</v>
      </c>
      <c r="B279" s="243" t="s">
        <v>21</v>
      </c>
      <c r="C279" s="246">
        <v>-18.834</v>
      </c>
      <c r="D279" s="57">
        <v>-19.95</v>
      </c>
      <c r="E279" s="57">
        <v>-22.004138888888885</v>
      </c>
      <c r="F279" s="57">
        <v>-22.416777777777781</v>
      </c>
      <c r="G279" s="57">
        <v>-23.233416666666667</v>
      </c>
      <c r="H279" s="74">
        <v>-22.197333333333333</v>
      </c>
      <c r="I279" s="248">
        <v>-21.801916666666667</v>
      </c>
      <c r="J279" s="249">
        <v>-22.232666666666663</v>
      </c>
      <c r="K279" s="74">
        <v>-22.14425</v>
      </c>
      <c r="L279" s="74">
        <v>-19.914555555555552</v>
      </c>
      <c r="M279" s="74">
        <v>-14.782666666666669</v>
      </c>
      <c r="N279" s="74">
        <v>-10.065722222222222</v>
      </c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</row>
    <row r="280" spans="1:28" x14ac:dyDescent="0.25">
      <c r="A280" s="388" t="s">
        <v>27</v>
      </c>
      <c r="B280" s="243" t="s">
        <v>21</v>
      </c>
      <c r="C280" s="246">
        <v>-19.419416666666667</v>
      </c>
      <c r="D280" s="74">
        <v>-20.823416666666667</v>
      </c>
      <c r="E280" s="74">
        <v>-21.689527777777784</v>
      </c>
      <c r="F280" s="74">
        <v>-22.337777777777784</v>
      </c>
      <c r="G280" s="74">
        <v>-24.045888888888882</v>
      </c>
      <c r="H280" s="74">
        <v>-21.776527777777783</v>
      </c>
      <c r="I280" s="248">
        <v>-21.421555555555553</v>
      </c>
      <c r="J280" s="249">
        <v>-22.078916666666668</v>
      </c>
      <c r="K280" s="74">
        <v>-21.883666666666667</v>
      </c>
      <c r="L280" s="74">
        <v>-19.600333333333335</v>
      </c>
      <c r="M280" s="74">
        <v>-16.963666666666665</v>
      </c>
      <c r="N280" s="74">
        <v>-10.482000000000001</v>
      </c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</row>
    <row r="281" spans="1:28" x14ac:dyDescent="0.25">
      <c r="A281" s="388" t="s">
        <v>27</v>
      </c>
      <c r="B281" s="243" t="s">
        <v>21</v>
      </c>
      <c r="C281" s="246">
        <v>-19.498333333333331</v>
      </c>
      <c r="D281" s="74">
        <v>-20.644333333333332</v>
      </c>
      <c r="E281" s="74">
        <v>-22.596000000000004</v>
      </c>
      <c r="F281" s="74">
        <v>-23.048111111111115</v>
      </c>
      <c r="G281" s="74">
        <v>-22.716444444444448</v>
      </c>
      <c r="H281" s="74">
        <v>-22.813333333333333</v>
      </c>
      <c r="I281" s="248">
        <v>-22.496055555555547</v>
      </c>
      <c r="J281" s="249">
        <v>-22.891555555555545</v>
      </c>
      <c r="K281" s="74">
        <v>-22.15347222222222</v>
      </c>
      <c r="L281" s="74">
        <v>-20.727444444444451</v>
      </c>
      <c r="M281" s="74">
        <v>-15.323333333333336</v>
      </c>
      <c r="N281" s="74">
        <v>-10.672277777777785</v>
      </c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</row>
    <row r="282" spans="1:28" x14ac:dyDescent="0.25">
      <c r="A282" s="388" t="s">
        <v>26</v>
      </c>
      <c r="B282" s="243" t="s">
        <v>21</v>
      </c>
      <c r="C282" s="246">
        <v>-20.8</v>
      </c>
      <c r="D282" s="74">
        <v>-21.878</v>
      </c>
      <c r="E282" s="74">
        <v>-23.905555555555551</v>
      </c>
      <c r="F282" s="74">
        <v>-23.589666666666663</v>
      </c>
      <c r="G282" s="74">
        <v>-24.954666666666661</v>
      </c>
      <c r="H282" s="74">
        <v>-23.210999999999999</v>
      </c>
      <c r="I282" s="248">
        <v>-22.782</v>
      </c>
      <c r="J282" s="249">
        <v>-23.599916666666669</v>
      </c>
      <c r="K282" s="74">
        <v>-22.843638888888886</v>
      </c>
      <c r="L282" s="74">
        <v>-20.55575</v>
      </c>
      <c r="M282" s="74">
        <v>-18.227666666666668</v>
      </c>
      <c r="N282" s="74">
        <v>-12.762888888888881</v>
      </c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</row>
    <row r="283" spans="1:28" x14ac:dyDescent="0.25">
      <c r="A283" s="388" t="s">
        <v>26</v>
      </c>
      <c r="B283" s="243" t="s">
        <v>21</v>
      </c>
      <c r="C283" s="246">
        <v>-21.146333333333335</v>
      </c>
      <c r="D283" s="74">
        <v>-21.030333333333335</v>
      </c>
      <c r="E283" s="74">
        <v>-22.373999999999999</v>
      </c>
      <c r="F283" s="74">
        <v>-22.250333333333334</v>
      </c>
      <c r="G283" s="74">
        <v>-22.960416666666674</v>
      </c>
      <c r="H283" s="74">
        <v>-22.323999999999998</v>
      </c>
      <c r="I283" s="248">
        <v>-21.914583333333336</v>
      </c>
      <c r="J283" s="249">
        <v>-22.350777777777783</v>
      </c>
      <c r="K283" s="74">
        <v>-22.617611111111117</v>
      </c>
      <c r="L283" s="74">
        <v>-20.074666666666669</v>
      </c>
      <c r="M283" s="74">
        <v>-17.967416666666669</v>
      </c>
      <c r="N283" s="74">
        <v>-12.224666666666666</v>
      </c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</row>
    <row r="284" spans="1:28" x14ac:dyDescent="0.25">
      <c r="A284" s="388" t="s">
        <v>27</v>
      </c>
      <c r="B284" s="243" t="s">
        <v>2</v>
      </c>
      <c r="C284" s="238">
        <v>-17.675555555555565</v>
      </c>
      <c r="D284" s="74">
        <v>-18.001111111111101</v>
      </c>
      <c r="E284" s="74">
        <v>-20.558666666666667</v>
      </c>
      <c r="F284" s="74">
        <v>-20.803888888888903</v>
      </c>
      <c r="G284" s="74">
        <v>-23.46125</v>
      </c>
      <c r="H284" s="74">
        <v>-20.9315</v>
      </c>
      <c r="I284" s="240">
        <v>-21.891944444444434</v>
      </c>
      <c r="J284" s="249">
        <v>-22.711944444444431</v>
      </c>
      <c r="K284" s="74">
        <v>-21.99</v>
      </c>
      <c r="L284" s="74">
        <v>-20.679666666666666</v>
      </c>
      <c r="M284" s="74">
        <v>-16.627000000000002</v>
      </c>
      <c r="N284" s="72">
        <v>-11.835000000000001</v>
      </c>
      <c r="O284" s="127"/>
      <c r="P284" s="127" t="str">
        <f>(B284)</f>
        <v>Shiraz</v>
      </c>
      <c r="Q284" s="175">
        <f>AVERAGE(C284:C289)</f>
        <v>-18.832249999999995</v>
      </c>
      <c r="R284" s="175">
        <f t="shared" ref="R284:AB284" si="452">AVERAGE(D284:D289)</f>
        <v>-18.986990740740744</v>
      </c>
      <c r="S284" s="175">
        <f t="shared" si="452"/>
        <v>-21.271027777777778</v>
      </c>
      <c r="T284" s="175">
        <f t="shared" si="452"/>
        <v>-21.050740740740746</v>
      </c>
      <c r="U284" s="175">
        <f t="shared" si="452"/>
        <v>-22.245069444444443</v>
      </c>
      <c r="V284" s="175">
        <f t="shared" si="452"/>
        <v>-20.861018518518517</v>
      </c>
      <c r="W284" s="175">
        <f t="shared" si="452"/>
        <v>-22.002259259259262</v>
      </c>
      <c r="X284" s="175">
        <f t="shared" si="452"/>
        <v>-22.914324074074074</v>
      </c>
      <c r="Y284" s="175">
        <f t="shared" si="452"/>
        <v>-22.393388888888889</v>
      </c>
      <c r="Z284" s="175">
        <f t="shared" si="452"/>
        <v>-20.75462962962963</v>
      </c>
      <c r="AA284" s="175">
        <f t="shared" si="452"/>
        <v>-16.765657407407407</v>
      </c>
      <c r="AB284" s="175">
        <f t="shared" si="452"/>
        <v>-11.879296296296294</v>
      </c>
    </row>
    <row r="285" spans="1:28" x14ac:dyDescent="0.25">
      <c r="A285" s="388" t="s">
        <v>27</v>
      </c>
      <c r="B285" s="243" t="s">
        <v>2</v>
      </c>
      <c r="C285" s="238">
        <v>-18.359777777777769</v>
      </c>
      <c r="D285" s="74">
        <v>-18.668388888888899</v>
      </c>
      <c r="E285" s="74">
        <v>-20.231666666666666</v>
      </c>
      <c r="F285" s="74">
        <v>-21.592777777777766</v>
      </c>
      <c r="G285" s="74">
        <v>-20.925000000000001</v>
      </c>
      <c r="H285" s="74">
        <v>-21.288888888888902</v>
      </c>
      <c r="I285" s="240">
        <v>-21.898888888888902</v>
      </c>
      <c r="J285" s="249">
        <v>-22.997777777777767</v>
      </c>
      <c r="K285" s="74">
        <v>-22.540833333333335</v>
      </c>
      <c r="L285" s="74">
        <v>-21.215</v>
      </c>
      <c r="M285" s="74">
        <v>-16.629166666666666</v>
      </c>
      <c r="N285" s="72">
        <v>-11.476666666666633</v>
      </c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spans="1:28" x14ac:dyDescent="0.25">
      <c r="A286" s="388" t="s">
        <v>11</v>
      </c>
      <c r="B286" s="242" t="s">
        <v>2</v>
      </c>
      <c r="C286" s="238">
        <v>-19.6172222222222</v>
      </c>
      <c r="D286" s="72">
        <v>-19.505555555555564</v>
      </c>
      <c r="E286" s="72">
        <v>-21.575000000000003</v>
      </c>
      <c r="F286" s="72">
        <v>-20.755555555555564</v>
      </c>
      <c r="G286" s="72">
        <v>-21.192</v>
      </c>
      <c r="H286" s="72">
        <v>-20.362666666666648</v>
      </c>
      <c r="I286" s="240">
        <v>-22.184166666666666</v>
      </c>
      <c r="J286" s="72">
        <v>-23.875666666666664</v>
      </c>
      <c r="K286" s="72">
        <v>-23.360833333333332</v>
      </c>
      <c r="L286" s="72">
        <v>-22.233333333333334</v>
      </c>
      <c r="M286" s="72">
        <v>-18.203611111111101</v>
      </c>
      <c r="N286" s="72">
        <v>-12.6373888888889</v>
      </c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</row>
    <row r="287" spans="1:28" x14ac:dyDescent="0.25">
      <c r="A287" s="388" t="s">
        <v>10</v>
      </c>
      <c r="B287" s="242" t="s">
        <v>2</v>
      </c>
      <c r="C287" s="238">
        <v>-21.271333333333335</v>
      </c>
      <c r="D287" s="72">
        <v>-20.896222222222235</v>
      </c>
      <c r="E287" s="72">
        <v>-21.930833333333336</v>
      </c>
      <c r="F287" s="72"/>
      <c r="G287" s="72">
        <v>-25.439111111111099</v>
      </c>
      <c r="H287" s="72"/>
      <c r="I287" s="240">
        <v>-23.092555555555567</v>
      </c>
      <c r="J287" s="72">
        <v>-23.765555555555565</v>
      </c>
      <c r="K287" s="72">
        <v>-22.885833333333334</v>
      </c>
      <c r="L287" s="72">
        <v>-20.845777777777766</v>
      </c>
      <c r="M287" s="72">
        <v>-17.140833333333333</v>
      </c>
      <c r="N287" s="72">
        <v>-11.979666666666667</v>
      </c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</row>
    <row r="288" spans="1:28" x14ac:dyDescent="0.25">
      <c r="A288" s="388" t="s">
        <v>10</v>
      </c>
      <c r="B288" s="241" t="s">
        <v>2</v>
      </c>
      <c r="C288" s="238">
        <v>-17.767499999999998</v>
      </c>
      <c r="D288" s="72">
        <v>-18.117333333333335</v>
      </c>
      <c r="E288" s="72">
        <v>-21.193333333333332</v>
      </c>
      <c r="F288" s="72"/>
      <c r="G288" s="72">
        <v>-23.355555555555565</v>
      </c>
      <c r="H288" s="72"/>
      <c r="I288" s="240">
        <v>-21.511333333333329</v>
      </c>
      <c r="J288" s="72">
        <v>-22.370555555555569</v>
      </c>
      <c r="K288" s="72">
        <v>-21.832666666666668</v>
      </c>
      <c r="L288" s="72">
        <v>-20.293333333333333</v>
      </c>
      <c r="M288" s="72">
        <v>-15.683333333333332</v>
      </c>
      <c r="N288" s="72">
        <v>-11.499166666666667</v>
      </c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</row>
    <row r="289" spans="1:30" x14ac:dyDescent="0.25">
      <c r="A289" s="388" t="s">
        <v>10</v>
      </c>
      <c r="B289" s="241" t="s">
        <v>2</v>
      </c>
      <c r="C289" s="238">
        <v>-18.302111111111099</v>
      </c>
      <c r="D289" s="72">
        <v>-18.733333333333334</v>
      </c>
      <c r="E289" s="72">
        <v>-22.136666666666667</v>
      </c>
      <c r="F289" s="72"/>
      <c r="G289" s="72">
        <v>-19.0975</v>
      </c>
      <c r="H289" s="72"/>
      <c r="I289" s="240">
        <v>-21.434666666666669</v>
      </c>
      <c r="J289" s="72">
        <v>-21.764444444444436</v>
      </c>
      <c r="K289" s="72">
        <v>-21.750166666666669</v>
      </c>
      <c r="L289" s="72">
        <v>-19.260666666666665</v>
      </c>
      <c r="M289" s="72">
        <v>-16.309999999999999</v>
      </c>
      <c r="N289" s="72">
        <v>-11.847888888888901</v>
      </c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</row>
    <row r="290" spans="1:30" ht="15.75" thickBot="1" x14ac:dyDescent="0.3">
      <c r="A290" s="76" t="s">
        <v>29</v>
      </c>
      <c r="B290" s="250" t="s">
        <v>25</v>
      </c>
      <c r="C290" s="251">
        <v>-21.301333333333332</v>
      </c>
      <c r="D290" s="72">
        <v>-21.883333333333336</v>
      </c>
      <c r="E290" s="72">
        <v>-24.435333333333336</v>
      </c>
      <c r="F290" s="72"/>
      <c r="G290" s="88">
        <v>-25.783750000000001</v>
      </c>
      <c r="H290" s="88"/>
      <c r="I290" s="252">
        <v>-23.556666666666668</v>
      </c>
      <c r="J290" s="88">
        <v>-23.296499999999998</v>
      </c>
      <c r="K290" s="88">
        <v>-23.552000000000003</v>
      </c>
      <c r="L290" s="88">
        <v>-22.104000000000003</v>
      </c>
      <c r="M290" s="88">
        <v>-16.040666666666667</v>
      </c>
      <c r="N290" s="72">
        <v>-12.219333333333333</v>
      </c>
      <c r="O290" s="127"/>
      <c r="P290" s="127" t="str">
        <f>(B290)</f>
        <v>Viognier</v>
      </c>
      <c r="Q290" s="175">
        <f>AVERAGE(C290)</f>
        <v>-21.301333333333332</v>
      </c>
      <c r="R290" s="175">
        <f t="shared" ref="R290:AB290" si="453">AVERAGE(D290)</f>
        <v>-21.883333333333336</v>
      </c>
      <c r="S290" s="175">
        <f t="shared" si="453"/>
        <v>-24.435333333333336</v>
      </c>
      <c r="T290" s="175" t="e">
        <f t="shared" si="453"/>
        <v>#DIV/0!</v>
      </c>
      <c r="U290" s="175">
        <f t="shared" si="453"/>
        <v>-25.783750000000001</v>
      </c>
      <c r="V290" s="175" t="e">
        <f t="shared" si="453"/>
        <v>#DIV/0!</v>
      </c>
      <c r="W290" s="175">
        <f t="shared" si="453"/>
        <v>-23.556666666666668</v>
      </c>
      <c r="X290" s="175">
        <f t="shared" si="453"/>
        <v>-23.296499999999998</v>
      </c>
      <c r="Y290" s="175">
        <f t="shared" si="453"/>
        <v>-23.552000000000003</v>
      </c>
      <c r="Z290" s="175">
        <f t="shared" si="453"/>
        <v>-22.104000000000003</v>
      </c>
      <c r="AA290" s="175">
        <f t="shared" si="453"/>
        <v>-16.040666666666667</v>
      </c>
      <c r="AB290" s="175">
        <f t="shared" si="453"/>
        <v>-12.219333333333333</v>
      </c>
    </row>
    <row r="291" spans="1:30" ht="15.75" thickBot="1" x14ac:dyDescent="0.3"/>
    <row r="292" spans="1:30" ht="49.5" thickBot="1" x14ac:dyDescent="0.3">
      <c r="B292" s="231" t="s">
        <v>197</v>
      </c>
      <c r="C292" s="335" t="s">
        <v>142</v>
      </c>
      <c r="D292" s="335" t="s">
        <v>143</v>
      </c>
      <c r="E292" s="335" t="s">
        <v>144</v>
      </c>
      <c r="F292" s="335" t="s">
        <v>145</v>
      </c>
      <c r="G292" s="335" t="s">
        <v>76</v>
      </c>
      <c r="H292" s="335" t="s">
        <v>146</v>
      </c>
      <c r="I292" s="335" t="s">
        <v>147</v>
      </c>
      <c r="J292" s="335" t="s">
        <v>148</v>
      </c>
      <c r="K292" s="335" t="s">
        <v>149</v>
      </c>
      <c r="L292" s="335" t="s">
        <v>150</v>
      </c>
      <c r="M292" s="335" t="s">
        <v>151</v>
      </c>
      <c r="N292" s="336" t="s">
        <v>152</v>
      </c>
      <c r="O292" s="93"/>
      <c r="P292" s="93"/>
      <c r="Q292" s="78" t="s">
        <v>156</v>
      </c>
      <c r="R292" s="232" t="s">
        <v>157</v>
      </c>
      <c r="S292" s="232" t="s">
        <v>158</v>
      </c>
      <c r="T292" s="232" t="s">
        <v>159</v>
      </c>
      <c r="U292" s="232" t="s">
        <v>88</v>
      </c>
      <c r="V292" s="232" t="s">
        <v>160</v>
      </c>
      <c r="W292" s="232" t="s">
        <v>161</v>
      </c>
      <c r="X292" s="232" t="s">
        <v>162</v>
      </c>
      <c r="Y292" s="232" t="s">
        <v>163</v>
      </c>
      <c r="Z292" s="232" t="s">
        <v>164</v>
      </c>
      <c r="AA292" s="232" t="s">
        <v>165</v>
      </c>
      <c r="AB292" s="233" t="s">
        <v>166</v>
      </c>
    </row>
    <row r="293" spans="1:30" x14ac:dyDescent="0.25">
      <c r="A293" s="393" t="s">
        <v>11</v>
      </c>
      <c r="B293" s="337" t="s">
        <v>9</v>
      </c>
      <c r="C293" s="338">
        <v>-17.697333333333333</v>
      </c>
      <c r="D293" s="339">
        <v>-23.068222222222232</v>
      </c>
      <c r="E293" s="340">
        <v>-22.262833333333333</v>
      </c>
      <c r="F293" s="341">
        <v>-22.235277777777767</v>
      </c>
      <c r="G293" s="338">
        <v>-23.394444444444431</v>
      </c>
      <c r="H293" s="341">
        <v>-23.616666666666671</v>
      </c>
      <c r="I293" s="340">
        <v>-23.819444444444432</v>
      </c>
      <c r="J293" s="340">
        <v>-24.295000000000002</v>
      </c>
      <c r="K293" s="341">
        <v>-25.179722222222228</v>
      </c>
      <c r="L293" s="342">
        <v>-24.867222222222235</v>
      </c>
      <c r="M293" s="342">
        <v>-18.587222222222234</v>
      </c>
      <c r="N293" s="343">
        <v>-10.205</v>
      </c>
      <c r="O293" s="93"/>
      <c r="P293" s="111" t="s">
        <v>9</v>
      </c>
      <c r="Q293" s="364">
        <f>AVERAGE(C293:C298)</f>
        <v>-16.139655555555553</v>
      </c>
      <c r="R293" s="364">
        <f t="shared" ref="R293:AB293" si="454">AVERAGE(D293:D298)</f>
        <v>-22.221148148148149</v>
      </c>
      <c r="S293" s="364">
        <f t="shared" si="454"/>
        <v>-22.983851851851856</v>
      </c>
      <c r="T293" s="364">
        <f t="shared" si="454"/>
        <v>-22.757370370370371</v>
      </c>
      <c r="U293" s="364">
        <f t="shared" si="454"/>
        <v>-23.206537037037037</v>
      </c>
      <c r="V293" s="364">
        <f t="shared" si="454"/>
        <v>-23.648009259259254</v>
      </c>
      <c r="W293" s="364">
        <f t="shared" si="454"/>
        <v>-23.766916666666663</v>
      </c>
      <c r="X293" s="364">
        <f t="shared" si="454"/>
        <v>-24.604305555555559</v>
      </c>
      <c r="Y293" s="364">
        <f t="shared" si="454"/>
        <v>-24.088717592592598</v>
      </c>
      <c r="Z293" s="364">
        <f t="shared" si="454"/>
        <v>-24.694722222222225</v>
      </c>
      <c r="AA293" s="364">
        <f t="shared" si="454"/>
        <v>-17.577577777777783</v>
      </c>
      <c r="AB293" s="364">
        <f t="shared" si="454"/>
        <v>-10.992099999999999</v>
      </c>
    </row>
    <row r="294" spans="1:30" x14ac:dyDescent="0.25">
      <c r="A294" s="345" t="s">
        <v>175</v>
      </c>
      <c r="B294" s="344" t="s">
        <v>9</v>
      </c>
      <c r="C294" s="346">
        <v>-15.105833333333331</v>
      </c>
      <c r="D294" s="346">
        <v>-23.263333333333332</v>
      </c>
      <c r="E294" s="347">
        <v>-23.135111111111101</v>
      </c>
      <c r="F294" s="346">
        <v>-23.116888888888905</v>
      </c>
      <c r="G294" s="346">
        <v>-22.886333333333337</v>
      </c>
      <c r="H294" s="346">
        <v>-23.615333333333336</v>
      </c>
      <c r="I294" s="347">
        <v>-23.457222222222232</v>
      </c>
      <c r="J294" s="347">
        <v>-24.244999999999997</v>
      </c>
      <c r="K294" s="346">
        <v>-24.2835</v>
      </c>
      <c r="L294" s="348">
        <v>-24.2566666666667</v>
      </c>
      <c r="M294" s="349"/>
      <c r="N294" s="350"/>
      <c r="O294" s="93"/>
      <c r="P294" s="111"/>
      <c r="Q294" s="365"/>
      <c r="R294" s="365"/>
      <c r="S294" s="365"/>
      <c r="T294" s="365"/>
      <c r="U294" s="365"/>
      <c r="V294" s="365"/>
      <c r="W294" s="365"/>
      <c r="X294" s="365"/>
      <c r="Y294" s="365"/>
      <c r="Z294" s="365"/>
      <c r="AA294" s="365"/>
      <c r="AB294" s="365"/>
    </row>
    <row r="295" spans="1:30" x14ac:dyDescent="0.25">
      <c r="A295" s="345" t="s">
        <v>26</v>
      </c>
      <c r="B295" s="344" t="s">
        <v>9</v>
      </c>
      <c r="C295" s="346">
        <v>-17.370666666666665</v>
      </c>
      <c r="D295" s="346">
        <v>-22.861333333333334</v>
      </c>
      <c r="E295" s="346">
        <v>-23.986666666666668</v>
      </c>
      <c r="F295" s="349">
        <v>-23.756333333333334</v>
      </c>
      <c r="G295" s="351">
        <v>-24.272166666666664</v>
      </c>
      <c r="H295" s="349">
        <v>-23.780277777777769</v>
      </c>
      <c r="I295" s="347">
        <v>-24.380333333333329</v>
      </c>
      <c r="J295" s="347">
        <v>-23.7775</v>
      </c>
      <c r="K295" s="349">
        <v>-23.566777777777769</v>
      </c>
      <c r="L295" s="351">
        <v>-24.284166666666664</v>
      </c>
      <c r="M295" s="351">
        <v>-17.958833333333335</v>
      </c>
      <c r="N295" s="352">
        <v>-11.450999999999999</v>
      </c>
      <c r="O295" s="93"/>
      <c r="P295" s="111"/>
      <c r="Q295" s="365"/>
      <c r="R295" s="365"/>
      <c r="S295" s="365"/>
      <c r="T295" s="365"/>
      <c r="U295" s="365"/>
      <c r="V295" s="365"/>
      <c r="W295" s="365"/>
      <c r="X295" s="365"/>
      <c r="Y295" s="365"/>
      <c r="Z295" s="365"/>
      <c r="AA295" s="365"/>
      <c r="AB295" s="365"/>
    </row>
    <row r="296" spans="1:30" x14ac:dyDescent="0.25">
      <c r="A296" s="345" t="s">
        <v>16</v>
      </c>
      <c r="B296" s="344" t="s">
        <v>9</v>
      </c>
      <c r="C296" s="346">
        <v>-15.358611111111101</v>
      </c>
      <c r="D296" s="346">
        <v>-20.922500000000003</v>
      </c>
      <c r="E296" s="346">
        <v>-21.084444444444468</v>
      </c>
      <c r="F296" s="349">
        <v>-21.930833333333336</v>
      </c>
      <c r="G296" s="346">
        <v>-21.919444444444434</v>
      </c>
      <c r="H296" s="349">
        <v>-22.425666666666668</v>
      </c>
      <c r="I296" s="347">
        <v>-22.217500000000001</v>
      </c>
      <c r="J296" s="347">
        <v>-24.39</v>
      </c>
      <c r="K296" s="349">
        <v>-22.42625</v>
      </c>
      <c r="L296" s="351">
        <v>-25.01</v>
      </c>
      <c r="M296" s="351">
        <v>-14.736333333333333</v>
      </c>
      <c r="N296" s="352">
        <v>-9.4898333333333316</v>
      </c>
      <c r="O296" s="93"/>
      <c r="P296" s="111"/>
      <c r="Q296" s="365"/>
      <c r="R296" s="365"/>
      <c r="S296" s="365"/>
      <c r="T296" s="365"/>
      <c r="U296" s="365"/>
      <c r="V296" s="365"/>
      <c r="W296" s="365"/>
      <c r="X296" s="365"/>
      <c r="Y296" s="365"/>
      <c r="Z296" s="365"/>
      <c r="AA296" s="365"/>
      <c r="AB296" s="365"/>
    </row>
    <row r="297" spans="1:30" x14ac:dyDescent="0.25">
      <c r="A297" s="345" t="s">
        <v>11</v>
      </c>
      <c r="B297" s="344" t="s">
        <v>9</v>
      </c>
      <c r="C297" s="346">
        <v>-15.165833333333333</v>
      </c>
      <c r="D297" s="346">
        <v>-22.1815</v>
      </c>
      <c r="E297" s="347">
        <v>-23.301555555555566</v>
      </c>
      <c r="F297" s="346">
        <v>-22.541833333333333</v>
      </c>
      <c r="G297" s="346">
        <v>-23.128166666666669</v>
      </c>
      <c r="H297" s="346">
        <v>-23.783999999999995</v>
      </c>
      <c r="I297" s="347">
        <v>-23.806000000000001</v>
      </c>
      <c r="J297" s="346">
        <v>-25.11833333333335</v>
      </c>
      <c r="K297" s="346">
        <v>-23.963555555555569</v>
      </c>
      <c r="L297" s="348">
        <v>-23.816944444444431</v>
      </c>
      <c r="M297" s="348">
        <v>-16.047999999999998</v>
      </c>
      <c r="N297" s="352">
        <v>-9.4800000000000022</v>
      </c>
      <c r="O297" s="93"/>
      <c r="P297" s="111"/>
      <c r="Q297" s="365"/>
      <c r="R297" s="365"/>
      <c r="S297" s="365"/>
      <c r="T297" s="365"/>
      <c r="U297" s="365"/>
      <c r="V297" s="365"/>
      <c r="W297" s="365"/>
      <c r="X297" s="365"/>
      <c r="Y297" s="365"/>
      <c r="Z297" s="365"/>
      <c r="AA297" s="365"/>
      <c r="AB297" s="365"/>
    </row>
    <row r="298" spans="1:30" x14ac:dyDescent="0.25">
      <c r="A298" s="345" t="s">
        <v>10</v>
      </c>
      <c r="B298" s="353" t="s">
        <v>9</v>
      </c>
      <c r="C298" s="346"/>
      <c r="D298" s="349">
        <v>-21.03</v>
      </c>
      <c r="E298" s="347">
        <v>-24.1325</v>
      </c>
      <c r="F298" s="346">
        <v>-22.963055555555567</v>
      </c>
      <c r="G298" s="349">
        <v>-23.638666666666666</v>
      </c>
      <c r="H298" s="349">
        <v>-24.666111111111103</v>
      </c>
      <c r="I298" s="347">
        <v>-24.920999999999999</v>
      </c>
      <c r="J298" s="347">
        <v>-25.8</v>
      </c>
      <c r="K298" s="346">
        <v>-25.112500000000001</v>
      </c>
      <c r="L298" s="348">
        <v>-25.933333333333334</v>
      </c>
      <c r="M298" s="351">
        <v>-20.557499999999997</v>
      </c>
      <c r="N298" s="352">
        <v>-14.334666666666665</v>
      </c>
      <c r="O298" s="93"/>
      <c r="Q298" s="365"/>
      <c r="R298" s="365"/>
      <c r="S298" s="365"/>
      <c r="T298" s="365"/>
      <c r="U298" s="365"/>
      <c r="V298" s="365"/>
      <c r="W298" s="365"/>
      <c r="X298" s="365"/>
      <c r="Y298" s="365"/>
      <c r="Z298" s="365"/>
      <c r="AA298" s="365"/>
      <c r="AB298" s="365"/>
    </row>
    <row r="299" spans="1:30" x14ac:dyDescent="0.25">
      <c r="A299" s="345" t="s">
        <v>27</v>
      </c>
      <c r="B299" s="344" t="s">
        <v>20</v>
      </c>
      <c r="C299" s="346">
        <v>-16.436</v>
      </c>
      <c r="D299" s="346">
        <v>-22.69016666666667</v>
      </c>
      <c r="E299" s="346">
        <v>-23.488666666666671</v>
      </c>
      <c r="F299" s="349">
        <v>-23.695833333333336</v>
      </c>
      <c r="G299" s="346">
        <v>-23.519166666666667</v>
      </c>
      <c r="H299" s="349">
        <v>-23.538666666666668</v>
      </c>
      <c r="I299" s="347">
        <v>-23.859444444444431</v>
      </c>
      <c r="J299" s="347">
        <v>-22.619999999999997</v>
      </c>
      <c r="K299" s="349"/>
      <c r="L299" s="349"/>
      <c r="M299" s="349"/>
      <c r="N299" s="350"/>
      <c r="O299" s="93"/>
      <c r="P299" s="111" t="s">
        <v>20</v>
      </c>
      <c r="Q299" s="364">
        <f>AVERAGE(C299:C302)</f>
        <v>-16.558319444444443</v>
      </c>
      <c r="R299" s="364">
        <f t="shared" ref="R299:AB299" si="455">AVERAGE(D299:D302)</f>
        <v>-21.922333333333334</v>
      </c>
      <c r="S299" s="364">
        <f t="shared" si="455"/>
        <v>-22.941486111111121</v>
      </c>
      <c r="T299" s="364">
        <f t="shared" si="455"/>
        <v>-22.718152777777775</v>
      </c>
      <c r="U299" s="364">
        <f t="shared" si="455"/>
        <v>-23.447611111111108</v>
      </c>
      <c r="V299" s="364">
        <f t="shared" si="455"/>
        <v>-23.307638888888885</v>
      </c>
      <c r="W299" s="364">
        <f t="shared" si="455"/>
        <v>-23.613694444444441</v>
      </c>
      <c r="X299" s="364">
        <f t="shared" si="455"/>
        <v>-23.945</v>
      </c>
      <c r="Y299" s="364">
        <f t="shared" si="455"/>
        <v>-23.877388888888888</v>
      </c>
      <c r="Z299" s="364">
        <f t="shared" si="455"/>
        <v>-23.403611111111115</v>
      </c>
      <c r="AA299" s="364">
        <f t="shared" si="455"/>
        <v>-18.624000000000002</v>
      </c>
      <c r="AB299" s="364">
        <f t="shared" si="455"/>
        <v>-11.588111111111109</v>
      </c>
    </row>
    <row r="300" spans="1:30" x14ac:dyDescent="0.25">
      <c r="A300" s="345" t="s">
        <v>27</v>
      </c>
      <c r="B300" s="344" t="s">
        <v>20</v>
      </c>
      <c r="C300" s="346">
        <v>-16.565333333333331</v>
      </c>
      <c r="D300" s="346">
        <v>-21.623999999999999</v>
      </c>
      <c r="E300" s="346">
        <v>-22.953000000000003</v>
      </c>
      <c r="F300" s="349">
        <v>-22.396944444444433</v>
      </c>
      <c r="G300" s="346">
        <v>-22.959166666666665</v>
      </c>
      <c r="H300" s="346">
        <v>-23.323333333333334</v>
      </c>
      <c r="I300" s="347">
        <v>-23.484999999999999</v>
      </c>
      <c r="J300" s="347">
        <v>-23.743333333333336</v>
      </c>
      <c r="K300" s="349">
        <v>-23.692777777777767</v>
      </c>
      <c r="L300" s="351">
        <v>-22.891944444444434</v>
      </c>
      <c r="M300" s="348">
        <v>-19.523333333333333</v>
      </c>
      <c r="N300" s="352">
        <v>-12.176333333333332</v>
      </c>
      <c r="O300" s="93"/>
      <c r="P300" s="111"/>
      <c r="Q300" s="365"/>
      <c r="R300" s="365"/>
      <c r="S300" s="365"/>
      <c r="T300" s="365"/>
      <c r="U300" s="365"/>
      <c r="V300" s="365"/>
      <c r="W300" s="365"/>
      <c r="X300" s="365"/>
      <c r="Y300" s="365"/>
      <c r="Z300" s="365"/>
      <c r="AA300" s="365"/>
      <c r="AB300" s="365"/>
    </row>
    <row r="301" spans="1:30" x14ac:dyDescent="0.25">
      <c r="A301" s="345" t="s">
        <v>10</v>
      </c>
      <c r="B301" s="344" t="s">
        <v>20</v>
      </c>
      <c r="C301" s="346">
        <v>-16.533777777777768</v>
      </c>
      <c r="D301" s="346">
        <v>-21.689833333333336</v>
      </c>
      <c r="E301" s="347">
        <v>-23.196944444444465</v>
      </c>
      <c r="F301" s="346">
        <v>-22.193333333333332</v>
      </c>
      <c r="G301" s="349">
        <v>-23.806000000000001</v>
      </c>
      <c r="H301" s="346">
        <v>-23.028055555555536</v>
      </c>
      <c r="I301" s="347">
        <v>-23.92166666666667</v>
      </c>
      <c r="J301" s="349">
        <v>-26.26</v>
      </c>
      <c r="K301" s="346">
        <v>-23.828833333333336</v>
      </c>
      <c r="L301" s="346">
        <v>-23.444722222222236</v>
      </c>
      <c r="M301" s="346">
        <v>-17.760666666666669</v>
      </c>
      <c r="N301" s="352">
        <v>-10.247999999999999</v>
      </c>
      <c r="O301" s="93"/>
      <c r="P301" s="111"/>
      <c r="Q301" s="365"/>
      <c r="R301" s="365"/>
      <c r="S301" s="365"/>
      <c r="T301" s="365"/>
      <c r="U301" s="365"/>
      <c r="V301" s="365"/>
      <c r="W301" s="365"/>
      <c r="X301" s="365"/>
      <c r="Y301" s="365"/>
      <c r="Z301" s="365"/>
      <c r="AA301" s="365"/>
      <c r="AB301" s="365"/>
    </row>
    <row r="302" spans="1:30" x14ac:dyDescent="0.25">
      <c r="A302" s="345" t="s">
        <v>11</v>
      </c>
      <c r="B302" s="344" t="s">
        <v>20</v>
      </c>
      <c r="C302" s="346">
        <v>-16.698166666666665</v>
      </c>
      <c r="D302" s="346">
        <v>-21.685333333333332</v>
      </c>
      <c r="E302" s="347">
        <v>-22.127333333333336</v>
      </c>
      <c r="F302" s="346">
        <v>-22.586500000000001</v>
      </c>
      <c r="G302" s="349">
        <v>-23.5061111111111</v>
      </c>
      <c r="H302" s="349">
        <v>-23.340500000000002</v>
      </c>
      <c r="I302" s="347">
        <v>-23.188666666666666</v>
      </c>
      <c r="J302" s="349">
        <v>-23.156666666666666</v>
      </c>
      <c r="K302" s="346">
        <v>-24.110555555555568</v>
      </c>
      <c r="L302" s="346">
        <v>-23.874166666666667</v>
      </c>
      <c r="M302" s="351">
        <v>-18.588000000000001</v>
      </c>
      <c r="N302" s="352">
        <v>-12.34</v>
      </c>
      <c r="O302" s="93"/>
      <c r="Q302" s="365"/>
      <c r="R302" s="365"/>
      <c r="S302" s="365"/>
      <c r="T302" s="365"/>
      <c r="U302" s="365"/>
      <c r="V302" s="365"/>
      <c r="W302" s="365"/>
      <c r="X302" s="365"/>
      <c r="Y302" s="365"/>
      <c r="Z302" s="365"/>
      <c r="AA302" s="365"/>
      <c r="AB302" s="365"/>
    </row>
    <row r="303" spans="1:30" x14ac:dyDescent="0.25">
      <c r="A303" s="345" t="s">
        <v>15</v>
      </c>
      <c r="B303" s="344" t="s">
        <v>1</v>
      </c>
      <c r="C303" s="346">
        <v>-18.476666666666667</v>
      </c>
      <c r="D303" s="346">
        <v>-23.453888888888866</v>
      </c>
      <c r="E303" s="349">
        <v>-24.022000000000002</v>
      </c>
      <c r="F303" s="349">
        <v>-23.964555555555563</v>
      </c>
      <c r="G303" s="346">
        <v>-25.181111111111136</v>
      </c>
      <c r="H303" s="349">
        <v>-23.357444444444436</v>
      </c>
      <c r="I303" s="347">
        <v>-24.201666666666668</v>
      </c>
      <c r="J303" s="346">
        <v>-24.655000000000001</v>
      </c>
      <c r="K303" s="349">
        <v>-25.213833333333337</v>
      </c>
      <c r="L303" s="351">
        <v>-24.370222222222235</v>
      </c>
      <c r="M303" s="351">
        <v>-15.582666666666666</v>
      </c>
      <c r="N303" s="352">
        <v>-10.412000000000001</v>
      </c>
      <c r="O303" s="93"/>
      <c r="P303" s="111" t="s">
        <v>1</v>
      </c>
      <c r="Q303" s="364">
        <f>AVERAGE(C303:C308)</f>
        <v>-17.516398148148152</v>
      </c>
      <c r="R303" s="364">
        <f t="shared" ref="R303:AB303" si="456">AVERAGE(D303:D308)</f>
        <v>-23.298981481481476</v>
      </c>
      <c r="S303" s="364">
        <f t="shared" si="456"/>
        <v>-23.783333333333335</v>
      </c>
      <c r="T303" s="364">
        <f t="shared" si="456"/>
        <v>-23.846685185185184</v>
      </c>
      <c r="U303" s="364">
        <f t="shared" si="456"/>
        <v>-24.688324074074078</v>
      </c>
      <c r="V303" s="364">
        <f t="shared" si="456"/>
        <v>-24.016157407407405</v>
      </c>
      <c r="W303" s="364">
        <f t="shared" si="456"/>
        <v>-24.792027777777776</v>
      </c>
      <c r="X303" s="364">
        <f t="shared" si="456"/>
        <v>-25.182240740740742</v>
      </c>
      <c r="Y303" s="364">
        <f t="shared" si="456"/>
        <v>-25.327388888888891</v>
      </c>
      <c r="Z303" s="364">
        <f t="shared" si="456"/>
        <v>-24.653703703703702</v>
      </c>
      <c r="AA303" s="364">
        <f t="shared" si="456"/>
        <v>-16.967166666666667</v>
      </c>
      <c r="AB303" s="364">
        <f t="shared" si="456"/>
        <v>-10.720564814814814</v>
      </c>
      <c r="AD303">
        <v>-17.516398148148152</v>
      </c>
    </row>
    <row r="304" spans="1:30" x14ac:dyDescent="0.25">
      <c r="A304" s="345" t="s">
        <v>26</v>
      </c>
      <c r="B304" s="353" t="s">
        <v>1</v>
      </c>
      <c r="C304" s="346">
        <v>-17.018833333333333</v>
      </c>
      <c r="D304" s="346">
        <v>-22.575166666666664</v>
      </c>
      <c r="E304" s="346">
        <v>-23.337333333333333</v>
      </c>
      <c r="F304" s="349">
        <v>-23.857333333333333</v>
      </c>
      <c r="G304" s="349">
        <v>-24.725111111111101</v>
      </c>
      <c r="H304" s="346">
        <v>-24.274666666666665</v>
      </c>
      <c r="I304" s="347">
        <v>-24.634666666666664</v>
      </c>
      <c r="J304" s="347">
        <v>-25.131222222222235</v>
      </c>
      <c r="K304" s="349">
        <v>-24.039388888888897</v>
      </c>
      <c r="L304" s="351">
        <v>-24.21466666666667</v>
      </c>
      <c r="M304" s="348">
        <v>-15.635333333333335</v>
      </c>
      <c r="N304" s="352">
        <v>-9.2416666666666654</v>
      </c>
      <c r="O304" s="93"/>
      <c r="P304" s="111"/>
      <c r="Q304" s="365"/>
      <c r="R304" s="365"/>
      <c r="S304" s="365"/>
      <c r="T304" s="365"/>
      <c r="U304" s="365"/>
      <c r="V304" s="365"/>
      <c r="W304" s="365"/>
      <c r="X304" s="365"/>
      <c r="Y304" s="365"/>
      <c r="Z304" s="365"/>
      <c r="AA304" s="365"/>
      <c r="AB304" s="365"/>
      <c r="AD304">
        <v>-17.516398148148152</v>
      </c>
    </row>
    <row r="305" spans="1:30" x14ac:dyDescent="0.25">
      <c r="A305" s="345" t="s">
        <v>16</v>
      </c>
      <c r="B305" s="353" t="s">
        <v>1</v>
      </c>
      <c r="C305" s="346">
        <v>-18.9025</v>
      </c>
      <c r="D305" s="349">
        <v>-23.456</v>
      </c>
      <c r="E305" s="347">
        <v>-23.384</v>
      </c>
      <c r="F305" s="346">
        <v>-23.953333333333333</v>
      </c>
      <c r="G305" s="346">
        <v>-24.027833333333334</v>
      </c>
      <c r="H305" s="346">
        <v>-23.340333333333334</v>
      </c>
      <c r="I305" s="347">
        <v>-25.324666666666669</v>
      </c>
      <c r="J305" s="346">
        <v>-26.221666666666668</v>
      </c>
      <c r="K305" s="346">
        <v>-26.662666666666667</v>
      </c>
      <c r="L305" s="348">
        <v>-25.932833333333331</v>
      </c>
      <c r="M305" s="346">
        <v>-18.226666666666667</v>
      </c>
      <c r="N305" s="352">
        <v>-10.8248888888889</v>
      </c>
      <c r="O305" s="93"/>
      <c r="P305" s="111"/>
      <c r="Q305" s="365"/>
      <c r="R305" s="365"/>
      <c r="S305" s="365"/>
      <c r="T305" s="365"/>
      <c r="U305" s="365"/>
      <c r="V305" s="365"/>
      <c r="W305" s="365"/>
      <c r="X305" s="365"/>
      <c r="Y305" s="365"/>
      <c r="Z305" s="365"/>
      <c r="AA305" s="365"/>
      <c r="AB305" s="365"/>
      <c r="AD305">
        <v>-23.298981481481476</v>
      </c>
    </row>
    <row r="306" spans="1:30" x14ac:dyDescent="0.25">
      <c r="A306" s="345" t="s">
        <v>10</v>
      </c>
      <c r="B306" s="353" t="s">
        <v>1</v>
      </c>
      <c r="C306" s="349">
        <v>-17.266333333333336</v>
      </c>
      <c r="D306" s="349">
        <v>-23.240666666666666</v>
      </c>
      <c r="E306" s="347">
        <v>-24.720500000000001</v>
      </c>
      <c r="F306" s="346">
        <v>-24.221333333333334</v>
      </c>
      <c r="G306" s="346">
        <v>-25.032388888888899</v>
      </c>
      <c r="H306" s="346">
        <v>-24.731166666666667</v>
      </c>
      <c r="I306" s="347">
        <v>-24.640888888888899</v>
      </c>
      <c r="J306" s="347">
        <v>-25.468888888888866</v>
      </c>
      <c r="K306" s="346">
        <v>-25.262833333333333</v>
      </c>
      <c r="L306" s="346">
        <v>-24.677999999999997</v>
      </c>
      <c r="M306" s="346">
        <v>-17.283999999999999</v>
      </c>
      <c r="N306" s="352">
        <v>-11.369777777777765</v>
      </c>
      <c r="O306" s="93"/>
      <c r="P306" s="111"/>
      <c r="Q306" s="365"/>
      <c r="R306" s="365"/>
      <c r="S306" s="365"/>
      <c r="T306" s="365"/>
      <c r="U306" s="365"/>
      <c r="V306" s="365"/>
      <c r="W306" s="365"/>
      <c r="X306" s="365"/>
      <c r="Y306" s="365"/>
      <c r="Z306" s="365"/>
      <c r="AA306" s="365"/>
      <c r="AB306" s="365"/>
      <c r="AD306">
        <v>-23.783333333333335</v>
      </c>
    </row>
    <row r="307" spans="1:30" x14ac:dyDescent="0.25">
      <c r="A307" s="345" t="s">
        <v>11</v>
      </c>
      <c r="B307" s="353" t="s">
        <v>1</v>
      </c>
      <c r="C307" s="346">
        <v>-15.876055555555567</v>
      </c>
      <c r="D307" s="346">
        <v>-23.282</v>
      </c>
      <c r="E307" s="346">
        <v>-23.473833333333335</v>
      </c>
      <c r="F307" s="346">
        <v>-23.535055555555562</v>
      </c>
      <c r="G307" s="346">
        <v>-24.633333333333329</v>
      </c>
      <c r="H307" s="346">
        <v>-24.493333333333336</v>
      </c>
      <c r="I307" s="347">
        <v>-25.239666666666668</v>
      </c>
      <c r="J307" s="347">
        <v>-24.83333333333335</v>
      </c>
      <c r="K307" s="346">
        <v>-25.931999999999999</v>
      </c>
      <c r="L307" s="346">
        <v>-24.693999999999999</v>
      </c>
      <c r="M307" s="346">
        <v>-18.895666666666667</v>
      </c>
      <c r="N307" s="352">
        <v>-11.701166666666667</v>
      </c>
      <c r="O307" s="93"/>
      <c r="P307" s="111"/>
      <c r="Q307" s="365"/>
      <c r="R307" s="365"/>
      <c r="S307" s="365"/>
      <c r="T307" s="365"/>
      <c r="U307" s="365"/>
      <c r="V307" s="365"/>
      <c r="W307" s="365"/>
      <c r="X307" s="365"/>
      <c r="Y307" s="365"/>
      <c r="Z307" s="365"/>
      <c r="AA307" s="365"/>
      <c r="AB307" s="365"/>
      <c r="AD307">
        <v>-23.846685185185184</v>
      </c>
    </row>
    <row r="308" spans="1:30" x14ac:dyDescent="0.25">
      <c r="A308" s="345" t="s">
        <v>176</v>
      </c>
      <c r="B308" s="344" t="s">
        <v>1</v>
      </c>
      <c r="C308" s="346">
        <v>-17.558000000000003</v>
      </c>
      <c r="D308" s="346">
        <v>-23.786166666666663</v>
      </c>
      <c r="E308" s="354">
        <v>-23.762333333333334</v>
      </c>
      <c r="F308" s="346">
        <v>-23.548500000000001</v>
      </c>
      <c r="G308" s="346">
        <v>-24.53016666666667</v>
      </c>
      <c r="H308" s="349">
        <v>-23.900000000000002</v>
      </c>
      <c r="I308" s="347">
        <v>-24.710611111111103</v>
      </c>
      <c r="J308" s="346">
        <v>-24.783333333333331</v>
      </c>
      <c r="K308" s="348">
        <v>-24.853611111111103</v>
      </c>
      <c r="L308" s="346">
        <v>-24.032499999999999</v>
      </c>
      <c r="M308" s="351">
        <v>-16.178666666666668</v>
      </c>
      <c r="N308" s="352">
        <v>-10.773888888888889</v>
      </c>
      <c r="O308" s="93"/>
      <c r="Q308" s="365"/>
      <c r="R308" s="365"/>
      <c r="S308" s="365"/>
      <c r="T308" s="365"/>
      <c r="U308" s="365"/>
      <c r="V308" s="365"/>
      <c r="W308" s="365"/>
      <c r="X308" s="365"/>
      <c r="Y308" s="365"/>
      <c r="Z308" s="365"/>
      <c r="AA308" s="365"/>
      <c r="AB308" s="365"/>
      <c r="AD308">
        <v>-24.688324074074078</v>
      </c>
    </row>
    <row r="309" spans="1:30" x14ac:dyDescent="0.25">
      <c r="A309" s="345" t="s">
        <v>14</v>
      </c>
      <c r="B309" s="353" t="s">
        <v>8</v>
      </c>
      <c r="C309" s="346">
        <v>-17.001333333333335</v>
      </c>
      <c r="D309" s="346">
        <v>-22.518888888888899</v>
      </c>
      <c r="E309" s="346">
        <v>-23.782833333333333</v>
      </c>
      <c r="F309" s="349">
        <v>-23.475333333333335</v>
      </c>
      <c r="G309" s="349">
        <v>-24.828666666666667</v>
      </c>
      <c r="H309" s="349">
        <v>-24.556999999999999</v>
      </c>
      <c r="I309" s="347">
        <v>-24.847999999999999</v>
      </c>
      <c r="J309" s="349">
        <v>-24.111111111111132</v>
      </c>
      <c r="K309" s="349">
        <v>-25.021944444444433</v>
      </c>
      <c r="L309" s="351">
        <v>-23.545277777777766</v>
      </c>
      <c r="M309" s="351">
        <v>-16.519333333333332</v>
      </c>
      <c r="N309" s="352">
        <v>-11.736111111111134</v>
      </c>
      <c r="O309" s="93"/>
      <c r="P309" s="111" t="s">
        <v>8</v>
      </c>
      <c r="Q309" s="364">
        <f>AVERAGE(C309:C311)</f>
        <v>-17.482444444444443</v>
      </c>
      <c r="R309" s="364">
        <f t="shared" ref="R309:AB309" si="457">AVERAGE(D309:D311)</f>
        <v>-22.406277777777781</v>
      </c>
      <c r="S309" s="364">
        <f t="shared" si="457"/>
        <v>-22.690444444444442</v>
      </c>
      <c r="T309" s="364">
        <f t="shared" si="457"/>
        <v>-22.796222222222223</v>
      </c>
      <c r="U309" s="364">
        <f t="shared" si="457"/>
        <v>-23.7279074074074</v>
      </c>
      <c r="V309" s="364">
        <f t="shared" si="457"/>
        <v>-23.517444444444447</v>
      </c>
      <c r="W309" s="364">
        <f t="shared" si="457"/>
        <v>-23.661148148148143</v>
      </c>
      <c r="X309" s="364">
        <f t="shared" si="457"/>
        <v>-24.105000000000015</v>
      </c>
      <c r="Y309" s="364">
        <f t="shared" si="457"/>
        <v>-24.108907407407411</v>
      </c>
      <c r="Z309" s="364">
        <f t="shared" si="457"/>
        <v>-23.318777777777779</v>
      </c>
      <c r="AA309" s="364">
        <f t="shared" si="457"/>
        <v>-16.743388888888891</v>
      </c>
      <c r="AB309" s="364">
        <f t="shared" si="457"/>
        <v>-12.271055555555566</v>
      </c>
      <c r="AD309">
        <v>-24.016157407407405</v>
      </c>
    </row>
    <row r="310" spans="1:30" x14ac:dyDescent="0.25">
      <c r="A310" s="345" t="s">
        <v>26</v>
      </c>
      <c r="B310" s="344" t="s">
        <v>8</v>
      </c>
      <c r="C310" s="346">
        <v>-18.605333333333334</v>
      </c>
      <c r="D310" s="346">
        <v>-22.293666666666667</v>
      </c>
      <c r="E310" s="346">
        <v>-22.465166666666665</v>
      </c>
      <c r="F310" s="349">
        <v>-22.411666666666665</v>
      </c>
      <c r="G310" s="349">
        <v>-23.3171111111111</v>
      </c>
      <c r="H310" s="346">
        <v>-23.158000000000001</v>
      </c>
      <c r="I310" s="347">
        <v>-23.020444444444433</v>
      </c>
      <c r="J310" s="349">
        <v>-24.098888888888897</v>
      </c>
      <c r="K310" s="349">
        <v>-24.122555555555568</v>
      </c>
      <c r="L310" s="351">
        <v>-23.522222222222236</v>
      </c>
      <c r="M310" s="346">
        <v>-18.337500000000002</v>
      </c>
      <c r="N310" s="352">
        <v>-12.806000000000001</v>
      </c>
      <c r="O310" s="93"/>
      <c r="P310" s="111"/>
      <c r="Q310" s="365"/>
      <c r="R310" s="365"/>
      <c r="S310" s="365"/>
      <c r="T310" s="365"/>
      <c r="U310" s="365"/>
      <c r="V310" s="365"/>
      <c r="W310" s="365"/>
      <c r="X310" s="365"/>
      <c r="Y310" s="365"/>
      <c r="Z310" s="365"/>
      <c r="AA310" s="365"/>
      <c r="AB310" s="365"/>
      <c r="AD310">
        <v>-24.792027777777776</v>
      </c>
    </row>
    <row r="311" spans="1:30" x14ac:dyDescent="0.25">
      <c r="A311" s="345" t="s">
        <v>12</v>
      </c>
      <c r="B311" s="344" t="s">
        <v>8</v>
      </c>
      <c r="C311" s="346">
        <v>-16.840666666666667</v>
      </c>
      <c r="D311" s="346"/>
      <c r="E311" s="346">
        <v>-21.823333333333334</v>
      </c>
      <c r="F311" s="346">
        <v>-22.501666666666665</v>
      </c>
      <c r="G311" s="349">
        <v>-23.037944444444435</v>
      </c>
      <c r="H311" s="349">
        <v>-22.837333333333333</v>
      </c>
      <c r="I311" s="347">
        <v>-23.114999999999998</v>
      </c>
      <c r="J311" s="349"/>
      <c r="K311" s="346">
        <v>-23.182222222222236</v>
      </c>
      <c r="L311" s="346">
        <v>-22.888833333333334</v>
      </c>
      <c r="M311" s="351">
        <v>-15.373333333333335</v>
      </c>
      <c r="N311" s="350"/>
      <c r="O311" s="93"/>
      <c r="Q311" s="365"/>
      <c r="R311" s="365"/>
      <c r="S311" s="365"/>
      <c r="T311" s="365"/>
      <c r="U311" s="365"/>
      <c r="V311" s="365"/>
      <c r="W311" s="365"/>
      <c r="X311" s="365"/>
      <c r="Y311" s="365"/>
      <c r="Z311" s="365"/>
      <c r="AA311" s="365"/>
      <c r="AB311" s="365"/>
      <c r="AD311">
        <v>-25.182240740740742</v>
      </c>
    </row>
    <row r="312" spans="1:30" x14ac:dyDescent="0.25">
      <c r="A312" s="345" t="s">
        <v>10</v>
      </c>
      <c r="B312" s="344" t="s">
        <v>96</v>
      </c>
      <c r="C312" s="346">
        <v>-17.384333333333331</v>
      </c>
      <c r="D312" s="346">
        <v>-21.307333333333332</v>
      </c>
      <c r="E312" s="346">
        <v>-22.134666666666664</v>
      </c>
      <c r="F312" s="349">
        <v>-22.363333333333333</v>
      </c>
      <c r="G312" s="346">
        <v>-23.314999999999998</v>
      </c>
      <c r="H312" s="346">
        <v>-23.232166666666668</v>
      </c>
      <c r="I312" s="347">
        <v>-22.501833333333334</v>
      </c>
      <c r="J312" s="346">
        <v>-23.569333333333333</v>
      </c>
      <c r="K312" s="349">
        <v>-22.755277777777764</v>
      </c>
      <c r="L312" s="351">
        <v>-22.291666666666668</v>
      </c>
      <c r="M312" s="346">
        <v>-16.982833333333332</v>
      </c>
      <c r="N312" s="352">
        <v>-11.082000000000001</v>
      </c>
      <c r="O312" s="93"/>
      <c r="P312" s="111" t="s">
        <v>96</v>
      </c>
      <c r="Q312" s="364">
        <f>AVERAGE(C312:C314)</f>
        <v>-17.266611111111118</v>
      </c>
      <c r="R312" s="364">
        <f t="shared" ref="R312:AB312" si="458">AVERAGE(D312:D314)</f>
        <v>-21.905833333333334</v>
      </c>
      <c r="S312" s="364">
        <f t="shared" si="458"/>
        <v>-22.038555555555558</v>
      </c>
      <c r="T312" s="364">
        <f t="shared" si="458"/>
        <v>-21.82081481481481</v>
      </c>
      <c r="U312" s="364">
        <f t="shared" si="458"/>
        <v>-22.329018518518524</v>
      </c>
      <c r="V312" s="364">
        <f t="shared" si="458"/>
        <v>-22.641462962962965</v>
      </c>
      <c r="W312" s="364">
        <f t="shared" si="458"/>
        <v>-23.418759259259257</v>
      </c>
      <c r="X312" s="364">
        <f t="shared" si="458"/>
        <v>-24.191166666666664</v>
      </c>
      <c r="Y312" s="364">
        <f t="shared" si="458"/>
        <v>-23.597611111111096</v>
      </c>
      <c r="Z312" s="364">
        <f t="shared" si="458"/>
        <v>-23.560222222222222</v>
      </c>
      <c r="AA312" s="364">
        <f t="shared" si="458"/>
        <v>-18.589833333333335</v>
      </c>
      <c r="AB312" s="364">
        <f t="shared" si="458"/>
        <v>-12.720277777777779</v>
      </c>
      <c r="AD312">
        <v>-25.327388888888891</v>
      </c>
    </row>
    <row r="313" spans="1:30" x14ac:dyDescent="0.25">
      <c r="A313" s="345" t="s">
        <v>175</v>
      </c>
      <c r="B313" s="344" t="s">
        <v>96</v>
      </c>
      <c r="C313" s="346">
        <v>-17.148888888888902</v>
      </c>
      <c r="D313" s="346">
        <v>-22.691333333333333</v>
      </c>
      <c r="E313" s="348">
        <v>-22.508333333333336</v>
      </c>
      <c r="F313" s="346">
        <v>-21.147333333333336</v>
      </c>
      <c r="G313" s="346">
        <v>-21.031555555555567</v>
      </c>
      <c r="H313" s="349">
        <v>-22.140888888888899</v>
      </c>
      <c r="I313" s="347">
        <v>-24.187333333333331</v>
      </c>
      <c r="J313" s="346">
        <v>-25.421666666666667</v>
      </c>
      <c r="K313" s="346">
        <v>-24.425333333333331</v>
      </c>
      <c r="L313" s="346">
        <v>-23.390666666666664</v>
      </c>
      <c r="M313" s="351">
        <v>-18.936666666666664</v>
      </c>
      <c r="N313" s="352">
        <v>-12.140833333333333</v>
      </c>
      <c r="O313" s="93"/>
      <c r="P313" s="111"/>
      <c r="Q313" s="365"/>
      <c r="R313" s="365"/>
      <c r="S313" s="365"/>
      <c r="T313" s="365"/>
      <c r="U313" s="365"/>
      <c r="V313" s="365"/>
      <c r="W313" s="365"/>
      <c r="X313" s="365"/>
      <c r="Y313" s="365"/>
      <c r="Z313" s="365"/>
      <c r="AA313" s="365"/>
      <c r="AB313" s="365"/>
      <c r="AD313">
        <v>-24.653703703703702</v>
      </c>
    </row>
    <row r="314" spans="1:30" x14ac:dyDescent="0.25">
      <c r="A314" s="345" t="s">
        <v>10</v>
      </c>
      <c r="B314" s="353" t="s">
        <v>96</v>
      </c>
      <c r="C314" s="349"/>
      <c r="D314" s="349">
        <v>-21.718833333333333</v>
      </c>
      <c r="E314" s="348">
        <v>-21.472666666666669</v>
      </c>
      <c r="F314" s="346">
        <v>-21.951777777777767</v>
      </c>
      <c r="G314" s="347">
        <v>-22.640499999999999</v>
      </c>
      <c r="H314" s="349">
        <v>-22.551333333333332</v>
      </c>
      <c r="I314" s="347">
        <v>-23.567111111111103</v>
      </c>
      <c r="J314" s="347">
        <v>-23.5825</v>
      </c>
      <c r="K314" s="346">
        <v>-23.612222222222201</v>
      </c>
      <c r="L314" s="346">
        <v>-24.998333333333335</v>
      </c>
      <c r="M314" s="351">
        <v>-19.850000000000001</v>
      </c>
      <c r="N314" s="352">
        <v>-14.938000000000001</v>
      </c>
      <c r="O314" s="93"/>
      <c r="P314" s="111"/>
      <c r="Q314" s="365"/>
      <c r="R314" s="365"/>
      <c r="S314" s="365"/>
      <c r="T314" s="365"/>
      <c r="U314" s="365"/>
      <c r="V314" s="365"/>
      <c r="W314" s="365"/>
      <c r="X314" s="365"/>
      <c r="Y314" s="365"/>
      <c r="Z314" s="365"/>
      <c r="AA314" s="365"/>
      <c r="AB314" s="365"/>
      <c r="AD314">
        <v>-16.967166666666667</v>
      </c>
    </row>
    <row r="315" spans="1:30" x14ac:dyDescent="0.25">
      <c r="A315" s="345" t="s">
        <v>27</v>
      </c>
      <c r="B315" s="353" t="s">
        <v>7</v>
      </c>
      <c r="C315" s="346">
        <v>-17.378</v>
      </c>
      <c r="D315" s="346">
        <v>-22.037000000000003</v>
      </c>
      <c r="E315" s="349">
        <v>-23.072666666666667</v>
      </c>
      <c r="F315" s="349">
        <v>-22.844666666666665</v>
      </c>
      <c r="G315" s="346">
        <v>-23.471111111111099</v>
      </c>
      <c r="H315" s="349">
        <v>-22.873777777777764</v>
      </c>
      <c r="I315" s="347">
        <v>-24.335333333333335</v>
      </c>
      <c r="J315" s="346">
        <v>-24.885000000000002</v>
      </c>
      <c r="K315" s="349">
        <v>-23.909166666666668</v>
      </c>
      <c r="L315" s="351">
        <v>-23.597499999999997</v>
      </c>
      <c r="M315" s="351">
        <v>-17.877333333333333</v>
      </c>
      <c r="N315" s="350">
        <v>-11.286666666666667</v>
      </c>
      <c r="O315" s="93"/>
      <c r="P315" s="111" t="s">
        <v>7</v>
      </c>
      <c r="Q315" s="366">
        <f>AVERAGE(C315:C328)</f>
        <v>-16.989226495726495</v>
      </c>
      <c r="R315" s="366">
        <f t="shared" ref="R315:AB315" si="459">AVERAGE(D315:D328)</f>
        <v>-22.272761904761904</v>
      </c>
      <c r="S315" s="366">
        <f t="shared" si="459"/>
        <v>-22.631539682539682</v>
      </c>
      <c r="T315" s="366">
        <f t="shared" si="459"/>
        <v>-22.698476190476192</v>
      </c>
      <c r="U315" s="366">
        <f t="shared" si="459"/>
        <v>-22.986734126984128</v>
      </c>
      <c r="V315" s="366">
        <f t="shared" si="459"/>
        <v>-22.924206349206347</v>
      </c>
      <c r="W315" s="366">
        <f t="shared" si="459"/>
        <v>-23.570599206349211</v>
      </c>
      <c r="X315" s="366">
        <f t="shared" si="459"/>
        <v>-24.325952380952383</v>
      </c>
      <c r="Y315" s="366">
        <f t="shared" si="459"/>
        <v>-24.265876984126983</v>
      </c>
      <c r="Z315" s="366">
        <f t="shared" si="459"/>
        <v>-24.018119047619045</v>
      </c>
      <c r="AA315" s="366">
        <f t="shared" si="459"/>
        <v>-18.03790873015873</v>
      </c>
      <c r="AB315" s="366">
        <f t="shared" si="459"/>
        <v>-11.986718253968254</v>
      </c>
      <c r="AD315">
        <v>-10.720564814814814</v>
      </c>
    </row>
    <row r="316" spans="1:30" x14ac:dyDescent="0.25">
      <c r="A316" s="345" t="s">
        <v>11</v>
      </c>
      <c r="B316" s="353" t="s">
        <v>7</v>
      </c>
      <c r="C316" s="346">
        <v>-18.081777777777766</v>
      </c>
      <c r="D316" s="346">
        <v>-22.162000000000003</v>
      </c>
      <c r="E316" s="349">
        <v>-23.282222222222231</v>
      </c>
      <c r="F316" s="349">
        <v>-22.636111111111102</v>
      </c>
      <c r="G316" s="346">
        <v>-23.906000000000002</v>
      </c>
      <c r="H316" s="349">
        <v>-22.571388888888901</v>
      </c>
      <c r="I316" s="347">
        <v>-23.03</v>
      </c>
      <c r="J316" s="347">
        <v>-23.49</v>
      </c>
      <c r="K316" s="349">
        <v>-23.481666666666666</v>
      </c>
      <c r="L316" s="351">
        <v>-23.678222222222232</v>
      </c>
      <c r="M316" s="351">
        <v>-17.541666666666668</v>
      </c>
      <c r="N316" s="350">
        <v>-11.298833333333334</v>
      </c>
      <c r="O316" s="93"/>
      <c r="P316" s="111"/>
      <c r="Q316" s="365"/>
      <c r="R316" s="365"/>
      <c r="S316" s="365"/>
      <c r="T316" s="365"/>
      <c r="U316" s="365"/>
      <c r="V316" s="365"/>
      <c r="W316" s="365"/>
      <c r="X316" s="365"/>
      <c r="Y316" s="365"/>
      <c r="Z316" s="365"/>
      <c r="AA316" s="365"/>
      <c r="AB316" s="365"/>
    </row>
    <row r="317" spans="1:30" x14ac:dyDescent="0.25">
      <c r="A317" s="345" t="s">
        <v>27</v>
      </c>
      <c r="B317" s="353" t="s">
        <v>7</v>
      </c>
      <c r="C317" s="346">
        <v>-17.372666666666671</v>
      </c>
      <c r="D317" s="346">
        <v>-22.266000000000002</v>
      </c>
      <c r="E317" s="349">
        <v>-23.135333333333335</v>
      </c>
      <c r="F317" s="349">
        <v>-23.106666666666666</v>
      </c>
      <c r="G317" s="349">
        <v>-23.28</v>
      </c>
      <c r="H317" s="349">
        <v>-22.905333333333335</v>
      </c>
      <c r="I317" s="347">
        <v>-23.115833333333331</v>
      </c>
      <c r="J317" s="349">
        <v>-23.347777777777765</v>
      </c>
      <c r="K317" s="349">
        <v>-23.979833333333332</v>
      </c>
      <c r="L317" s="351">
        <v>-23.611666666666665</v>
      </c>
      <c r="M317" s="351">
        <v>-17.374166666666667</v>
      </c>
      <c r="N317" s="350">
        <v>-11.215000000000002</v>
      </c>
      <c r="O317" s="93"/>
      <c r="P317" s="111"/>
      <c r="Q317" s="365"/>
      <c r="R317" s="365"/>
      <c r="S317" s="365"/>
      <c r="T317" s="365"/>
      <c r="U317" s="365"/>
      <c r="V317" s="365"/>
      <c r="W317" s="365"/>
      <c r="X317" s="365"/>
      <c r="Y317" s="365"/>
      <c r="Z317" s="365"/>
      <c r="AA317" s="365"/>
      <c r="AB317" s="365"/>
    </row>
    <row r="318" spans="1:30" x14ac:dyDescent="0.25">
      <c r="A318" s="345" t="s">
        <v>27</v>
      </c>
      <c r="B318" s="344" t="s">
        <v>7</v>
      </c>
      <c r="C318" s="346">
        <v>-18.032666666666668</v>
      </c>
      <c r="D318" s="346">
        <v>-22.254000000000001</v>
      </c>
      <c r="E318" s="349">
        <v>-23.406333333333333</v>
      </c>
      <c r="F318" s="349">
        <v>-23.323055555555566</v>
      </c>
      <c r="G318" s="349">
        <v>-22.764666666666667</v>
      </c>
      <c r="H318" s="349">
        <v>-23.587555555555568</v>
      </c>
      <c r="I318" s="347">
        <v>-24.119555555555568</v>
      </c>
      <c r="J318" s="347">
        <v>-24.486666666666665</v>
      </c>
      <c r="K318" s="349">
        <v>-25.109666666666669</v>
      </c>
      <c r="L318" s="351">
        <v>-24.625777777777767</v>
      </c>
      <c r="M318" s="351">
        <v>-17.416666666666668</v>
      </c>
      <c r="N318" s="350">
        <v>-11.246333333333332</v>
      </c>
      <c r="O318" s="93"/>
      <c r="P318" s="111"/>
      <c r="Q318" s="365"/>
      <c r="R318" s="365"/>
      <c r="S318" s="365"/>
      <c r="T318" s="365"/>
      <c r="U318" s="365"/>
      <c r="V318" s="365"/>
      <c r="W318" s="365"/>
      <c r="X318" s="365"/>
      <c r="Y318" s="365"/>
      <c r="Z318" s="365"/>
      <c r="AA318" s="365"/>
      <c r="AB318" s="365"/>
    </row>
    <row r="319" spans="1:30" x14ac:dyDescent="0.25">
      <c r="A319" s="345" t="s">
        <v>27</v>
      </c>
      <c r="B319" s="344" t="s">
        <v>7</v>
      </c>
      <c r="C319" s="346">
        <v>-16.967166666666667</v>
      </c>
      <c r="D319" s="346">
        <v>-24.482833333333332</v>
      </c>
      <c r="E319" s="349">
        <v>-23.321333333333332</v>
      </c>
      <c r="F319" s="349">
        <v>-23.545500000000001</v>
      </c>
      <c r="G319" s="349">
        <v>-23.969333333333328</v>
      </c>
      <c r="H319" s="349">
        <v>-23.800666666666668</v>
      </c>
      <c r="I319" s="347">
        <v>-25.09</v>
      </c>
      <c r="J319" s="347">
        <v>-23.74</v>
      </c>
      <c r="K319" s="349">
        <v>-26.753777777777767</v>
      </c>
      <c r="L319" s="351">
        <v>-27.204833333333337</v>
      </c>
      <c r="M319" s="349">
        <v>-21.212666666666667</v>
      </c>
      <c r="N319" s="350">
        <v>-14.920499999999999</v>
      </c>
      <c r="O319" s="93"/>
      <c r="P319" s="111"/>
      <c r="Q319" s="365"/>
      <c r="R319" s="365"/>
      <c r="S319" s="365"/>
      <c r="T319" s="365"/>
      <c r="U319" s="365"/>
      <c r="V319" s="365"/>
      <c r="W319" s="365"/>
      <c r="X319" s="365"/>
      <c r="Y319" s="365"/>
      <c r="Z319" s="365"/>
      <c r="AA319" s="365"/>
      <c r="AB319" s="365"/>
    </row>
    <row r="320" spans="1:30" x14ac:dyDescent="0.25">
      <c r="A320" s="345" t="s">
        <v>16</v>
      </c>
      <c r="B320" s="344" t="s">
        <v>7</v>
      </c>
      <c r="C320" s="346">
        <v>-16.507999999999999</v>
      </c>
      <c r="D320" s="346">
        <v>-21.705333333333332</v>
      </c>
      <c r="E320" s="346">
        <v>-21.440666666666669</v>
      </c>
      <c r="F320" s="349">
        <v>-21.814833333333336</v>
      </c>
      <c r="G320" s="346">
        <v>-22.807166666666664</v>
      </c>
      <c r="H320" s="349">
        <v>-22.831333333333333</v>
      </c>
      <c r="I320" s="347">
        <v>-22.852</v>
      </c>
      <c r="J320" s="347">
        <v>-25.006666666666671</v>
      </c>
      <c r="K320" s="349">
        <v>-23.075277777777767</v>
      </c>
      <c r="L320" s="351">
        <v>-22.645</v>
      </c>
      <c r="M320" s="349">
        <v>-15.653333333333334</v>
      </c>
      <c r="N320" s="352">
        <v>-11.457555555555567</v>
      </c>
      <c r="O320" s="93"/>
      <c r="P320" s="111"/>
      <c r="Q320" s="365"/>
      <c r="R320" s="365"/>
      <c r="S320" s="365"/>
      <c r="T320" s="365"/>
      <c r="U320" s="365"/>
      <c r="V320" s="365"/>
      <c r="W320" s="365"/>
      <c r="X320" s="365"/>
      <c r="Y320" s="365"/>
      <c r="Z320" s="365"/>
      <c r="AA320" s="365"/>
      <c r="AB320" s="365"/>
    </row>
    <row r="321" spans="1:28" x14ac:dyDescent="0.25">
      <c r="A321" s="345" t="s">
        <v>27</v>
      </c>
      <c r="B321" s="353" t="s">
        <v>7</v>
      </c>
      <c r="C321" s="346">
        <v>-16.674444444444433</v>
      </c>
      <c r="D321" s="346">
        <v>-22.018000000000001</v>
      </c>
      <c r="E321" s="346">
        <v>-22.452666666666669</v>
      </c>
      <c r="F321" s="349">
        <v>-22.962</v>
      </c>
      <c r="G321" s="346">
        <v>-23.0488888888889</v>
      </c>
      <c r="H321" s="346">
        <v>-22.156833333333335</v>
      </c>
      <c r="I321" s="347">
        <v>-22.946388888888901</v>
      </c>
      <c r="J321" s="346">
        <v>-23.79555555555557</v>
      </c>
      <c r="K321" s="349">
        <v>-23.855</v>
      </c>
      <c r="L321" s="349">
        <v>-23.514166666666668</v>
      </c>
      <c r="M321" s="346">
        <v>-18.1905</v>
      </c>
      <c r="N321" s="352">
        <v>-12.455833333333333</v>
      </c>
      <c r="O321" s="93"/>
      <c r="P321" s="111"/>
      <c r="Q321" s="365"/>
      <c r="R321" s="365"/>
      <c r="S321" s="365"/>
      <c r="T321" s="365"/>
      <c r="U321" s="365"/>
      <c r="V321" s="365"/>
      <c r="W321" s="365"/>
      <c r="X321" s="365"/>
      <c r="Y321" s="365"/>
      <c r="Z321" s="365"/>
      <c r="AA321" s="365"/>
      <c r="AB321" s="365"/>
    </row>
    <row r="322" spans="1:28" x14ac:dyDescent="0.25">
      <c r="A322" s="345" t="s">
        <v>26</v>
      </c>
      <c r="B322" s="353" t="s">
        <v>7</v>
      </c>
      <c r="C322" s="346">
        <v>-17.194666666666667</v>
      </c>
      <c r="D322" s="346">
        <v>-23.270666666666667</v>
      </c>
      <c r="E322" s="349">
        <v>-23.085333333333335</v>
      </c>
      <c r="F322" s="349">
        <v>-22.739333333333335</v>
      </c>
      <c r="G322" s="349">
        <v>-22.890666666666664</v>
      </c>
      <c r="H322" s="346">
        <v>-23.10466666666667</v>
      </c>
      <c r="I322" s="347">
        <v>-23.307833333333335</v>
      </c>
      <c r="J322" s="349">
        <v>-25.3</v>
      </c>
      <c r="K322" s="349">
        <v>-24.552666666666667</v>
      </c>
      <c r="L322" s="349">
        <v>-23.863333333333333</v>
      </c>
      <c r="M322" s="346">
        <v>-18.458666666666669</v>
      </c>
      <c r="N322" s="352">
        <v>-11.914666666666667</v>
      </c>
      <c r="O322" s="93"/>
      <c r="P322" s="111"/>
      <c r="Q322" s="365"/>
      <c r="R322" s="365"/>
      <c r="S322" s="365"/>
      <c r="T322" s="365"/>
      <c r="U322" s="365"/>
      <c r="V322" s="365"/>
      <c r="W322" s="365"/>
      <c r="X322" s="365"/>
      <c r="Y322" s="365"/>
      <c r="Z322" s="365"/>
      <c r="AA322" s="365"/>
      <c r="AB322" s="365"/>
    </row>
    <row r="323" spans="1:28" x14ac:dyDescent="0.25">
      <c r="A323" s="345" t="s">
        <v>17</v>
      </c>
      <c r="B323" s="353" t="s">
        <v>7</v>
      </c>
      <c r="C323" s="346">
        <v>-16.928833333333333</v>
      </c>
      <c r="D323" s="349">
        <v>-21.567166666666665</v>
      </c>
      <c r="E323" s="346">
        <v>-21.942666666666668</v>
      </c>
      <c r="F323" s="346">
        <v>-22.010499999999997</v>
      </c>
      <c r="G323" s="347">
        <v>-22.302055555555569</v>
      </c>
      <c r="H323" s="346">
        <v>-22.592166666666667</v>
      </c>
      <c r="I323" s="347">
        <v>-22.478666666666669</v>
      </c>
      <c r="J323" s="347">
        <v>-24.132777777777765</v>
      </c>
      <c r="K323" s="346">
        <v>-22.911666666666665</v>
      </c>
      <c r="L323" s="346">
        <v>-22.753666666666664</v>
      </c>
      <c r="M323" s="346">
        <v>-17.486666666666665</v>
      </c>
      <c r="N323" s="352">
        <v>-10.925166666666664</v>
      </c>
      <c r="O323" s="93"/>
      <c r="P323" s="111"/>
      <c r="Q323" s="365"/>
      <c r="R323" s="365"/>
      <c r="S323" s="365"/>
      <c r="T323" s="365"/>
      <c r="U323" s="365"/>
      <c r="V323" s="365"/>
      <c r="W323" s="365"/>
      <c r="X323" s="365"/>
      <c r="Y323" s="365"/>
      <c r="Z323" s="365"/>
      <c r="AA323" s="365"/>
      <c r="AB323" s="365"/>
    </row>
    <row r="324" spans="1:28" x14ac:dyDescent="0.25">
      <c r="A324" s="345" t="s">
        <v>29</v>
      </c>
      <c r="B324" s="353" t="s">
        <v>7</v>
      </c>
      <c r="C324" s="346">
        <v>-16.373333333333331</v>
      </c>
      <c r="D324" s="349">
        <v>-21.069999999999997</v>
      </c>
      <c r="E324" s="346">
        <v>-22.13</v>
      </c>
      <c r="F324" s="346">
        <v>-22.706833333333336</v>
      </c>
      <c r="G324" s="346">
        <v>-22.488166666666668</v>
      </c>
      <c r="H324" s="346">
        <v>-22.377333333333336</v>
      </c>
      <c r="I324" s="347">
        <v>-23.423333333333336</v>
      </c>
      <c r="J324" s="347">
        <v>-24.568333333333339</v>
      </c>
      <c r="K324" s="346">
        <v>-24.194555555555567</v>
      </c>
      <c r="L324" s="346">
        <v>-23.254666666666665</v>
      </c>
      <c r="M324" s="346">
        <v>-18.412888888888897</v>
      </c>
      <c r="N324" s="352">
        <v>-11.935333333333332</v>
      </c>
      <c r="O324" s="93"/>
      <c r="Q324" s="365"/>
      <c r="R324" s="365"/>
      <c r="S324" s="365"/>
      <c r="T324" s="365"/>
      <c r="U324" s="365"/>
      <c r="V324" s="365"/>
      <c r="W324" s="365"/>
      <c r="X324" s="365"/>
      <c r="Y324" s="365"/>
      <c r="Z324" s="365"/>
      <c r="AA324" s="365"/>
      <c r="AB324" s="365"/>
    </row>
    <row r="325" spans="1:28" x14ac:dyDescent="0.25">
      <c r="A325" s="345" t="s">
        <v>10</v>
      </c>
      <c r="B325" s="353" t="s">
        <v>7</v>
      </c>
      <c r="C325" s="346">
        <v>-17.113333333333333</v>
      </c>
      <c r="D325" s="346">
        <v>-22.397999999999996</v>
      </c>
      <c r="E325" s="346">
        <v>-22.729333333333333</v>
      </c>
      <c r="F325" s="346">
        <v>-22.596499999999995</v>
      </c>
      <c r="G325" s="349">
        <v>-22.968222222222234</v>
      </c>
      <c r="H325" s="346">
        <v>-23.174166666666668</v>
      </c>
      <c r="I325" s="347">
        <v>-24.058000000000003</v>
      </c>
      <c r="J325" s="349">
        <v>-24.888333333333332</v>
      </c>
      <c r="K325" s="346">
        <v>-23.146333333333331</v>
      </c>
      <c r="L325" s="346">
        <v>-23.920666666666666</v>
      </c>
      <c r="M325" s="346">
        <v>-17.175833333333333</v>
      </c>
      <c r="N325" s="352">
        <v>-11.242222222222225</v>
      </c>
      <c r="O325" s="93"/>
      <c r="P325" s="111"/>
      <c r="Q325" s="365"/>
      <c r="R325" s="365"/>
      <c r="S325" s="365"/>
      <c r="T325" s="365"/>
      <c r="U325" s="365"/>
      <c r="V325" s="365"/>
      <c r="W325" s="365"/>
      <c r="X325" s="365"/>
      <c r="Y325" s="365"/>
      <c r="Z325" s="365"/>
      <c r="AA325" s="365"/>
      <c r="AB325" s="365"/>
    </row>
    <row r="326" spans="1:28" x14ac:dyDescent="0.25">
      <c r="A326" s="345" t="s">
        <v>11</v>
      </c>
      <c r="B326" s="353" t="s">
        <v>7</v>
      </c>
      <c r="C326" s="346">
        <v>-15.120000000000001</v>
      </c>
      <c r="D326" s="346">
        <v>-23.488</v>
      </c>
      <c r="E326" s="346">
        <v>-22.968333333333334</v>
      </c>
      <c r="F326" s="346">
        <v>-22.281666666666666</v>
      </c>
      <c r="G326" s="349">
        <v>-22.66</v>
      </c>
      <c r="H326" s="349">
        <v>-23.394000000000002</v>
      </c>
      <c r="I326" s="347">
        <v>-24.709666666666667</v>
      </c>
      <c r="J326" s="349">
        <v>-24.224999999999998</v>
      </c>
      <c r="K326" s="346">
        <v>-25.625166666666669</v>
      </c>
      <c r="L326" s="346">
        <v>-25.257500000000004</v>
      </c>
      <c r="M326" s="349">
        <v>-18.635999999999999</v>
      </c>
      <c r="N326" s="352">
        <v>-11.4275</v>
      </c>
      <c r="O326" s="93"/>
      <c r="Q326" s="365"/>
      <c r="R326" s="365"/>
      <c r="S326" s="365"/>
      <c r="T326" s="365"/>
      <c r="U326" s="365"/>
      <c r="V326" s="365"/>
      <c r="W326" s="365"/>
      <c r="X326" s="365"/>
      <c r="Y326" s="365"/>
      <c r="Z326" s="365"/>
      <c r="AA326" s="365"/>
      <c r="AB326" s="365"/>
    </row>
    <row r="327" spans="1:28" x14ac:dyDescent="0.25">
      <c r="A327" s="345" t="s">
        <v>11</v>
      </c>
      <c r="B327" s="344" t="s">
        <v>7</v>
      </c>
      <c r="C327" s="346">
        <v>-17.115055555555568</v>
      </c>
      <c r="D327" s="346">
        <v>-21.821333333333332</v>
      </c>
      <c r="E327" s="346">
        <v>-21.557333333333332</v>
      </c>
      <c r="F327" s="346">
        <v>-22.827666666666669</v>
      </c>
      <c r="G327" s="349">
        <v>-22.564666666666668</v>
      </c>
      <c r="H327" s="346">
        <v>-22.608000000000001</v>
      </c>
      <c r="I327" s="347">
        <v>-23.633111111111095</v>
      </c>
      <c r="J327" s="349">
        <v>-24.447222222222234</v>
      </c>
      <c r="K327" s="346">
        <v>-25.174999999999997</v>
      </c>
      <c r="L327" s="346">
        <v>-24.653333333333332</v>
      </c>
      <c r="M327" s="346">
        <v>-19.819833333333335</v>
      </c>
      <c r="N327" s="352">
        <v>-12.673333333333334</v>
      </c>
      <c r="O327" s="93"/>
      <c r="P327" s="111"/>
      <c r="Q327" s="365"/>
      <c r="R327" s="365"/>
      <c r="S327" s="365"/>
      <c r="T327" s="365"/>
      <c r="U327" s="365"/>
      <c r="V327" s="365"/>
      <c r="W327" s="365"/>
      <c r="X327" s="365"/>
      <c r="Y327" s="365"/>
      <c r="Z327" s="365"/>
      <c r="AA327" s="365"/>
      <c r="AB327" s="365"/>
    </row>
    <row r="328" spans="1:28" x14ac:dyDescent="0.25">
      <c r="A328" s="345" t="s">
        <v>10</v>
      </c>
      <c r="B328" s="344" t="s">
        <v>7</v>
      </c>
      <c r="C328" s="346"/>
      <c r="D328" s="346">
        <v>-21.278333333333332</v>
      </c>
      <c r="E328" s="355">
        <v>-22.317333333333334</v>
      </c>
      <c r="F328" s="346">
        <v>-22.383333333333336</v>
      </c>
      <c r="G328" s="349">
        <v>-22.693333333333332</v>
      </c>
      <c r="H328" s="349">
        <v>-22.961666666666662</v>
      </c>
      <c r="I328" s="347">
        <v>-22.888666666666666</v>
      </c>
      <c r="J328" s="349">
        <v>-24.25</v>
      </c>
      <c r="K328" s="346">
        <v>-23.952500000000001</v>
      </c>
      <c r="L328" s="346">
        <v>-23.673333333333336</v>
      </c>
      <c r="M328" s="349">
        <v>-17.2745</v>
      </c>
      <c r="N328" s="352">
        <v>-13.815111111111099</v>
      </c>
      <c r="O328" s="93"/>
      <c r="P328" s="111"/>
      <c r="Q328" s="365"/>
      <c r="R328" s="365"/>
      <c r="S328" s="365"/>
      <c r="T328" s="365"/>
      <c r="U328" s="365"/>
      <c r="V328" s="365"/>
      <c r="W328" s="365"/>
      <c r="X328" s="365"/>
      <c r="Y328" s="365"/>
      <c r="Z328" s="365"/>
      <c r="AA328" s="365"/>
      <c r="AB328" s="365"/>
    </row>
    <row r="329" spans="1:28" x14ac:dyDescent="0.25">
      <c r="A329" s="345" t="s">
        <v>26</v>
      </c>
      <c r="B329" s="344" t="s">
        <v>4</v>
      </c>
      <c r="C329" s="346">
        <v>-19.985333333333333</v>
      </c>
      <c r="D329" s="346">
        <v>-23.405333333333335</v>
      </c>
      <c r="E329" s="346">
        <v>-25.432333333333332</v>
      </c>
      <c r="F329" s="349">
        <v>-24.237388888888898</v>
      </c>
      <c r="G329" s="346">
        <v>-24.996166666666667</v>
      </c>
      <c r="H329" s="349">
        <v>-23.779777777777767</v>
      </c>
      <c r="I329" s="347">
        <v>-24.893666666666665</v>
      </c>
      <c r="J329" s="347">
        <v>-22.342500000000001</v>
      </c>
      <c r="K329" s="349">
        <v>-25.576833333333337</v>
      </c>
      <c r="L329" s="349">
        <v>-25.706</v>
      </c>
      <c r="M329" s="349">
        <v>-21.104666666666652</v>
      </c>
      <c r="N329" s="352">
        <v>-12.491333333333335</v>
      </c>
      <c r="O329" s="93"/>
      <c r="P329" s="111" t="s">
        <v>4</v>
      </c>
      <c r="Q329" s="366">
        <f>AVERAGE(C329:C330)</f>
        <v>-19.287666666666667</v>
      </c>
      <c r="R329" s="366">
        <f t="shared" ref="R329:AB329" si="460">AVERAGE(D329:D330)</f>
        <v>-23.207333333333334</v>
      </c>
      <c r="S329" s="366">
        <f t="shared" si="460"/>
        <v>-24.6205</v>
      </c>
      <c r="T329" s="366">
        <f t="shared" si="460"/>
        <v>-24.146694444444449</v>
      </c>
      <c r="U329" s="366">
        <f t="shared" si="460"/>
        <v>-24.566249999999997</v>
      </c>
      <c r="V329" s="366">
        <f t="shared" si="460"/>
        <v>-23.402472222222215</v>
      </c>
      <c r="W329" s="366">
        <f t="shared" si="460"/>
        <v>-24.199666666666666</v>
      </c>
      <c r="X329" s="366">
        <f t="shared" si="460"/>
        <v>-22.611249999999998</v>
      </c>
      <c r="Y329" s="366">
        <f t="shared" si="460"/>
        <v>-25.009250000000002</v>
      </c>
      <c r="Z329" s="366">
        <f t="shared" si="460"/>
        <v>-24.726305555555548</v>
      </c>
      <c r="AA329" s="366">
        <f t="shared" si="460"/>
        <v>-19.076833333333326</v>
      </c>
      <c r="AB329" s="366">
        <f t="shared" si="460"/>
        <v>-13.112583333333333</v>
      </c>
    </row>
    <row r="330" spans="1:28" x14ac:dyDescent="0.25">
      <c r="A330" s="345" t="s">
        <v>11</v>
      </c>
      <c r="B330" s="353" t="s">
        <v>4</v>
      </c>
      <c r="C330" s="349">
        <v>-18.59</v>
      </c>
      <c r="D330" s="349">
        <v>-23.009333333333334</v>
      </c>
      <c r="E330" s="346">
        <v>-23.808666666666667</v>
      </c>
      <c r="F330" s="346">
        <v>-24.055999999999997</v>
      </c>
      <c r="G330" s="349">
        <v>-24.136333333333329</v>
      </c>
      <c r="H330" s="346">
        <v>-23.025166666666667</v>
      </c>
      <c r="I330" s="347">
        <v>-23.505666666666666</v>
      </c>
      <c r="J330" s="349">
        <v>-22.88</v>
      </c>
      <c r="K330" s="346">
        <v>-24.441666666666666</v>
      </c>
      <c r="L330" s="346">
        <v>-23.746611111111097</v>
      </c>
      <c r="M330" s="348">
        <v>-17.048999999999996</v>
      </c>
      <c r="N330" s="352">
        <v>-13.733833333333331</v>
      </c>
      <c r="O330" s="93"/>
      <c r="P330" s="111"/>
      <c r="Q330" s="365"/>
      <c r="R330" s="365"/>
      <c r="S330" s="365"/>
      <c r="T330" s="365"/>
      <c r="U330" s="365"/>
      <c r="V330" s="365"/>
      <c r="W330" s="365"/>
      <c r="X330" s="365"/>
      <c r="Y330" s="365"/>
      <c r="Z330" s="365"/>
      <c r="AA330" s="365"/>
      <c r="AB330" s="365"/>
    </row>
    <row r="331" spans="1:28" x14ac:dyDescent="0.25">
      <c r="A331" s="345" t="s">
        <v>15</v>
      </c>
      <c r="B331" s="353" t="s">
        <v>5</v>
      </c>
      <c r="C331" s="346">
        <v>-18.786333333333332</v>
      </c>
      <c r="D331" s="346">
        <v>-24.0072222222222</v>
      </c>
      <c r="E331" s="346">
        <v>-23.889666666666667</v>
      </c>
      <c r="F331" s="349">
        <v>-24.301111111111101</v>
      </c>
      <c r="G331" s="346">
        <v>-24.632500000000004</v>
      </c>
      <c r="H331" s="346">
        <v>-23.879833333333334</v>
      </c>
      <c r="I331" s="346">
        <v>-25.199722222222235</v>
      </c>
      <c r="J331" s="346">
        <v>-24.113333333333333</v>
      </c>
      <c r="K331" s="349">
        <v>-25.347499999999997</v>
      </c>
      <c r="L331" s="349">
        <v>-25.021666666666665</v>
      </c>
      <c r="M331" s="346">
        <v>-17.650333333333336</v>
      </c>
      <c r="N331" s="352">
        <v>-11.641666666666666</v>
      </c>
      <c r="O331" s="93"/>
      <c r="P331" s="111" t="s">
        <v>5</v>
      </c>
      <c r="Q331" s="364">
        <f>AVERAGE(C331:C335)</f>
        <v>-18.487744444444445</v>
      </c>
      <c r="R331" s="364">
        <f t="shared" ref="R331:AB331" si="461">AVERAGE(D331:D335)</f>
        <v>-23.550977777777771</v>
      </c>
      <c r="S331" s="364">
        <f t="shared" si="461"/>
        <v>-24.556566666666669</v>
      </c>
      <c r="T331" s="364">
        <f t="shared" si="461"/>
        <v>-24.205933333333334</v>
      </c>
      <c r="U331" s="364">
        <f t="shared" si="461"/>
        <v>-24.693422222222228</v>
      </c>
      <c r="V331" s="364">
        <f t="shared" si="461"/>
        <v>-24.093</v>
      </c>
      <c r="W331" s="364">
        <f t="shared" si="461"/>
        <v>-25.365233333333332</v>
      </c>
      <c r="X331" s="364">
        <f t="shared" si="461"/>
        <v>-24.048999999999999</v>
      </c>
      <c r="Y331" s="364">
        <f t="shared" si="461"/>
        <v>-25.822655555555553</v>
      </c>
      <c r="Z331" s="364">
        <f t="shared" si="461"/>
        <v>-24.953200000000002</v>
      </c>
      <c r="AA331" s="364">
        <f t="shared" si="461"/>
        <v>-18.176416666666665</v>
      </c>
      <c r="AB331" s="364">
        <f t="shared" si="461"/>
        <v>-12.117377777777779</v>
      </c>
    </row>
    <row r="332" spans="1:28" x14ac:dyDescent="0.25">
      <c r="A332" s="345" t="s">
        <v>26</v>
      </c>
      <c r="B332" s="353" t="s">
        <v>5</v>
      </c>
      <c r="C332" s="346">
        <v>-17.584666666666667</v>
      </c>
      <c r="D332" s="346">
        <v>-23.257333333333332</v>
      </c>
      <c r="E332" s="349">
        <v>-23.814666666666668</v>
      </c>
      <c r="F332" s="349">
        <v>-24.107333333333333</v>
      </c>
      <c r="G332" s="346">
        <v>-24.483333333333334</v>
      </c>
      <c r="H332" s="346">
        <v>-23.748333333333335</v>
      </c>
      <c r="I332" s="346">
        <v>-24.613333333333333</v>
      </c>
      <c r="J332" s="347">
        <v>-26.16333333333333</v>
      </c>
      <c r="K332" s="349">
        <v>-25.567555555555533</v>
      </c>
      <c r="L332" s="349">
        <v>-24.744833333333332</v>
      </c>
      <c r="M332" s="346">
        <v>-17.869333333333334</v>
      </c>
      <c r="N332" s="352">
        <v>-10.568999999999999</v>
      </c>
      <c r="O332" s="93"/>
      <c r="P332" s="111"/>
      <c r="Q332" s="365"/>
      <c r="R332" s="365"/>
      <c r="S332" s="365"/>
      <c r="T332" s="365"/>
      <c r="U332" s="365"/>
      <c r="V332" s="365"/>
      <c r="W332" s="365"/>
      <c r="X332" s="365"/>
      <c r="Y332" s="365"/>
      <c r="Z332" s="365"/>
      <c r="AA332" s="365"/>
      <c r="AB332" s="365"/>
    </row>
    <row r="333" spans="1:28" x14ac:dyDescent="0.25">
      <c r="A333" s="345" t="s">
        <v>16</v>
      </c>
      <c r="B333" s="353" t="s">
        <v>5</v>
      </c>
      <c r="C333" s="346">
        <v>-16.484222222222233</v>
      </c>
      <c r="D333" s="349">
        <v>-22.551166666666663</v>
      </c>
      <c r="E333" s="347">
        <v>-23.589000000000002</v>
      </c>
      <c r="F333" s="346">
        <v>-23.277666666666665</v>
      </c>
      <c r="G333" s="346">
        <v>-23.720555555555567</v>
      </c>
      <c r="H333" s="349">
        <v>-23.117999999999999</v>
      </c>
      <c r="I333" s="347">
        <v>-24.752777777777766</v>
      </c>
      <c r="J333" s="348">
        <v>-23.554999999999996</v>
      </c>
      <c r="K333" s="346">
        <v>-24.678333333333331</v>
      </c>
      <c r="L333" s="348">
        <v>-23.81205555555557</v>
      </c>
      <c r="M333" s="349">
        <v>-16.482749999999999</v>
      </c>
      <c r="N333" s="352">
        <v>-12.807499999999999</v>
      </c>
      <c r="O333" s="93"/>
      <c r="P333" s="111"/>
      <c r="Q333" s="365"/>
      <c r="R333" s="365"/>
      <c r="S333" s="365"/>
      <c r="T333" s="365"/>
      <c r="U333" s="365"/>
      <c r="V333" s="365"/>
      <c r="W333" s="365"/>
      <c r="X333" s="365"/>
      <c r="Y333" s="365"/>
      <c r="Z333" s="365"/>
      <c r="AA333" s="365"/>
      <c r="AB333" s="365"/>
    </row>
    <row r="334" spans="1:28" x14ac:dyDescent="0.25">
      <c r="A334" s="345" t="s">
        <v>11</v>
      </c>
      <c r="B334" s="353" t="s">
        <v>5</v>
      </c>
      <c r="C334" s="349">
        <v>-18.064833333333333</v>
      </c>
      <c r="D334" s="349">
        <v>-23.114666666666668</v>
      </c>
      <c r="E334" s="346">
        <v>-24.288666666666668</v>
      </c>
      <c r="F334" s="346">
        <v>-23.864666666666665</v>
      </c>
      <c r="G334" s="346">
        <v>-24.916</v>
      </c>
      <c r="H334" s="349">
        <v>-24.172666666666668</v>
      </c>
      <c r="I334" s="347">
        <v>-24.92</v>
      </c>
      <c r="J334" s="346">
        <v>-22.528333333333332</v>
      </c>
      <c r="K334" s="346">
        <v>-26.249888888888901</v>
      </c>
      <c r="L334" s="346">
        <v>-24.712444444444429</v>
      </c>
      <c r="M334" s="349">
        <v>-18.686111111111099</v>
      </c>
      <c r="N334" s="352">
        <v>-11.25</v>
      </c>
      <c r="O334" s="93"/>
      <c r="P334" s="111"/>
      <c r="Q334" s="365"/>
      <c r="R334" s="365"/>
      <c r="S334" s="365"/>
      <c r="T334" s="365"/>
      <c r="U334" s="365"/>
      <c r="V334" s="365"/>
      <c r="W334" s="365"/>
      <c r="X334" s="365"/>
      <c r="Y334" s="365"/>
      <c r="Z334" s="365"/>
      <c r="AA334" s="365"/>
      <c r="AB334" s="365"/>
    </row>
    <row r="335" spans="1:28" x14ac:dyDescent="0.25">
      <c r="A335" s="345" t="s">
        <v>26</v>
      </c>
      <c r="B335" s="353" t="s">
        <v>5</v>
      </c>
      <c r="C335" s="346">
        <v>-21.518666666666665</v>
      </c>
      <c r="D335" s="346">
        <v>-24.8245</v>
      </c>
      <c r="E335" s="346">
        <v>-27.200833333333332</v>
      </c>
      <c r="F335" s="346">
        <v>-25.4788888888889</v>
      </c>
      <c r="G335" s="346">
        <v>-25.714722222222235</v>
      </c>
      <c r="H335" s="346">
        <v>-25.546166666666664</v>
      </c>
      <c r="I335" s="347">
        <v>-27.340333333333334</v>
      </c>
      <c r="J335" s="346">
        <v>-23.885000000000002</v>
      </c>
      <c r="K335" s="346">
        <v>-27.27</v>
      </c>
      <c r="L335" s="346">
        <v>-26.475000000000005</v>
      </c>
      <c r="M335" s="348">
        <v>-20.193555555555566</v>
      </c>
      <c r="N335" s="352">
        <v>-14.318722222222235</v>
      </c>
      <c r="O335" s="93"/>
      <c r="Q335" s="365"/>
      <c r="R335" s="365"/>
      <c r="S335" s="365"/>
      <c r="T335" s="365"/>
      <c r="U335" s="365"/>
      <c r="V335" s="365"/>
      <c r="W335" s="365"/>
      <c r="X335" s="365"/>
      <c r="Y335" s="365"/>
      <c r="Z335" s="365"/>
      <c r="AA335" s="365"/>
      <c r="AB335" s="365"/>
    </row>
    <row r="336" spans="1:28" x14ac:dyDescent="0.25">
      <c r="A336" s="345" t="s">
        <v>27</v>
      </c>
      <c r="B336" s="353" t="s">
        <v>3</v>
      </c>
      <c r="C336" s="349">
        <v>-19.163888888888902</v>
      </c>
      <c r="D336" s="346">
        <v>-23.443999999999999</v>
      </c>
      <c r="E336" s="349">
        <v>-24.7075</v>
      </c>
      <c r="F336" s="349">
        <v>-23.973555555555564</v>
      </c>
      <c r="G336" s="346">
        <v>-24.250499999999999</v>
      </c>
      <c r="H336" s="346">
        <v>-24.488444444444429</v>
      </c>
      <c r="I336" s="346">
        <v>-25.087</v>
      </c>
      <c r="J336" s="346">
        <v>-24.846666666666664</v>
      </c>
      <c r="K336" s="349">
        <v>-24.892444444444436</v>
      </c>
      <c r="L336" s="349">
        <v>-25.093666666666667</v>
      </c>
      <c r="M336" s="346">
        <v>-20.318750000000001</v>
      </c>
      <c r="N336" s="352">
        <v>-12.579333333333333</v>
      </c>
      <c r="O336" s="93"/>
      <c r="P336" s="111" t="s">
        <v>3</v>
      </c>
      <c r="Q336" s="364">
        <f>AVERAGE(C336:C340)</f>
        <v>-18.518544444444448</v>
      </c>
      <c r="R336" s="364">
        <f t="shared" ref="R336:AB336" si="462">AVERAGE(D336:D340)</f>
        <v>-22.847666666666665</v>
      </c>
      <c r="S336" s="364">
        <f t="shared" si="462"/>
        <v>-23.879855555555555</v>
      </c>
      <c r="T336" s="364">
        <f t="shared" si="462"/>
        <v>-23.377755555555559</v>
      </c>
      <c r="U336" s="364">
        <f t="shared" si="462"/>
        <v>-24.124972222222219</v>
      </c>
      <c r="V336" s="364">
        <f t="shared" si="462"/>
        <v>-23.713688888888885</v>
      </c>
      <c r="W336" s="364">
        <f t="shared" si="462"/>
        <v>-24.373238888888888</v>
      </c>
      <c r="X336" s="364">
        <f t="shared" si="462"/>
        <v>-24.379861111111108</v>
      </c>
      <c r="Y336" s="364">
        <f t="shared" si="462"/>
        <v>-24.753299999999999</v>
      </c>
      <c r="Z336" s="364">
        <f t="shared" si="462"/>
        <v>-24.3475</v>
      </c>
      <c r="AA336" s="364">
        <f t="shared" si="462"/>
        <v>-18.712794444444441</v>
      </c>
      <c r="AB336" s="364">
        <f t="shared" si="462"/>
        <v>-12.764958333333333</v>
      </c>
    </row>
    <row r="337" spans="1:41" x14ac:dyDescent="0.25">
      <c r="A337" s="345" t="s">
        <v>15</v>
      </c>
      <c r="B337" s="353" t="s">
        <v>3</v>
      </c>
      <c r="C337" s="349">
        <v>-19.739999999999998</v>
      </c>
      <c r="D337" s="346">
        <v>-22.650000000000002</v>
      </c>
      <c r="E337" s="346">
        <v>-23.32</v>
      </c>
      <c r="F337" s="351">
        <v>-23.000555555555565</v>
      </c>
      <c r="G337" s="349">
        <v>-24.508749999999999</v>
      </c>
      <c r="H337" s="346">
        <v>-23.231999999999999</v>
      </c>
      <c r="I337" s="346">
        <v>-24.013750000000002</v>
      </c>
      <c r="J337" s="347">
        <v>-23.22</v>
      </c>
      <c r="K337" s="349">
        <v>-24.792499999999997</v>
      </c>
      <c r="L337" s="349">
        <v>-24.034166666666664</v>
      </c>
      <c r="M337" s="346">
        <v>-19.25333333333333</v>
      </c>
      <c r="N337" s="350">
        <v>-13.253333333333332</v>
      </c>
      <c r="O337" s="93"/>
      <c r="P337" s="111"/>
      <c r="Q337" s="365"/>
      <c r="R337" s="365"/>
      <c r="S337" s="365"/>
      <c r="T337" s="365"/>
      <c r="U337" s="365"/>
      <c r="V337" s="365"/>
      <c r="W337" s="365"/>
      <c r="X337" s="365"/>
      <c r="Y337" s="365"/>
      <c r="Z337" s="365"/>
      <c r="AA337" s="365"/>
      <c r="AB337" s="365"/>
    </row>
    <row r="338" spans="1:41" x14ac:dyDescent="0.25">
      <c r="A338" s="345" t="s">
        <v>16</v>
      </c>
      <c r="B338" s="353" t="s">
        <v>3</v>
      </c>
      <c r="C338" s="346">
        <v>-17.743333333333336</v>
      </c>
      <c r="D338" s="346">
        <v>-22.080666666666662</v>
      </c>
      <c r="E338" s="347">
        <v>-23.188666666666666</v>
      </c>
      <c r="F338" s="346">
        <v>-22.837999999999997</v>
      </c>
      <c r="G338" s="349">
        <v>-23.119333333333334</v>
      </c>
      <c r="H338" s="349">
        <v>-23.03</v>
      </c>
      <c r="I338" s="347">
        <v>-23.765000000000001</v>
      </c>
      <c r="J338" s="347">
        <v>-24.191111111111098</v>
      </c>
      <c r="K338" s="346">
        <v>-24.281666666666666</v>
      </c>
      <c r="L338" s="348">
        <v>-24.213999999999999</v>
      </c>
      <c r="M338" s="349">
        <v>-19.332777777777764</v>
      </c>
      <c r="N338" s="352">
        <v>-12.913000000000002</v>
      </c>
      <c r="O338" s="93"/>
      <c r="P338" s="111"/>
      <c r="Q338" s="365"/>
      <c r="R338" s="365"/>
      <c r="S338" s="365"/>
      <c r="T338" s="365"/>
      <c r="U338" s="365"/>
      <c r="V338" s="365"/>
      <c r="W338" s="365"/>
      <c r="X338" s="365"/>
      <c r="Y338" s="365"/>
      <c r="Z338" s="365"/>
      <c r="AA338" s="365"/>
      <c r="AB338" s="365"/>
    </row>
    <row r="339" spans="1:41" x14ac:dyDescent="0.25">
      <c r="A339" s="345" t="s">
        <v>11</v>
      </c>
      <c r="B339" s="353" t="s">
        <v>3</v>
      </c>
      <c r="C339" s="346">
        <v>-18.174166666666665</v>
      </c>
      <c r="D339" s="346">
        <v>-23.215999999999998</v>
      </c>
      <c r="E339" s="346">
        <v>-24.353111111111101</v>
      </c>
      <c r="F339" s="346">
        <v>-23.852666666666664</v>
      </c>
      <c r="G339" s="346">
        <v>-24.446277777777766</v>
      </c>
      <c r="H339" s="346">
        <v>-24.171333333333333</v>
      </c>
      <c r="I339" s="347">
        <v>-24.811111111111103</v>
      </c>
      <c r="J339" s="347">
        <v>-25.261666666666667</v>
      </c>
      <c r="K339" s="346">
        <v>-25.335999999999999</v>
      </c>
      <c r="L339" s="346">
        <v>-25.024000000000001</v>
      </c>
      <c r="M339" s="348">
        <v>-18.654</v>
      </c>
      <c r="N339" s="352">
        <v>-12.314166666666667</v>
      </c>
      <c r="O339" s="93"/>
      <c r="P339" s="111"/>
      <c r="Q339" s="365"/>
      <c r="R339" s="365"/>
      <c r="S339" s="365"/>
      <c r="T339" s="365"/>
      <c r="U339" s="365"/>
      <c r="V339" s="365"/>
      <c r="W339" s="365"/>
      <c r="X339" s="365"/>
      <c r="Y339" s="365"/>
      <c r="Z339" s="365"/>
      <c r="AA339" s="365"/>
      <c r="AB339" s="365"/>
    </row>
    <row r="340" spans="1:41" x14ac:dyDescent="0.25">
      <c r="A340" s="345" t="s">
        <v>12</v>
      </c>
      <c r="B340" s="344" t="s">
        <v>3</v>
      </c>
      <c r="C340" s="346">
        <v>-17.771333333333335</v>
      </c>
      <c r="D340" s="346"/>
      <c r="E340" s="346">
        <v>-23.830000000000002</v>
      </c>
      <c r="F340" s="346">
        <v>-23.224</v>
      </c>
      <c r="G340" s="347">
        <v>-24.3</v>
      </c>
      <c r="H340" s="346">
        <v>-23.646666666666665</v>
      </c>
      <c r="I340" s="347">
        <v>-24.189333333333337</v>
      </c>
      <c r="J340" s="347"/>
      <c r="K340" s="346">
        <v>-24.463888888888899</v>
      </c>
      <c r="L340" s="346">
        <v>-23.37166666666667</v>
      </c>
      <c r="M340" s="346">
        <v>-16.005111111111102</v>
      </c>
      <c r="N340" s="350"/>
      <c r="O340" s="93"/>
      <c r="Q340" s="365"/>
      <c r="R340" s="365"/>
      <c r="S340" s="365"/>
      <c r="T340" s="365"/>
      <c r="U340" s="365"/>
      <c r="V340" s="365"/>
      <c r="W340" s="365"/>
      <c r="X340" s="365"/>
      <c r="Y340" s="365"/>
      <c r="Z340" s="365"/>
      <c r="AA340" s="365"/>
      <c r="AB340" s="365"/>
    </row>
    <row r="341" spans="1:41" x14ac:dyDescent="0.25">
      <c r="A341" s="345" t="s">
        <v>26</v>
      </c>
      <c r="B341" s="353" t="s">
        <v>6</v>
      </c>
      <c r="C341" s="349">
        <v>-19.975333333333335</v>
      </c>
      <c r="D341" s="346">
        <v>-22.094666666666669</v>
      </c>
      <c r="E341" s="346">
        <v>-22.888666666666666</v>
      </c>
      <c r="F341" s="349">
        <v>-22.598444444444436</v>
      </c>
      <c r="G341" s="349">
        <v>-24.322500000000002</v>
      </c>
      <c r="H341" s="346">
        <v>-23.330222222222233</v>
      </c>
      <c r="I341" s="346">
        <v>-25.213666666666665</v>
      </c>
      <c r="J341" s="349">
        <v>-24.541666666666668</v>
      </c>
      <c r="K341" s="349">
        <v>-25.23</v>
      </c>
      <c r="L341" s="349">
        <v>-25.901666666666667</v>
      </c>
      <c r="M341" s="346">
        <v>-20.955833333333334</v>
      </c>
      <c r="N341" s="350">
        <v>-16.134999999999998</v>
      </c>
      <c r="O341" s="93"/>
      <c r="P341" s="111" t="s">
        <v>6</v>
      </c>
      <c r="Q341" s="364">
        <f>AVERAGE(C341:C345)</f>
        <v>-19.087333333333337</v>
      </c>
      <c r="R341" s="364">
        <f t="shared" ref="R341:AB341" si="463">AVERAGE(D341:D345)</f>
        <v>-23.061638888888893</v>
      </c>
      <c r="S341" s="364">
        <f t="shared" si="463"/>
        <v>-23.881766666666671</v>
      </c>
      <c r="T341" s="364">
        <f t="shared" si="463"/>
        <v>-23.808711111111105</v>
      </c>
      <c r="U341" s="364">
        <f t="shared" si="463"/>
        <v>-24.774866666666668</v>
      </c>
      <c r="V341" s="364">
        <f t="shared" si="463"/>
        <v>-24.456277777777778</v>
      </c>
      <c r="W341" s="364">
        <f t="shared" si="463"/>
        <v>-25.470055555555554</v>
      </c>
      <c r="X341" s="364">
        <f t="shared" si="463"/>
        <v>-23.72465277777777</v>
      </c>
      <c r="Y341" s="364">
        <f t="shared" si="463"/>
        <v>-25.925588888888893</v>
      </c>
      <c r="Z341" s="364">
        <f t="shared" si="463"/>
        <v>-25.755677777777784</v>
      </c>
      <c r="AA341" s="364">
        <f t="shared" si="463"/>
        <v>-20.340144444444448</v>
      </c>
      <c r="AB341" s="364">
        <f t="shared" si="463"/>
        <v>-13.226166666666666</v>
      </c>
    </row>
    <row r="342" spans="1:41" x14ac:dyDescent="0.25">
      <c r="A342" s="345" t="s">
        <v>16</v>
      </c>
      <c r="B342" s="344" t="s">
        <v>6</v>
      </c>
      <c r="C342" s="346">
        <v>-18.063333333333333</v>
      </c>
      <c r="D342" s="346">
        <v>-24.034888888888901</v>
      </c>
      <c r="E342" s="347">
        <v>-24.925333333333338</v>
      </c>
      <c r="F342" s="346">
        <v>-24.199333333333332</v>
      </c>
      <c r="G342" s="349">
        <v>-24.895</v>
      </c>
      <c r="H342" s="346">
        <v>-24.965999999999998</v>
      </c>
      <c r="I342" s="347">
        <v>-25.394500000000004</v>
      </c>
      <c r="J342" s="349">
        <v>-23.588888888888864</v>
      </c>
      <c r="K342" s="346">
        <v>-26.228222222222232</v>
      </c>
      <c r="L342" s="348">
        <v>-25.003722222222233</v>
      </c>
      <c r="M342" s="346">
        <v>-20.492666666666668</v>
      </c>
      <c r="N342" s="352">
        <v>-11.464666666666666</v>
      </c>
      <c r="O342" s="93"/>
      <c r="P342" s="111"/>
      <c r="Q342" s="365"/>
      <c r="R342" s="365"/>
      <c r="S342" s="365"/>
      <c r="T342" s="365"/>
      <c r="U342" s="365"/>
      <c r="V342" s="365"/>
      <c r="W342" s="365"/>
      <c r="X342" s="365"/>
      <c r="Y342" s="365"/>
      <c r="Z342" s="365"/>
      <c r="AA342" s="365"/>
      <c r="AB342" s="365"/>
      <c r="AE342">
        <v>-23.298981481481476</v>
      </c>
      <c r="AF342">
        <v>-23.783333333333335</v>
      </c>
      <c r="AG342">
        <v>-23.846685185185184</v>
      </c>
      <c r="AH342">
        <v>-24.688324074074078</v>
      </c>
      <c r="AI342">
        <v>-24.016157407407405</v>
      </c>
      <c r="AJ342">
        <v>-24.792027777777776</v>
      </c>
      <c r="AK342">
        <v>-25.182240740740742</v>
      </c>
      <c r="AL342">
        <v>-25.327388888888891</v>
      </c>
      <c r="AM342">
        <v>-24.653703703703702</v>
      </c>
      <c r="AN342">
        <v>-16.967166666666667</v>
      </c>
      <c r="AO342">
        <v>-10.720564814814814</v>
      </c>
    </row>
    <row r="343" spans="1:41" x14ac:dyDescent="0.25">
      <c r="A343" s="345" t="s">
        <v>11</v>
      </c>
      <c r="B343" s="344" t="s">
        <v>6</v>
      </c>
      <c r="C343" s="347">
        <v>-19.632666666666669</v>
      </c>
      <c r="D343" s="347">
        <v>-23.459333333333333</v>
      </c>
      <c r="E343" s="346">
        <v>-24.395999999999997</v>
      </c>
      <c r="F343" s="346">
        <v>-24.415333333333336</v>
      </c>
      <c r="G343" s="346">
        <v>-25.33966666666667</v>
      </c>
      <c r="H343" s="349">
        <v>-24.551333333333336</v>
      </c>
      <c r="I343" s="347">
        <v>-27.054333333333332</v>
      </c>
      <c r="J343" s="346">
        <v>-23.359166666666653</v>
      </c>
      <c r="K343" s="346">
        <v>-27.012222222222235</v>
      </c>
      <c r="L343" s="346">
        <v>-27.448333333333334</v>
      </c>
      <c r="M343" s="349">
        <v>-21.948666666666668</v>
      </c>
      <c r="N343" s="352">
        <v>-13.256666666666666</v>
      </c>
      <c r="O343" s="93"/>
      <c r="P343" s="111"/>
      <c r="Q343" s="365"/>
      <c r="R343" s="365"/>
      <c r="S343" s="365"/>
      <c r="T343" s="365"/>
      <c r="U343" s="365"/>
      <c r="V343" s="365"/>
      <c r="W343" s="365"/>
      <c r="X343" s="365"/>
      <c r="Y343" s="365"/>
      <c r="Z343" s="365"/>
      <c r="AA343" s="365"/>
      <c r="AB343" s="365"/>
    </row>
    <row r="344" spans="1:41" x14ac:dyDescent="0.25">
      <c r="A344" s="345" t="s">
        <v>13</v>
      </c>
      <c r="B344" s="344" t="s">
        <v>6</v>
      </c>
      <c r="C344" s="347">
        <v>-19.11066666666667</v>
      </c>
      <c r="D344" s="347"/>
      <c r="E344" s="346">
        <v>-23.346500000000002</v>
      </c>
      <c r="F344" s="346">
        <v>-24.148</v>
      </c>
      <c r="G344" s="346">
        <v>-24.753333333333334</v>
      </c>
      <c r="H344" s="349">
        <v>-24.342000000000002</v>
      </c>
      <c r="I344" s="347">
        <v>-25.554444444444432</v>
      </c>
      <c r="J344" s="346"/>
      <c r="K344" s="346">
        <v>-26.859166666666667</v>
      </c>
      <c r="L344" s="346">
        <v>-25.807333333333332</v>
      </c>
      <c r="M344" s="349">
        <v>-18.765999999999998</v>
      </c>
      <c r="N344" s="350"/>
      <c r="O344" s="93"/>
      <c r="P344" s="111"/>
      <c r="Q344" s="365"/>
      <c r="R344" s="365"/>
      <c r="S344" s="365"/>
      <c r="T344" s="365"/>
      <c r="U344" s="365"/>
      <c r="V344" s="365"/>
      <c r="W344" s="365"/>
      <c r="X344" s="365"/>
      <c r="Y344" s="365"/>
      <c r="Z344" s="365"/>
      <c r="AA344" s="365"/>
      <c r="AB344" s="365"/>
    </row>
    <row r="345" spans="1:41" x14ac:dyDescent="0.25">
      <c r="A345" s="345" t="s">
        <v>11</v>
      </c>
      <c r="B345" s="353" t="s">
        <v>6</v>
      </c>
      <c r="C345" s="346">
        <v>-18.654666666666667</v>
      </c>
      <c r="D345" s="346">
        <v>-22.657666666666668</v>
      </c>
      <c r="E345" s="346">
        <v>-23.852333333333334</v>
      </c>
      <c r="F345" s="346">
        <v>-23.682444444444432</v>
      </c>
      <c r="G345" s="346">
        <v>-24.563833333333335</v>
      </c>
      <c r="H345" s="349">
        <v>-25.09183333333333</v>
      </c>
      <c r="I345" s="347">
        <v>-24.133333333333336</v>
      </c>
      <c r="J345" s="347">
        <v>-23.4088888888889</v>
      </c>
      <c r="K345" s="346">
        <v>-24.298333333333332</v>
      </c>
      <c r="L345" s="346">
        <v>-24.617333333333335</v>
      </c>
      <c r="M345" s="349">
        <v>-19.537555555555567</v>
      </c>
      <c r="N345" s="352">
        <v>-12.048333333333332</v>
      </c>
      <c r="O345" s="93"/>
      <c r="P345" s="111"/>
      <c r="Q345" s="365"/>
      <c r="R345" s="365"/>
      <c r="S345" s="365"/>
      <c r="T345" s="365"/>
      <c r="U345" s="365"/>
      <c r="V345" s="365"/>
      <c r="W345" s="365"/>
      <c r="X345" s="365"/>
      <c r="Y345" s="365"/>
      <c r="Z345" s="365"/>
      <c r="AA345" s="365"/>
      <c r="AB345" s="365"/>
    </row>
    <row r="346" spans="1:41" x14ac:dyDescent="0.25">
      <c r="A346" s="345" t="s">
        <v>26</v>
      </c>
      <c r="B346" s="353" t="s">
        <v>97</v>
      </c>
      <c r="C346" s="349">
        <v>-15.663333333333334</v>
      </c>
      <c r="D346" s="346">
        <v>-21.2715</v>
      </c>
      <c r="E346" s="349">
        <v>-22.150000000000002</v>
      </c>
      <c r="F346" s="349">
        <v>-22.436999999999998</v>
      </c>
      <c r="G346" s="349">
        <v>-23.180722222222233</v>
      </c>
      <c r="H346" s="346">
        <v>-22.708666666666669</v>
      </c>
      <c r="I346" s="346">
        <v>-23.28</v>
      </c>
      <c r="J346" s="349">
        <v>-23.900000000000002</v>
      </c>
      <c r="K346" s="349">
        <v>-24.91222222222223</v>
      </c>
      <c r="L346" s="349">
        <v>-23.361333333333334</v>
      </c>
      <c r="M346" s="348">
        <v>-20.709999999999969</v>
      </c>
      <c r="N346" s="350">
        <v>-12.873333333333335</v>
      </c>
      <c r="O346" s="93"/>
      <c r="P346" s="111" t="s">
        <v>97</v>
      </c>
      <c r="Q346" s="366">
        <f>AVERAGE(C346:C354)</f>
        <v>-17.275166666666667</v>
      </c>
      <c r="R346" s="366">
        <f t="shared" ref="R346:AB346" si="464">AVERAGE(D346:D354)</f>
        <v>-21.964481481481485</v>
      </c>
      <c r="S346" s="366">
        <f t="shared" si="464"/>
        <v>-22.825944444444449</v>
      </c>
      <c r="T346" s="366">
        <f t="shared" si="464"/>
        <v>-22.337208333333329</v>
      </c>
      <c r="U346" s="366">
        <f t="shared" si="464"/>
        <v>-23.197805555555554</v>
      </c>
      <c r="V346" s="366">
        <f t="shared" si="464"/>
        <v>-23.121166666666667</v>
      </c>
      <c r="W346" s="366">
        <f t="shared" si="464"/>
        <v>-23.556347222222225</v>
      </c>
      <c r="X346" s="366">
        <f t="shared" si="464"/>
        <v>-24.314861111111114</v>
      </c>
      <c r="Y346" s="366">
        <f t="shared" si="464"/>
        <v>-23.687333333333338</v>
      </c>
      <c r="Z346" s="366">
        <f t="shared" si="464"/>
        <v>-23.160923611111116</v>
      </c>
      <c r="AA346" s="366">
        <f t="shared" si="464"/>
        <v>-18.126062499999996</v>
      </c>
      <c r="AB346" s="366">
        <f t="shared" si="464"/>
        <v>-10.616802083333333</v>
      </c>
    </row>
    <row r="347" spans="1:41" x14ac:dyDescent="0.25">
      <c r="A347" s="345" t="s">
        <v>26</v>
      </c>
      <c r="B347" s="353" t="s">
        <v>97</v>
      </c>
      <c r="C347" s="349">
        <v>-18.142888888888901</v>
      </c>
      <c r="D347" s="346">
        <v>-22.951333333333338</v>
      </c>
      <c r="E347" s="349">
        <v>-23.84</v>
      </c>
      <c r="F347" s="349">
        <v>-23.024666666666665</v>
      </c>
      <c r="G347" s="346">
        <v>-24.878166666666669</v>
      </c>
      <c r="H347" s="346">
        <v>-24.244666666666671</v>
      </c>
      <c r="I347" s="346">
        <v>-24.221333333333334</v>
      </c>
      <c r="J347" s="347">
        <v>-24.650000000000002</v>
      </c>
      <c r="K347" s="349">
        <v>-25.331333333333333</v>
      </c>
      <c r="L347" s="349">
        <v>-24.307999999999996</v>
      </c>
      <c r="M347" s="348">
        <v>-17.911000000000001</v>
      </c>
      <c r="N347" s="350">
        <v>-11.372</v>
      </c>
      <c r="O347" s="93"/>
      <c r="P347" s="111"/>
      <c r="Q347" s="365"/>
      <c r="R347" s="365"/>
      <c r="S347" s="365"/>
      <c r="T347" s="365"/>
      <c r="U347" s="365"/>
      <c r="V347" s="365"/>
      <c r="W347" s="365"/>
      <c r="X347" s="365"/>
      <c r="Y347" s="365"/>
      <c r="Z347" s="365"/>
      <c r="AA347" s="365"/>
      <c r="AB347" s="365"/>
    </row>
    <row r="348" spans="1:41" x14ac:dyDescent="0.25">
      <c r="A348" s="345" t="s">
        <v>27</v>
      </c>
      <c r="B348" s="353" t="s">
        <v>97</v>
      </c>
      <c r="C348" s="346">
        <v>-17.110333333333333</v>
      </c>
      <c r="D348" s="346">
        <v>-20.609333333333336</v>
      </c>
      <c r="E348" s="349">
        <v>-22.115666666666669</v>
      </c>
      <c r="F348" s="349">
        <v>-21.501666666666665</v>
      </c>
      <c r="G348" s="346">
        <v>-21.709999999999997</v>
      </c>
      <c r="H348" s="346">
        <v>-22.718333333333334</v>
      </c>
      <c r="I348" s="346">
        <v>-22.834</v>
      </c>
      <c r="J348" s="346">
        <v>-23.113333333333333</v>
      </c>
      <c r="K348" s="349">
        <v>-21.98</v>
      </c>
      <c r="L348" s="349">
        <v>-22.426666666666666</v>
      </c>
      <c r="M348" s="346">
        <v>-15.622777777777765</v>
      </c>
      <c r="N348" s="350">
        <v>-8.6029166666666654</v>
      </c>
      <c r="O348" s="93"/>
      <c r="P348" s="111"/>
      <c r="Q348" s="365"/>
      <c r="R348" s="365"/>
      <c r="S348" s="365"/>
      <c r="T348" s="365"/>
      <c r="U348" s="365"/>
      <c r="V348" s="365"/>
      <c r="W348" s="365"/>
      <c r="X348" s="365"/>
      <c r="Y348" s="365"/>
      <c r="Z348" s="365"/>
      <c r="AA348" s="365"/>
      <c r="AB348" s="365"/>
    </row>
    <row r="349" spans="1:41" x14ac:dyDescent="0.25">
      <c r="A349" s="345" t="s">
        <v>27</v>
      </c>
      <c r="B349" s="353" t="s">
        <v>97</v>
      </c>
      <c r="C349" s="346">
        <v>-18.164833333333334</v>
      </c>
      <c r="D349" s="346">
        <v>-22.856666666666666</v>
      </c>
      <c r="E349" s="346">
        <v>-23.682888888888897</v>
      </c>
      <c r="F349" s="349">
        <v>-22.085000000000004</v>
      </c>
      <c r="G349" s="346">
        <v>-23.027777777777768</v>
      </c>
      <c r="H349" s="346">
        <v>-22.56</v>
      </c>
      <c r="I349" s="347">
        <v>-23.217500000000001</v>
      </c>
      <c r="J349" s="346">
        <v>-25.39</v>
      </c>
      <c r="K349" s="349">
        <v>-22.986666666666668</v>
      </c>
      <c r="L349" s="349">
        <v>-22.462222222222234</v>
      </c>
      <c r="M349" s="346">
        <v>-17.926666666666666</v>
      </c>
      <c r="N349" s="352">
        <v>-10.013333333333334</v>
      </c>
      <c r="O349" s="93"/>
      <c r="P349" s="111"/>
      <c r="Q349" s="365"/>
      <c r="R349" s="365"/>
      <c r="S349" s="365"/>
      <c r="T349" s="365"/>
      <c r="U349" s="365"/>
      <c r="V349" s="365"/>
      <c r="W349" s="365"/>
      <c r="X349" s="365"/>
      <c r="Y349" s="365"/>
      <c r="Z349" s="365"/>
      <c r="AA349" s="365"/>
      <c r="AB349" s="365"/>
    </row>
    <row r="350" spans="1:41" x14ac:dyDescent="0.25">
      <c r="A350" s="345" t="s">
        <v>27</v>
      </c>
      <c r="B350" s="353" t="s">
        <v>97</v>
      </c>
      <c r="C350" s="346">
        <v>-18.016333333333332</v>
      </c>
      <c r="D350" s="346">
        <v>-21.525000000000002</v>
      </c>
      <c r="E350" s="346">
        <v>-22.863333333333333</v>
      </c>
      <c r="F350" s="349">
        <v>-22.706666666666667</v>
      </c>
      <c r="G350" s="346">
        <v>-23.648</v>
      </c>
      <c r="H350" s="349">
        <v>-23.414666666666665</v>
      </c>
      <c r="I350" s="347">
        <v>-23.224888888888898</v>
      </c>
      <c r="J350" s="346">
        <v>-23.575555555555567</v>
      </c>
      <c r="K350" s="349">
        <v>-22.170555555555566</v>
      </c>
      <c r="L350" s="349">
        <v>-22.122</v>
      </c>
      <c r="M350" s="349">
        <v>-16.565999999999999</v>
      </c>
      <c r="N350" s="352">
        <v>-9.2114999999999991</v>
      </c>
      <c r="O350" s="93"/>
      <c r="P350" s="111"/>
      <c r="Q350" s="365"/>
      <c r="R350" s="365"/>
      <c r="S350" s="365"/>
      <c r="T350" s="365"/>
      <c r="U350" s="365"/>
      <c r="V350" s="365"/>
      <c r="W350" s="365"/>
      <c r="X350" s="365"/>
      <c r="Y350" s="365"/>
      <c r="Z350" s="365"/>
      <c r="AA350" s="365"/>
      <c r="AB350" s="365"/>
    </row>
    <row r="351" spans="1:41" x14ac:dyDescent="0.25">
      <c r="A351" s="345" t="s">
        <v>26</v>
      </c>
      <c r="B351" s="344" t="s">
        <v>97</v>
      </c>
      <c r="C351" s="346">
        <v>-17.796333333333333</v>
      </c>
      <c r="D351" s="346">
        <v>-22.47283333333333</v>
      </c>
      <c r="E351" s="349">
        <v>-22.989000000000004</v>
      </c>
      <c r="F351" s="346">
        <v>-22.864666666666665</v>
      </c>
      <c r="G351" s="349">
        <v>-23.367999999999999</v>
      </c>
      <c r="H351" s="349">
        <v>-23.664000000000001</v>
      </c>
      <c r="I351" s="347">
        <v>-24.331555555555568</v>
      </c>
      <c r="J351" s="349">
        <v>-24.011666666666667</v>
      </c>
      <c r="K351" s="346">
        <v>-24.058888888888902</v>
      </c>
      <c r="L351" s="348">
        <v>-23.772499999999997</v>
      </c>
      <c r="M351" s="349">
        <v>-19.369666666666667</v>
      </c>
      <c r="N351" s="352">
        <v>-12.046000000000001</v>
      </c>
      <c r="O351" s="93"/>
      <c r="Q351" s="365"/>
      <c r="R351" s="365"/>
      <c r="S351" s="365"/>
      <c r="T351" s="365"/>
      <c r="U351" s="365"/>
      <c r="V351" s="365"/>
      <c r="W351" s="365"/>
      <c r="X351" s="365"/>
      <c r="Y351" s="365"/>
      <c r="Z351" s="365"/>
      <c r="AA351" s="365"/>
      <c r="AB351" s="365"/>
    </row>
    <row r="352" spans="1:41" x14ac:dyDescent="0.25">
      <c r="A352" s="394" t="s">
        <v>26</v>
      </c>
      <c r="B352" s="344" t="s">
        <v>97</v>
      </c>
      <c r="C352" s="346">
        <v>-18.014666666666667</v>
      </c>
      <c r="D352" s="346">
        <v>-21.257333333333332</v>
      </c>
      <c r="E352" s="356"/>
      <c r="F352" s="356"/>
      <c r="G352" s="356"/>
      <c r="H352" s="356"/>
      <c r="I352" s="347"/>
      <c r="J352" s="347"/>
      <c r="K352" s="346"/>
      <c r="L352" s="346"/>
      <c r="M352" s="346"/>
      <c r="N352" s="352"/>
      <c r="O352" s="93"/>
      <c r="P352" s="111"/>
      <c r="Q352" s="365"/>
      <c r="R352" s="365"/>
      <c r="S352" s="365"/>
      <c r="T352" s="365"/>
      <c r="U352" s="365"/>
      <c r="V352" s="365"/>
      <c r="W352" s="365"/>
      <c r="X352" s="365"/>
      <c r="Y352" s="365"/>
      <c r="Z352" s="365"/>
      <c r="AA352" s="365"/>
      <c r="AB352" s="365"/>
    </row>
    <row r="353" spans="1:29" x14ac:dyDescent="0.25">
      <c r="A353" s="345" t="s">
        <v>11</v>
      </c>
      <c r="B353" s="353" t="s">
        <v>97</v>
      </c>
      <c r="C353" s="346">
        <v>-14.873833333333332</v>
      </c>
      <c r="D353" s="346">
        <v>-21.951666666666668</v>
      </c>
      <c r="E353" s="347">
        <v>-22.877333333333336</v>
      </c>
      <c r="F353" s="347">
        <v>-22.052666666666667</v>
      </c>
      <c r="G353" s="347">
        <v>-23.189166666666665</v>
      </c>
      <c r="H353" s="346">
        <v>-22.951999999999998</v>
      </c>
      <c r="I353" s="347">
        <v>-23.23372222222223</v>
      </c>
      <c r="J353" s="347">
        <v>-25.323333333333334</v>
      </c>
      <c r="K353" s="347">
        <v>-23.603333333333335</v>
      </c>
      <c r="L353" s="347">
        <v>-22.972999999999999</v>
      </c>
      <c r="M353" s="348">
        <v>-17.032666666666668</v>
      </c>
      <c r="N353" s="357">
        <v>-10.064666666666668</v>
      </c>
      <c r="O353" s="93"/>
      <c r="P353" s="111"/>
      <c r="Q353" s="365"/>
      <c r="R353" s="365"/>
      <c r="S353" s="365"/>
      <c r="T353" s="365"/>
      <c r="U353" s="365"/>
      <c r="V353" s="365"/>
      <c r="W353" s="365"/>
      <c r="X353" s="365"/>
      <c r="Y353" s="365"/>
      <c r="Z353" s="365"/>
      <c r="AA353" s="365"/>
      <c r="AB353" s="365"/>
    </row>
    <row r="354" spans="1:29" x14ac:dyDescent="0.25">
      <c r="A354" s="394" t="s">
        <v>11</v>
      </c>
      <c r="B354" s="344" t="s">
        <v>97</v>
      </c>
      <c r="C354" s="347">
        <v>-17.693944444444437</v>
      </c>
      <c r="D354" s="347">
        <v>-22.784666666666666</v>
      </c>
      <c r="E354" s="347">
        <v>-22.089333333333332</v>
      </c>
      <c r="F354" s="347">
        <v>-22.025333333333332</v>
      </c>
      <c r="G354" s="347">
        <v>-22.580611111111097</v>
      </c>
      <c r="H354" s="346">
        <v>-22.706999999999997</v>
      </c>
      <c r="I354" s="347">
        <v>-24.107777777777766</v>
      </c>
      <c r="J354" s="347">
        <v>-24.555</v>
      </c>
      <c r="K354" s="347">
        <v>-24.455666666666662</v>
      </c>
      <c r="L354" s="347">
        <v>-23.861666666666668</v>
      </c>
      <c r="M354" s="346">
        <v>-19.869722222222233</v>
      </c>
      <c r="N354" s="357">
        <v>-10.750666666666667</v>
      </c>
      <c r="O354" s="93"/>
      <c r="P354" s="111"/>
      <c r="Q354" s="365"/>
      <c r="R354" s="365"/>
      <c r="S354" s="365"/>
      <c r="T354" s="365"/>
      <c r="U354" s="365"/>
      <c r="V354" s="365"/>
      <c r="W354" s="365"/>
      <c r="X354" s="365"/>
      <c r="Y354" s="365"/>
      <c r="Z354" s="365"/>
      <c r="AA354" s="365"/>
      <c r="AB354" s="365"/>
    </row>
    <row r="355" spans="1:29" x14ac:dyDescent="0.25">
      <c r="A355" s="345" t="s">
        <v>27</v>
      </c>
      <c r="B355" s="344" t="s">
        <v>2</v>
      </c>
      <c r="C355" s="346">
        <v>-15.20125</v>
      </c>
      <c r="D355" s="346">
        <v>-19.90625</v>
      </c>
      <c r="E355" s="349">
        <v>-21.9695</v>
      </c>
      <c r="F355" s="346">
        <v>-21.943750000000001</v>
      </c>
      <c r="G355" s="349">
        <v>-22.8385</v>
      </c>
      <c r="H355" s="347">
        <v>-23.164000000000001</v>
      </c>
      <c r="I355" s="347">
        <v>-23.265555555555533</v>
      </c>
      <c r="J355" s="347">
        <v>-23.218888888888898</v>
      </c>
      <c r="K355" s="346">
        <v>-23.811111111111099</v>
      </c>
      <c r="L355" s="348">
        <v>-22.61255555555557</v>
      </c>
      <c r="M355" s="347">
        <v>-16.793888888888898</v>
      </c>
      <c r="N355" s="352">
        <v>-11.2638888888889</v>
      </c>
      <c r="O355" s="93"/>
      <c r="P355" s="111" t="s">
        <v>2</v>
      </c>
      <c r="Q355" s="364">
        <f>AVERAGE(C355:C359)</f>
        <v>-16.312516666666664</v>
      </c>
      <c r="R355" s="364">
        <f t="shared" ref="R355:AB355" si="465">AVERAGE(D355:D359)</f>
        <v>-21.519661111111109</v>
      </c>
      <c r="S355" s="364">
        <f t="shared" si="465"/>
        <v>-22.677833333333332</v>
      </c>
      <c r="T355" s="364">
        <f t="shared" si="465"/>
        <v>-22.791183333333333</v>
      </c>
      <c r="U355" s="364">
        <f t="shared" si="465"/>
        <v>-23.530266666666666</v>
      </c>
      <c r="V355" s="364">
        <f t="shared" si="465"/>
        <v>-23.469449999999998</v>
      </c>
      <c r="W355" s="364">
        <f t="shared" si="465"/>
        <v>-23.668711111111108</v>
      </c>
      <c r="X355" s="364">
        <f t="shared" si="465"/>
        <v>-24.436611111111123</v>
      </c>
      <c r="Y355" s="364">
        <f t="shared" si="465"/>
        <v>-24.171911111111108</v>
      </c>
      <c r="Z355" s="364">
        <f t="shared" si="465"/>
        <v>-23.451122222222228</v>
      </c>
      <c r="AA355" s="364">
        <f t="shared" si="465"/>
        <v>-17.949844444444444</v>
      </c>
      <c r="AB355" s="364">
        <f t="shared" si="465"/>
        <v>-11.909100000000008</v>
      </c>
    </row>
    <row r="356" spans="1:29" x14ac:dyDescent="0.25">
      <c r="A356" s="345" t="s">
        <v>27</v>
      </c>
      <c r="B356" s="344" t="s">
        <v>2</v>
      </c>
      <c r="C356" s="346">
        <v>-16.114999999999998</v>
      </c>
      <c r="D356" s="346">
        <v>-21.029666666666667</v>
      </c>
      <c r="E356" s="349">
        <v>-22.261555555555564</v>
      </c>
      <c r="F356" s="346">
        <v>-22.621499999999997</v>
      </c>
      <c r="G356" s="349">
        <v>-23.437166666666666</v>
      </c>
      <c r="H356" s="347">
        <v>-22.797499999999999</v>
      </c>
      <c r="I356" s="347">
        <v>-23.626000000000001</v>
      </c>
      <c r="J356" s="347">
        <v>-24.584444444444468</v>
      </c>
      <c r="K356" s="346">
        <v>-23.445999999999998</v>
      </c>
      <c r="L356" s="348">
        <v>-23.673333333333332</v>
      </c>
      <c r="M356" s="347">
        <v>-18.719166666666666</v>
      </c>
      <c r="N356" s="352">
        <v>-12.559833333333335</v>
      </c>
      <c r="O356" s="93"/>
      <c r="P356" s="111"/>
      <c r="Q356" s="365"/>
      <c r="R356" s="365"/>
      <c r="S356" s="365"/>
      <c r="T356" s="365"/>
      <c r="U356" s="365"/>
      <c r="V356" s="365"/>
      <c r="W356" s="365"/>
      <c r="X356" s="365"/>
      <c r="Y356" s="365"/>
      <c r="Z356" s="365"/>
      <c r="AA356" s="365"/>
      <c r="AB356" s="365"/>
    </row>
    <row r="357" spans="1:29" x14ac:dyDescent="0.25">
      <c r="A357" s="345" t="s">
        <v>10</v>
      </c>
      <c r="B357" s="353" t="s">
        <v>2</v>
      </c>
      <c r="C357" s="346">
        <v>-18.111999999999998</v>
      </c>
      <c r="D357" s="346">
        <v>-23.034222222222201</v>
      </c>
      <c r="E357" s="347">
        <v>-23.546000000000003</v>
      </c>
      <c r="F357" s="347">
        <v>-23.650777777777765</v>
      </c>
      <c r="G357" s="346">
        <v>-23.323999999999998</v>
      </c>
      <c r="H357" s="346">
        <v>-24.16375</v>
      </c>
      <c r="I357" s="347">
        <v>-25.152666666666665</v>
      </c>
      <c r="J357" s="346">
        <v>-26.622499999999999</v>
      </c>
      <c r="K357" s="347">
        <v>-24.630833333333332</v>
      </c>
      <c r="L357" s="347">
        <v>-24.079555555555569</v>
      </c>
      <c r="M357" s="348">
        <v>-18.559000000000001</v>
      </c>
      <c r="N357" s="357">
        <v>-11.809444444444466</v>
      </c>
      <c r="O357" s="93"/>
      <c r="Q357" s="365"/>
      <c r="R357" s="365"/>
      <c r="S357" s="365"/>
      <c r="T357" s="365"/>
      <c r="U357" s="365"/>
      <c r="V357" s="365"/>
      <c r="W357" s="365"/>
      <c r="X357" s="365"/>
      <c r="Y357" s="365"/>
      <c r="Z357" s="365"/>
      <c r="AA357" s="365"/>
      <c r="AB357" s="365"/>
    </row>
    <row r="358" spans="1:29" x14ac:dyDescent="0.25">
      <c r="A358" s="345" t="s">
        <v>11</v>
      </c>
      <c r="B358" s="345" t="s">
        <v>2</v>
      </c>
      <c r="C358" s="347">
        <v>-16.746777777777769</v>
      </c>
      <c r="D358" s="347">
        <v>-22.421666666666667</v>
      </c>
      <c r="E358" s="347">
        <v>-23.864444444444434</v>
      </c>
      <c r="F358" s="347">
        <v>-23.211666666666662</v>
      </c>
      <c r="G358" s="349">
        <v>-24.132999999999999</v>
      </c>
      <c r="H358" s="346">
        <v>-23.679333333333332</v>
      </c>
      <c r="I358" s="347">
        <v>-24.540000000000003</v>
      </c>
      <c r="J358" s="349">
        <v>-24.432222222222233</v>
      </c>
      <c r="K358" s="347">
        <v>-25.422777777777767</v>
      </c>
      <c r="L358" s="347">
        <v>-24.120999999999999</v>
      </c>
      <c r="M358" s="348">
        <v>-18.893000000000001</v>
      </c>
      <c r="N358" s="357">
        <v>-12.608333333333334</v>
      </c>
      <c r="O358" s="93"/>
      <c r="P358" s="93"/>
      <c r="Q358" s="365"/>
      <c r="R358" s="365"/>
      <c r="S358" s="365"/>
      <c r="T358" s="365"/>
      <c r="U358" s="365"/>
      <c r="V358" s="365"/>
      <c r="W358" s="365"/>
      <c r="X358" s="365"/>
      <c r="Y358" s="365"/>
      <c r="Z358" s="365"/>
      <c r="AA358" s="365"/>
      <c r="AB358" s="365"/>
    </row>
    <row r="359" spans="1:29" x14ac:dyDescent="0.25">
      <c r="A359" s="395" t="s">
        <v>10</v>
      </c>
      <c r="B359" s="345" t="s">
        <v>153</v>
      </c>
      <c r="C359" s="347">
        <v>-15.387555555555567</v>
      </c>
      <c r="D359" s="347">
        <v>-21.206500000000002</v>
      </c>
      <c r="E359" s="347">
        <v>-21.747666666666664</v>
      </c>
      <c r="F359" s="347">
        <v>-22.528222222222237</v>
      </c>
      <c r="G359" s="347">
        <v>-23.918666666666667</v>
      </c>
      <c r="H359" s="347">
        <v>-23.542666666666666</v>
      </c>
      <c r="I359" s="347">
        <v>-21.759333333333331</v>
      </c>
      <c r="J359" s="347">
        <v>-23.325000000000003</v>
      </c>
      <c r="K359" s="347">
        <v>-23.548833333333334</v>
      </c>
      <c r="L359" s="347">
        <v>-22.769166666666667</v>
      </c>
      <c r="M359" s="347">
        <v>-16.78416666666665</v>
      </c>
      <c r="N359" s="357">
        <v>-11.304</v>
      </c>
      <c r="O359" s="93"/>
      <c r="P359" s="93"/>
      <c r="Q359" s="365"/>
      <c r="R359" s="365"/>
      <c r="S359" s="365"/>
      <c r="T359" s="365"/>
      <c r="U359" s="365"/>
      <c r="V359" s="365"/>
      <c r="W359" s="365"/>
      <c r="X359" s="365"/>
      <c r="Y359" s="365"/>
      <c r="Z359" s="365"/>
      <c r="AA359" s="365"/>
      <c r="AB359" s="365"/>
    </row>
    <row r="360" spans="1:29" x14ac:dyDescent="0.25">
      <c r="A360" s="345" t="s">
        <v>176</v>
      </c>
      <c r="B360" s="344" t="s">
        <v>154</v>
      </c>
      <c r="C360" s="346">
        <v>-18.212333333333333</v>
      </c>
      <c r="D360" s="346">
        <v>-23.215333333333334</v>
      </c>
      <c r="E360" s="349">
        <v>-22.894000000000002</v>
      </c>
      <c r="F360" s="346">
        <v>-22.105333333333334</v>
      </c>
      <c r="G360" s="346">
        <v>-21.556166666666666</v>
      </c>
      <c r="H360" s="346">
        <v>-22.111333333333334</v>
      </c>
      <c r="I360" s="347">
        <v>-22.187555555555566</v>
      </c>
      <c r="J360" s="347">
        <v>-22.907777777777767</v>
      </c>
      <c r="K360" s="346">
        <v>-22.193333333333332</v>
      </c>
      <c r="L360" s="348">
        <v>-21.706666666666667</v>
      </c>
      <c r="M360" s="348">
        <v>-17.376666666666669</v>
      </c>
      <c r="N360" s="350"/>
      <c r="O360" s="93"/>
      <c r="P360" s="111" t="s">
        <v>154</v>
      </c>
      <c r="Q360" s="366">
        <f>(C360)</f>
        <v>-18.212333333333333</v>
      </c>
      <c r="R360" s="366">
        <f t="shared" ref="R360:AB360" si="466">(D360)</f>
        <v>-23.215333333333334</v>
      </c>
      <c r="S360" s="366">
        <f t="shared" si="466"/>
        <v>-22.894000000000002</v>
      </c>
      <c r="T360" s="366">
        <f t="shared" si="466"/>
        <v>-22.105333333333334</v>
      </c>
      <c r="U360" s="366">
        <f t="shared" si="466"/>
        <v>-21.556166666666666</v>
      </c>
      <c r="V360" s="366">
        <f t="shared" si="466"/>
        <v>-22.111333333333334</v>
      </c>
      <c r="W360" s="366">
        <f t="shared" si="466"/>
        <v>-22.187555555555566</v>
      </c>
      <c r="X360" s="366">
        <f t="shared" si="466"/>
        <v>-22.907777777777767</v>
      </c>
      <c r="Y360" s="366">
        <f t="shared" si="466"/>
        <v>-22.193333333333332</v>
      </c>
      <c r="Z360" s="366">
        <f t="shared" si="466"/>
        <v>-21.706666666666667</v>
      </c>
      <c r="AA360" s="366">
        <f t="shared" si="466"/>
        <v>-17.376666666666669</v>
      </c>
      <c r="AB360" s="366">
        <f t="shared" si="466"/>
        <v>0</v>
      </c>
    </row>
    <row r="361" spans="1:29" x14ac:dyDescent="0.25">
      <c r="A361" s="345" t="s">
        <v>10</v>
      </c>
      <c r="B361" s="353" t="s">
        <v>25</v>
      </c>
      <c r="C361" s="346">
        <v>-16.89</v>
      </c>
      <c r="D361" s="346">
        <v>-21.61</v>
      </c>
      <c r="E361" s="349">
        <v>-22.806833333333334</v>
      </c>
      <c r="F361" s="346">
        <v>-22.595333333333333</v>
      </c>
      <c r="G361" s="346">
        <v>-24.528555555555567</v>
      </c>
      <c r="H361" s="347">
        <v>-23.056388888888904</v>
      </c>
      <c r="I361" s="347">
        <v>-23.931666666666651</v>
      </c>
      <c r="J361" s="347">
        <v>-22.604999999999997</v>
      </c>
      <c r="K361" s="346">
        <v>-24.49</v>
      </c>
      <c r="L361" s="348">
        <v>-24.683555555555568</v>
      </c>
      <c r="M361" s="347">
        <v>-19.764500000000002</v>
      </c>
      <c r="N361" s="352">
        <v>-12.943666666666665</v>
      </c>
      <c r="O361" s="93"/>
      <c r="P361" s="111" t="s">
        <v>25</v>
      </c>
      <c r="Q361" s="364">
        <f>AVERAGE(C361:C363)</f>
        <v>-17.783999999999999</v>
      </c>
      <c r="R361" s="364">
        <f t="shared" ref="R361:AB361" si="467">AVERAGE(D361:D363)</f>
        <v>-22.237888888888886</v>
      </c>
      <c r="S361" s="364">
        <f t="shared" si="467"/>
        <v>-23.670277777777773</v>
      </c>
      <c r="T361" s="364">
        <f t="shared" si="467"/>
        <v>-23.30672222222222</v>
      </c>
      <c r="U361" s="364">
        <f t="shared" si="467"/>
        <v>-24.351240740740746</v>
      </c>
      <c r="V361" s="364">
        <f t="shared" si="467"/>
        <v>-23.920240740740748</v>
      </c>
      <c r="W361" s="364">
        <f t="shared" si="467"/>
        <v>-25.158388888888883</v>
      </c>
      <c r="X361" s="364">
        <f t="shared" si="467"/>
        <v>-23.77</v>
      </c>
      <c r="Y361" s="364">
        <f t="shared" si="467"/>
        <v>-24.856648148148142</v>
      </c>
      <c r="Z361" s="364">
        <f t="shared" si="467"/>
        <v>-24.700185185185191</v>
      </c>
      <c r="AA361" s="364">
        <f t="shared" si="467"/>
        <v>-19.509722222222223</v>
      </c>
      <c r="AB361" s="364">
        <f t="shared" si="467"/>
        <v>-12.047074074074077</v>
      </c>
    </row>
    <row r="362" spans="1:29" x14ac:dyDescent="0.25">
      <c r="A362" s="395" t="s">
        <v>29</v>
      </c>
      <c r="B362" s="345" t="s">
        <v>25</v>
      </c>
      <c r="C362" s="347">
        <v>-18.678000000000001</v>
      </c>
      <c r="D362" s="347">
        <v>-22.809333333333331</v>
      </c>
      <c r="E362" s="347">
        <v>-25</v>
      </c>
      <c r="F362" s="347">
        <v>-23.566833333333335</v>
      </c>
      <c r="G362" s="347">
        <v>-24.116499999999998</v>
      </c>
      <c r="H362" s="347">
        <v>-24.316333333333333</v>
      </c>
      <c r="I362" s="347">
        <v>-25.853333333333335</v>
      </c>
      <c r="J362" s="347">
        <v>-24.39</v>
      </c>
      <c r="K362" s="347">
        <v>-25.486888888888867</v>
      </c>
      <c r="L362" s="347">
        <v>-24.082333333333334</v>
      </c>
      <c r="M362" s="347">
        <v>-18.287333333333333</v>
      </c>
      <c r="N362" s="357">
        <v>-11.065555555555568</v>
      </c>
      <c r="O362" s="93"/>
      <c r="P362" s="111"/>
      <c r="Q362" s="365"/>
      <c r="R362" s="365"/>
      <c r="S362" s="365"/>
      <c r="T362" s="365"/>
      <c r="U362" s="365"/>
      <c r="V362" s="365"/>
      <c r="W362" s="365"/>
      <c r="X362" s="365"/>
      <c r="Y362" s="365"/>
      <c r="Z362" s="365"/>
      <c r="AA362" s="365"/>
      <c r="AB362" s="365"/>
    </row>
    <row r="363" spans="1:29" x14ac:dyDescent="0.25">
      <c r="A363" s="395" t="s">
        <v>10</v>
      </c>
      <c r="B363" s="345" t="s">
        <v>25</v>
      </c>
      <c r="C363" s="347"/>
      <c r="D363" s="347">
        <v>-22.294333333333331</v>
      </c>
      <c r="E363" s="347">
        <v>-23.203999999999997</v>
      </c>
      <c r="F363" s="347">
        <v>-23.757999999999999</v>
      </c>
      <c r="G363" s="346">
        <v>-24.408666666666665</v>
      </c>
      <c r="H363" s="347">
        <v>-24.388000000000002</v>
      </c>
      <c r="I363" s="347">
        <v>-25.690166666666666</v>
      </c>
      <c r="J363" s="346">
        <v>-24.314999999999998</v>
      </c>
      <c r="K363" s="347">
        <v>-24.593055555555566</v>
      </c>
      <c r="L363" s="347">
        <v>-25.334666666666667</v>
      </c>
      <c r="M363" s="347">
        <v>-20.477333333333334</v>
      </c>
      <c r="N363" s="357">
        <v>-12.132</v>
      </c>
      <c r="O363" s="93"/>
      <c r="P363" s="111"/>
      <c r="Q363" s="365"/>
      <c r="R363" s="365"/>
      <c r="S363" s="365"/>
      <c r="T363" s="365"/>
      <c r="U363" s="365"/>
      <c r="V363" s="365"/>
      <c r="W363" s="365"/>
      <c r="X363" s="365"/>
      <c r="Y363" s="365"/>
      <c r="Z363" s="365"/>
      <c r="AA363" s="365"/>
      <c r="AB363" s="365"/>
    </row>
    <row r="364" spans="1:29" ht="15.75" thickBot="1" x14ac:dyDescent="0.3">
      <c r="A364" s="396" t="s">
        <v>27</v>
      </c>
      <c r="B364" s="358" t="s">
        <v>155</v>
      </c>
      <c r="C364" s="359">
        <v>-16.233333333333331</v>
      </c>
      <c r="D364" s="359">
        <v>-20.439333333333334</v>
      </c>
      <c r="E364" s="360">
        <v>-22.653333333333336</v>
      </c>
      <c r="F364" s="359">
        <v>-21.597999999999999</v>
      </c>
      <c r="G364" s="359">
        <v>-22.791333333333338</v>
      </c>
      <c r="H364" s="361">
        <v>-23.040166666666664</v>
      </c>
      <c r="I364" s="361">
        <v>-23.995833333333334</v>
      </c>
      <c r="J364" s="359">
        <v>-24.631111111111096</v>
      </c>
      <c r="K364" s="359">
        <v>-24.265555555555565</v>
      </c>
      <c r="L364" s="362">
        <v>-23.434277777777766</v>
      </c>
      <c r="M364" s="361">
        <v>-17.550666666666668</v>
      </c>
      <c r="N364" s="363">
        <v>-10.315333333333333</v>
      </c>
      <c r="O364" s="93"/>
      <c r="P364" s="111" t="s">
        <v>155</v>
      </c>
      <c r="Q364" s="366">
        <f>(C364)</f>
        <v>-16.233333333333331</v>
      </c>
      <c r="R364" s="366">
        <f t="shared" ref="R364:AB364" si="468">(D364)</f>
        <v>-20.439333333333334</v>
      </c>
      <c r="S364" s="366">
        <f t="shared" si="468"/>
        <v>-22.653333333333336</v>
      </c>
      <c r="T364" s="366">
        <f t="shared" si="468"/>
        <v>-21.597999999999999</v>
      </c>
      <c r="U364" s="366">
        <f t="shared" si="468"/>
        <v>-22.791333333333338</v>
      </c>
      <c r="V364" s="366">
        <f t="shared" si="468"/>
        <v>-23.040166666666664</v>
      </c>
      <c r="W364" s="366">
        <f t="shared" si="468"/>
        <v>-23.995833333333334</v>
      </c>
      <c r="X364" s="366">
        <f t="shared" si="468"/>
        <v>-24.631111111111096</v>
      </c>
      <c r="Y364" s="366">
        <f t="shared" si="468"/>
        <v>-24.265555555555565</v>
      </c>
      <c r="Z364" s="366">
        <f t="shared" si="468"/>
        <v>-23.434277777777766</v>
      </c>
      <c r="AA364" s="366">
        <f t="shared" si="468"/>
        <v>-17.550666666666668</v>
      </c>
      <c r="AB364" s="366">
        <f t="shared" si="468"/>
        <v>-10.315333333333333</v>
      </c>
    </row>
    <row r="366" spans="1:29" ht="15.75" thickBot="1" x14ac:dyDescent="0.3"/>
    <row r="367" spans="1:29" ht="37.5" customHeight="1" thickBot="1" x14ac:dyDescent="0.3">
      <c r="A367" s="438" t="s">
        <v>198</v>
      </c>
      <c r="B367" s="231" t="s">
        <v>0</v>
      </c>
      <c r="C367" s="439" t="s">
        <v>193</v>
      </c>
      <c r="D367" s="440" t="s">
        <v>142</v>
      </c>
      <c r="E367" s="335" t="s">
        <v>143</v>
      </c>
      <c r="F367" s="335" t="s">
        <v>144</v>
      </c>
      <c r="G367" s="335" t="s">
        <v>145</v>
      </c>
      <c r="H367" s="335" t="s">
        <v>234</v>
      </c>
      <c r="I367" s="335" t="s">
        <v>146</v>
      </c>
      <c r="J367" s="335" t="s">
        <v>147</v>
      </c>
      <c r="K367" s="335" t="s">
        <v>148</v>
      </c>
      <c r="L367" s="335" t="s">
        <v>149</v>
      </c>
      <c r="M367" s="335" t="s">
        <v>194</v>
      </c>
      <c r="N367" s="335" t="s">
        <v>195</v>
      </c>
      <c r="O367" s="336" t="s">
        <v>196</v>
      </c>
      <c r="P367" s="93"/>
      <c r="Q367" s="441" t="s">
        <v>202</v>
      </c>
      <c r="R367" s="78" t="s">
        <v>156</v>
      </c>
      <c r="S367" s="232" t="s">
        <v>157</v>
      </c>
      <c r="T367" s="232" t="s">
        <v>158</v>
      </c>
      <c r="U367" s="232" t="s">
        <v>159</v>
      </c>
      <c r="V367" s="232" t="s">
        <v>88</v>
      </c>
      <c r="W367" s="232" t="s">
        <v>160</v>
      </c>
      <c r="X367" s="232" t="s">
        <v>161</v>
      </c>
      <c r="Y367" s="232" t="s">
        <v>162</v>
      </c>
      <c r="Z367" s="232" t="s">
        <v>163</v>
      </c>
      <c r="AA367" s="232" t="s">
        <v>199</v>
      </c>
      <c r="AB367" s="232" t="s">
        <v>200</v>
      </c>
      <c r="AC367" s="233" t="s">
        <v>201</v>
      </c>
    </row>
    <row r="368" spans="1:29" x14ac:dyDescent="0.25">
      <c r="A368" s="443" t="s">
        <v>9</v>
      </c>
      <c r="B368" s="444" t="s">
        <v>26</v>
      </c>
      <c r="C368" s="451">
        <v>-15.308</v>
      </c>
      <c r="D368" s="452">
        <v>-21.974</v>
      </c>
      <c r="E368" s="460">
        <v>-23.077111111111098</v>
      </c>
      <c r="F368" s="468">
        <v>-24.596666666666668</v>
      </c>
      <c r="G368" s="474">
        <v>-24.336444444444435</v>
      </c>
      <c r="H368" s="452">
        <v>-23.904888888888895</v>
      </c>
      <c r="I368" s="468">
        <v>-26.004999999999999</v>
      </c>
      <c r="J368" s="481">
        <v>-22.702888888888904</v>
      </c>
      <c r="K368" s="340">
        <v>-24.080500000000001</v>
      </c>
      <c r="L368" s="341"/>
      <c r="M368" s="342"/>
      <c r="N368" s="342"/>
      <c r="O368" s="343"/>
      <c r="P368" s="111" t="s">
        <v>9</v>
      </c>
      <c r="Q368" s="364">
        <f>AVERAGE(C368:C375)</f>
        <v>-15.217175925925927</v>
      </c>
      <c r="R368" s="364">
        <f t="shared" ref="R368:AC368" si="469">AVERAGE(D368:D375)</f>
        <v>-20.767215277777776</v>
      </c>
      <c r="S368" s="364">
        <f t="shared" si="469"/>
        <v>-22.127187499999998</v>
      </c>
      <c r="T368" s="364">
        <f t="shared" si="469"/>
        <v>-24.02482638888889</v>
      </c>
      <c r="U368" s="364">
        <f t="shared" si="469"/>
        <v>-24.324562499999995</v>
      </c>
      <c r="V368" s="364">
        <f t="shared" si="469"/>
        <v>-23.102534722222227</v>
      </c>
      <c r="W368" s="364">
        <f t="shared" si="469"/>
        <v>-24.961618055555551</v>
      </c>
      <c r="X368" s="364">
        <f t="shared" si="469"/>
        <v>-23.095673611111113</v>
      </c>
      <c r="Y368" s="364">
        <f t="shared" si="469"/>
        <v>-23.375743055555553</v>
      </c>
      <c r="Z368" s="364" t="e">
        <f t="shared" si="469"/>
        <v>#DIV/0!</v>
      </c>
      <c r="AA368" s="364" t="e">
        <f t="shared" si="469"/>
        <v>#DIV/0!</v>
      </c>
      <c r="AB368" s="364" t="e">
        <f t="shared" si="469"/>
        <v>#DIV/0!</v>
      </c>
      <c r="AC368" s="364" t="e">
        <f t="shared" si="469"/>
        <v>#DIV/0!</v>
      </c>
    </row>
    <row r="369" spans="1:29" x14ac:dyDescent="0.25">
      <c r="A369" s="445" t="s">
        <v>9</v>
      </c>
      <c r="B369" s="446" t="s">
        <v>16</v>
      </c>
      <c r="C369" s="453">
        <v>-13.5093888888889</v>
      </c>
      <c r="D369" s="454">
        <v>-18.768000000000001</v>
      </c>
      <c r="E369" s="454">
        <v>-21.338166666666666</v>
      </c>
      <c r="F369" s="74">
        <v>-23.327166666666667</v>
      </c>
      <c r="G369" s="454">
        <v>-23.803333333333338</v>
      </c>
      <c r="H369" s="454">
        <v>-23.691111111111098</v>
      </c>
      <c r="I369" s="74">
        <v>-25.313333333333333</v>
      </c>
      <c r="J369" s="455">
        <v>-22.625555555555568</v>
      </c>
      <c r="K369" s="347">
        <v>-22.867777777777764</v>
      </c>
      <c r="L369" s="346"/>
      <c r="M369" s="348"/>
      <c r="N369" s="349"/>
      <c r="O369" s="350"/>
      <c r="P369" s="111"/>
      <c r="Q369" s="365"/>
      <c r="R369" s="365"/>
      <c r="S369" s="365"/>
      <c r="T369" s="365"/>
      <c r="U369" s="365"/>
      <c r="V369" s="365"/>
      <c r="W369" s="365"/>
      <c r="X369" s="365"/>
      <c r="Y369" s="365"/>
      <c r="Z369" s="365"/>
      <c r="AA369" s="365"/>
      <c r="AB369" s="365"/>
    </row>
    <row r="370" spans="1:29" x14ac:dyDescent="0.25">
      <c r="A370" s="445" t="s">
        <v>9</v>
      </c>
      <c r="B370" s="446" t="s">
        <v>11</v>
      </c>
      <c r="C370" s="454">
        <v>-14.660499999999999</v>
      </c>
      <c r="D370" s="454">
        <v>-20.759499999999999</v>
      </c>
      <c r="E370" s="454">
        <v>-22.198166666666669</v>
      </c>
      <c r="F370" s="239">
        <v>-23.743944444444434</v>
      </c>
      <c r="G370" s="453">
        <v>-23.353333333333335</v>
      </c>
      <c r="H370" s="475">
        <v>-22.545666666666666</v>
      </c>
      <c r="I370" s="72">
        <v>-24.959166666666665</v>
      </c>
      <c r="J370" s="455">
        <v>-22.609166666666667</v>
      </c>
      <c r="K370" s="347">
        <v>-22.42</v>
      </c>
      <c r="L370" s="349"/>
      <c r="M370" s="351"/>
      <c r="N370" s="351"/>
      <c r="O370" s="352"/>
      <c r="P370" s="111"/>
      <c r="Q370" s="365"/>
      <c r="R370" s="365"/>
      <c r="S370" s="365"/>
      <c r="T370" s="365"/>
      <c r="U370" s="365"/>
      <c r="V370" s="365"/>
      <c r="W370" s="365"/>
      <c r="X370" s="365"/>
      <c r="Y370" s="365"/>
      <c r="Z370" s="365"/>
      <c r="AA370" s="365"/>
      <c r="AB370" s="365"/>
    </row>
    <row r="371" spans="1:29" x14ac:dyDescent="0.25">
      <c r="A371" s="445" t="s">
        <v>9</v>
      </c>
      <c r="B371" s="446" t="s">
        <v>10</v>
      </c>
      <c r="C371" s="454">
        <v>-17.499722222222232</v>
      </c>
      <c r="D371" s="454">
        <v>-23.098611111111101</v>
      </c>
      <c r="E371" s="454">
        <v>-23.250833333333333</v>
      </c>
      <c r="F371" s="239">
        <v>-25.237222222222233</v>
      </c>
      <c r="G371" s="453">
        <v>-25.558666666666667</v>
      </c>
      <c r="H371" s="454">
        <v>-23.629166666666666</v>
      </c>
      <c r="I371" s="72">
        <v>-24.768333333333334</v>
      </c>
      <c r="J371" s="455">
        <v>-24.37</v>
      </c>
      <c r="K371" s="347">
        <v>-24.1588888888889</v>
      </c>
      <c r="L371" s="349"/>
      <c r="M371" s="351"/>
      <c r="N371" s="351"/>
      <c r="O371" s="352"/>
      <c r="P371" s="111"/>
      <c r="Q371" s="365"/>
      <c r="R371" s="365"/>
      <c r="S371" s="365"/>
      <c r="T371" s="365"/>
      <c r="U371" s="365"/>
      <c r="V371" s="365"/>
      <c r="W371" s="365"/>
      <c r="X371" s="365"/>
      <c r="Y371" s="365"/>
      <c r="Z371" s="365"/>
      <c r="AA371" s="365"/>
      <c r="AB371" s="365"/>
    </row>
    <row r="372" spans="1:29" x14ac:dyDescent="0.25">
      <c r="A372" s="445" t="s">
        <v>9</v>
      </c>
      <c r="B372" s="446" t="s">
        <v>11</v>
      </c>
      <c r="C372" s="454">
        <v>-14.853</v>
      </c>
      <c r="D372" s="454">
        <v>-20.853333333333335</v>
      </c>
      <c r="E372" s="454">
        <v>-22.424999999999997</v>
      </c>
      <c r="F372" s="74">
        <v>-24.998888888888899</v>
      </c>
      <c r="G372" s="454">
        <v>-25.210277777777765</v>
      </c>
      <c r="H372" s="454">
        <v>-25.256666666666671</v>
      </c>
      <c r="I372" s="72">
        <v>-24.311666666666667</v>
      </c>
      <c r="J372" s="455">
        <v>-24.270166666666668</v>
      </c>
      <c r="K372" s="346">
        <v>-24.212222222222234</v>
      </c>
      <c r="L372" s="346"/>
      <c r="M372" s="348"/>
      <c r="N372" s="348"/>
      <c r="O372" s="352"/>
      <c r="P372" s="111"/>
      <c r="Q372" s="365"/>
      <c r="R372" s="365"/>
      <c r="S372" s="365"/>
      <c r="T372" s="365"/>
      <c r="U372" s="365"/>
      <c r="V372" s="365"/>
      <c r="W372" s="365"/>
      <c r="X372" s="365"/>
      <c r="Y372" s="365"/>
      <c r="Z372" s="365"/>
      <c r="AA372" s="365"/>
      <c r="AB372" s="365"/>
    </row>
    <row r="373" spans="1:29" x14ac:dyDescent="0.25">
      <c r="A373" s="447" t="s">
        <v>9</v>
      </c>
      <c r="B373" s="446" t="s">
        <v>175</v>
      </c>
      <c r="C373" s="454">
        <v>-15.472444444444434</v>
      </c>
      <c r="D373" s="454">
        <v>-21.591111111111104</v>
      </c>
      <c r="E373" s="453">
        <v>-23.385555555555566</v>
      </c>
      <c r="F373" s="239">
        <v>-24.647222222222236</v>
      </c>
      <c r="G373" s="454">
        <v>-25.917111111111097</v>
      </c>
      <c r="H373" s="453">
        <v>-23.471111111111131</v>
      </c>
      <c r="I373" s="72">
        <v>-25.971666666666664</v>
      </c>
      <c r="J373" s="455">
        <v>-23.946666666666669</v>
      </c>
      <c r="K373" s="347">
        <v>-24.179444444444432</v>
      </c>
      <c r="L373" s="346"/>
      <c r="M373" s="348"/>
      <c r="N373" s="351"/>
      <c r="O373" s="352"/>
      <c r="Q373" s="365"/>
      <c r="R373" s="365"/>
      <c r="S373" s="365"/>
      <c r="T373" s="365"/>
      <c r="U373" s="365"/>
      <c r="V373" s="365"/>
      <c r="W373" s="365"/>
      <c r="X373" s="365"/>
      <c r="Y373" s="365"/>
      <c r="Z373" s="365"/>
      <c r="AA373" s="365"/>
      <c r="AB373" s="365"/>
    </row>
    <row r="374" spans="1:29" x14ac:dyDescent="0.25">
      <c r="A374" s="445" t="s">
        <v>217</v>
      </c>
      <c r="B374" s="446" t="s">
        <v>26</v>
      </c>
      <c r="C374" s="453"/>
      <c r="D374" s="454">
        <v>-19.23</v>
      </c>
      <c r="E374" s="454">
        <v>-20.055333333333333</v>
      </c>
      <c r="F374" s="74">
        <v>-22.509166666666669</v>
      </c>
      <c r="G374" s="453">
        <v>-22.935999999999996</v>
      </c>
      <c r="H374" s="454">
        <v>-20.991666666666667</v>
      </c>
      <c r="I374" s="74">
        <v>-24.270444444444433</v>
      </c>
      <c r="J374" s="455">
        <v>-21.8411111111111</v>
      </c>
      <c r="K374" s="347">
        <v>-22.493111111111102</v>
      </c>
      <c r="L374" s="349"/>
      <c r="M374" s="349"/>
      <c r="N374" s="349"/>
      <c r="O374" s="350"/>
      <c r="P374" s="111"/>
      <c r="Q374" s="364"/>
      <c r="R374" s="364"/>
      <c r="S374" s="364"/>
      <c r="T374" s="364"/>
      <c r="U374" s="364"/>
      <c r="V374" s="364"/>
      <c r="W374" s="364"/>
      <c r="X374" s="364"/>
      <c r="Y374" s="364"/>
      <c r="Z374" s="364"/>
      <c r="AA374" s="364"/>
      <c r="AB374" s="364"/>
    </row>
    <row r="375" spans="1:29" x14ac:dyDescent="0.25">
      <c r="A375" s="445" t="s">
        <v>218</v>
      </c>
      <c r="B375" s="446" t="s">
        <v>26</v>
      </c>
      <c r="C375" s="453"/>
      <c r="D375" s="454">
        <v>-19.863166666666668</v>
      </c>
      <c r="E375" s="454">
        <v>-21.287333333333336</v>
      </c>
      <c r="F375" s="74">
        <v>-23.138333333333332</v>
      </c>
      <c r="G375" s="453">
        <v>-23.481333333333335</v>
      </c>
      <c r="H375" s="454">
        <v>-21.330000000000002</v>
      </c>
      <c r="I375" s="74">
        <v>-24.093333333333334</v>
      </c>
      <c r="J375" s="455">
        <v>-22.399833333333333</v>
      </c>
      <c r="K375" s="347">
        <v>-22.593999999999998</v>
      </c>
      <c r="L375" s="349"/>
      <c r="M375" s="351"/>
      <c r="N375" s="348"/>
      <c r="O375" s="352"/>
      <c r="P375" s="111"/>
      <c r="Q375" s="365"/>
      <c r="R375" s="365"/>
      <c r="S375" s="365"/>
      <c r="T375" s="365"/>
      <c r="U375" s="365"/>
      <c r="V375" s="365"/>
      <c r="W375" s="365"/>
      <c r="X375" s="365"/>
      <c r="Y375" s="365"/>
      <c r="Z375" s="365"/>
      <c r="AA375" s="365"/>
      <c r="AB375" s="365"/>
    </row>
    <row r="376" spans="1:29" x14ac:dyDescent="0.25">
      <c r="A376" s="445" t="s">
        <v>20</v>
      </c>
      <c r="B376" s="446" t="s">
        <v>27</v>
      </c>
      <c r="C376" s="454">
        <v>-16.267166666666668</v>
      </c>
      <c r="D376" s="454">
        <v>-21.302555555555568</v>
      </c>
      <c r="E376" s="454">
        <v>-22.6646111111111</v>
      </c>
      <c r="F376" s="74">
        <v>-23.824333333333339</v>
      </c>
      <c r="G376" s="454">
        <v>-24.538</v>
      </c>
      <c r="H376" s="453">
        <v>-23.105833333333333</v>
      </c>
      <c r="I376" s="74">
        <v>-23.086666666666662</v>
      </c>
      <c r="J376" s="455">
        <v>-23.372777777777767</v>
      </c>
      <c r="K376" s="349">
        <v>-23.575000000000003</v>
      </c>
      <c r="L376" s="346"/>
      <c r="M376" s="346"/>
      <c r="N376" s="346"/>
      <c r="O376" s="352"/>
      <c r="P376" s="111" t="s">
        <v>20</v>
      </c>
      <c r="Q376" s="364">
        <f>AVERAGE(C376,C377,C379,C380)</f>
        <v>-15.101027777777777</v>
      </c>
      <c r="R376" s="364">
        <f t="shared" ref="R376:AC376" si="470">AVERAGE(D376,D377,D379,D380)</f>
        <v>-20.497027777777774</v>
      </c>
      <c r="S376" s="364">
        <f t="shared" si="470"/>
        <v>-21.368472222222216</v>
      </c>
      <c r="T376" s="364">
        <f t="shared" si="470"/>
        <v>-23.774763888888895</v>
      </c>
      <c r="U376" s="364">
        <f t="shared" si="470"/>
        <v>-23.835347222222225</v>
      </c>
      <c r="V376" s="364">
        <f t="shared" si="470"/>
        <v>-23.339361111111113</v>
      </c>
      <c r="W376" s="364">
        <f t="shared" si="470"/>
        <v>-23.652638888888891</v>
      </c>
      <c r="X376" s="364">
        <f t="shared" si="470"/>
        <v>-22.801805555555561</v>
      </c>
      <c r="Y376" s="364">
        <f t="shared" si="470"/>
        <v>-22.773847222222216</v>
      </c>
      <c r="Z376" s="364" t="e">
        <f t="shared" si="470"/>
        <v>#DIV/0!</v>
      </c>
      <c r="AA376" s="364" t="e">
        <f t="shared" si="470"/>
        <v>#DIV/0!</v>
      </c>
      <c r="AB376" s="364" t="e">
        <f t="shared" si="470"/>
        <v>#DIV/0!</v>
      </c>
      <c r="AC376" s="364" t="e">
        <f t="shared" si="470"/>
        <v>#DIV/0!</v>
      </c>
    </row>
    <row r="377" spans="1:29" x14ac:dyDescent="0.25">
      <c r="A377" s="445" t="s">
        <v>20</v>
      </c>
      <c r="B377" s="446" t="s">
        <v>27</v>
      </c>
      <c r="C377" s="454">
        <v>-14.053611111111101</v>
      </c>
      <c r="D377" s="454">
        <v>-20.449777777777765</v>
      </c>
      <c r="E377" s="454">
        <v>-20.677444444444433</v>
      </c>
      <c r="F377" s="74">
        <v>-23.764166666666668</v>
      </c>
      <c r="G377" s="454">
        <v>-23.146166666666669</v>
      </c>
      <c r="H377" s="453">
        <v>-23.116666666666664</v>
      </c>
      <c r="I377" s="74">
        <v>-23.636666666666667</v>
      </c>
      <c r="J377" s="455">
        <v>-22.035277777777804</v>
      </c>
      <c r="K377" s="349">
        <v>-21.945555555555533</v>
      </c>
      <c r="L377" s="346"/>
      <c r="M377" s="346"/>
      <c r="N377" s="351"/>
      <c r="O377" s="352"/>
      <c r="Q377" s="365"/>
      <c r="R377" s="365"/>
      <c r="S377" s="365"/>
      <c r="T377" s="365"/>
      <c r="U377" s="365"/>
      <c r="V377" s="365"/>
      <c r="W377" s="365"/>
      <c r="X377" s="365"/>
      <c r="Y377" s="365"/>
      <c r="Z377" s="365"/>
      <c r="AA377" s="365"/>
      <c r="AB377" s="365"/>
    </row>
    <row r="378" spans="1:29" x14ac:dyDescent="0.25">
      <c r="A378" s="445" t="s">
        <v>219</v>
      </c>
      <c r="B378" s="446" t="s">
        <v>11</v>
      </c>
      <c r="C378" s="453"/>
      <c r="D378" s="454">
        <v>-14.5051111111111</v>
      </c>
      <c r="E378" s="454">
        <v>-18.868222222222233</v>
      </c>
      <c r="F378" s="74">
        <v>-20.951222222222231</v>
      </c>
      <c r="G378" s="453">
        <v>-21.440666666666669</v>
      </c>
      <c r="H378" s="454">
        <v>-20.643333333333334</v>
      </c>
      <c r="I378" s="74">
        <v>-24.040000000000003</v>
      </c>
      <c r="J378" s="455">
        <v>-20.805</v>
      </c>
      <c r="K378" s="346">
        <v>-22.256944444444432</v>
      </c>
      <c r="L378" s="349"/>
      <c r="M378" s="351"/>
      <c r="N378" s="351"/>
      <c r="O378" s="352"/>
      <c r="P378" s="111"/>
      <c r="Q378" s="364"/>
      <c r="R378" s="364"/>
      <c r="S378" s="364"/>
      <c r="T378" s="364"/>
      <c r="U378" s="364"/>
      <c r="V378" s="364"/>
      <c r="W378" s="364"/>
      <c r="X378" s="364"/>
      <c r="Y378" s="364"/>
      <c r="Z378" s="364"/>
      <c r="AA378" s="364"/>
      <c r="AB378" s="364"/>
    </row>
    <row r="379" spans="1:29" x14ac:dyDescent="0.25">
      <c r="A379" s="445" t="s">
        <v>20</v>
      </c>
      <c r="B379" s="446" t="s">
        <v>10</v>
      </c>
      <c r="C379" s="453">
        <v>-15.356666666666667</v>
      </c>
      <c r="D379" s="454">
        <v>-20.238666666666671</v>
      </c>
      <c r="E379" s="454">
        <v>-21.540000000000003</v>
      </c>
      <c r="F379" s="239">
        <v>-23.939999999999998</v>
      </c>
      <c r="G379" s="453">
        <v>-23.734999999999999</v>
      </c>
      <c r="H379" s="453">
        <v>-23.4257777777778</v>
      </c>
      <c r="I379" s="72">
        <v>-24.070555555555568</v>
      </c>
      <c r="J379" s="455">
        <v>-22.883333333333336</v>
      </c>
      <c r="K379" s="347">
        <v>-22.994833333333332</v>
      </c>
      <c r="L379" s="349"/>
      <c r="M379" s="351"/>
      <c r="N379" s="348"/>
      <c r="O379" s="352"/>
      <c r="P379" s="111"/>
      <c r="Q379" s="365"/>
      <c r="R379" s="365"/>
      <c r="S379" s="365"/>
      <c r="T379" s="365"/>
      <c r="U379" s="365"/>
      <c r="V379" s="365"/>
      <c r="W379" s="365"/>
      <c r="X379" s="365"/>
      <c r="Y379" s="365"/>
      <c r="Z379" s="365"/>
      <c r="AA379" s="365"/>
      <c r="AB379" s="365"/>
    </row>
    <row r="380" spans="1:29" x14ac:dyDescent="0.25">
      <c r="A380" s="445" t="s">
        <v>20</v>
      </c>
      <c r="B380" s="446" t="s">
        <v>11</v>
      </c>
      <c r="C380" s="454">
        <v>-14.726666666666667</v>
      </c>
      <c r="D380" s="454">
        <v>-19.997111111111099</v>
      </c>
      <c r="E380" s="453">
        <v>-20.591833333333334</v>
      </c>
      <c r="F380" s="239">
        <v>-23.570555555555568</v>
      </c>
      <c r="G380" s="454">
        <v>-23.922222222222231</v>
      </c>
      <c r="H380" s="454">
        <v>-23.709166666666665</v>
      </c>
      <c r="I380" s="72">
        <v>-23.816666666666666</v>
      </c>
      <c r="J380" s="455">
        <v>-22.915833333333335</v>
      </c>
      <c r="K380" s="346">
        <v>-22.58</v>
      </c>
      <c r="L380" s="346"/>
      <c r="M380" s="348"/>
      <c r="N380" s="346"/>
      <c r="O380" s="352"/>
      <c r="P380" s="111"/>
      <c r="Q380" s="365"/>
      <c r="R380" s="365"/>
      <c r="S380" s="365"/>
      <c r="T380" s="365"/>
      <c r="U380" s="365"/>
      <c r="V380" s="365"/>
      <c r="W380" s="365"/>
      <c r="X380" s="365"/>
      <c r="Y380" s="365"/>
      <c r="Z380" s="365"/>
      <c r="AA380" s="365"/>
      <c r="AB380" s="365"/>
    </row>
    <row r="381" spans="1:29" x14ac:dyDescent="0.25">
      <c r="A381" s="445" t="s">
        <v>1</v>
      </c>
      <c r="B381" s="446" t="s">
        <v>15</v>
      </c>
      <c r="C381" s="454">
        <v>-18.776944444444435</v>
      </c>
      <c r="D381" s="453">
        <v>-21.325833333333335</v>
      </c>
      <c r="E381" s="453">
        <v>-22.281333333333333</v>
      </c>
      <c r="F381" s="74">
        <v>-24.557444444444432</v>
      </c>
      <c r="G381" s="454">
        <v>-24.300666666666668</v>
      </c>
      <c r="H381" s="454">
        <v>-23.658833333333334</v>
      </c>
      <c r="I381" s="74">
        <v>-24.591944444444433</v>
      </c>
      <c r="J381" s="455">
        <v>-21.933999999999997</v>
      </c>
      <c r="K381" s="347">
        <v>-22.268333333333331</v>
      </c>
      <c r="L381" s="346"/>
      <c r="M381" s="346"/>
      <c r="N381" s="346"/>
      <c r="O381" s="352"/>
      <c r="P381" s="111" t="s">
        <v>1</v>
      </c>
      <c r="Q381" s="364">
        <f>AVERAGE(C381:C386)</f>
        <v>-17.426592592592595</v>
      </c>
      <c r="R381" s="364">
        <f t="shared" ref="R381" si="471">AVERAGE(D381:D386)</f>
        <v>-21.191833333333332</v>
      </c>
      <c r="S381" s="364">
        <f t="shared" ref="S381" si="472">AVERAGE(E381:E386)</f>
        <v>-22.204731481481474</v>
      </c>
      <c r="T381" s="364">
        <f t="shared" ref="T381" si="473">AVERAGE(F381:F386)</f>
        <v>-24.398129629629626</v>
      </c>
      <c r="U381" s="364">
        <f t="shared" ref="U381" si="474">AVERAGE(G381:G386)</f>
        <v>-24.122185185185192</v>
      </c>
      <c r="V381" s="364">
        <f t="shared" ref="V381" si="475">AVERAGE(H381:H386)</f>
        <v>-23.341333333333335</v>
      </c>
      <c r="W381" s="364">
        <f t="shared" ref="W381" si="476">AVERAGE(I381:I386)</f>
        <v>-24.307333333333332</v>
      </c>
      <c r="X381" s="364">
        <f t="shared" ref="X381" si="477">AVERAGE(J381:J386)</f>
        <v>-22.796435185185185</v>
      </c>
      <c r="Y381" s="364">
        <f t="shared" ref="Y381" si="478">AVERAGE(K381:K386)</f>
        <v>-22.453824074074074</v>
      </c>
      <c r="Z381" s="364" t="e">
        <f t="shared" ref="Z381" si="479">AVERAGE(L381:L386)</f>
        <v>#DIV/0!</v>
      </c>
      <c r="AA381" s="364" t="e">
        <f t="shared" ref="AA381" si="480">AVERAGE(M381:M386)</f>
        <v>#DIV/0!</v>
      </c>
      <c r="AB381" s="364" t="e">
        <f t="shared" ref="AB381:AC381" si="481">AVERAGE(N381:N386)</f>
        <v>#DIV/0!</v>
      </c>
      <c r="AC381" s="364" t="e">
        <f t="shared" si="481"/>
        <v>#DIV/0!</v>
      </c>
    </row>
    <row r="382" spans="1:29" x14ac:dyDescent="0.25">
      <c r="A382" s="445" t="s">
        <v>1</v>
      </c>
      <c r="B382" s="446" t="s">
        <v>26</v>
      </c>
      <c r="C382" s="454">
        <v>-18.073666666666668</v>
      </c>
      <c r="D382" s="454">
        <v>-21.057444444444432</v>
      </c>
      <c r="E382" s="454">
        <v>-21.910333333333337</v>
      </c>
      <c r="F382" s="74">
        <v>-24.042833333333334</v>
      </c>
      <c r="G382" s="454">
        <v>-23.72</v>
      </c>
      <c r="H382" s="454">
        <v>-23.236499999999996</v>
      </c>
      <c r="I382" s="74">
        <v>-24.267388888888899</v>
      </c>
      <c r="J382" s="455">
        <v>-22.959666666666667</v>
      </c>
      <c r="K382" s="347">
        <v>-21.761111111111102</v>
      </c>
      <c r="L382" s="346"/>
      <c r="M382" s="346"/>
      <c r="N382" s="346"/>
      <c r="O382" s="352"/>
      <c r="P382" s="111"/>
      <c r="Q382" s="365"/>
      <c r="R382" s="365"/>
      <c r="S382" s="365"/>
      <c r="T382" s="365"/>
      <c r="U382" s="365"/>
      <c r="V382" s="365"/>
      <c r="W382" s="365"/>
      <c r="X382" s="365"/>
      <c r="Y382" s="365"/>
      <c r="Z382" s="365"/>
      <c r="AA382" s="365"/>
      <c r="AB382" s="365"/>
    </row>
    <row r="383" spans="1:29" x14ac:dyDescent="0.25">
      <c r="A383" s="445" t="s">
        <v>1</v>
      </c>
      <c r="B383" s="446" t="s">
        <v>16</v>
      </c>
      <c r="C383" s="454">
        <v>-15.863833333333332</v>
      </c>
      <c r="D383" s="454">
        <v>-20.785499999999999</v>
      </c>
      <c r="E383" s="454">
        <v>-21.586166666666667</v>
      </c>
      <c r="F383" s="74">
        <v>-23.648500000000002</v>
      </c>
      <c r="G383" s="454">
        <v>-23.234166666666667</v>
      </c>
      <c r="H383" s="454">
        <v>-23.133666666666667</v>
      </c>
      <c r="I383" s="72">
        <v>-23.24133333333333</v>
      </c>
      <c r="J383" s="455">
        <v>-22.642833333333332</v>
      </c>
      <c r="K383" s="346">
        <v>-22.025333333333332</v>
      </c>
      <c r="L383" s="348"/>
      <c r="M383" s="346"/>
      <c r="N383" s="351"/>
      <c r="O383" s="352"/>
      <c r="Q383" s="365"/>
      <c r="R383" s="365"/>
      <c r="S383" s="365"/>
      <c r="T383" s="365"/>
      <c r="U383" s="365"/>
      <c r="V383" s="365"/>
      <c r="W383" s="365"/>
      <c r="X383" s="365"/>
      <c r="Y383" s="365"/>
      <c r="Z383" s="365"/>
      <c r="AA383" s="365"/>
      <c r="AB383" s="365"/>
    </row>
    <row r="384" spans="1:29" x14ac:dyDescent="0.25">
      <c r="A384" s="445" t="s">
        <v>1</v>
      </c>
      <c r="B384" s="446" t="s">
        <v>10</v>
      </c>
      <c r="C384" s="453">
        <v>-16.854444444444468</v>
      </c>
      <c r="D384" s="454">
        <v>-20.739888888888903</v>
      </c>
      <c r="E384" s="454">
        <v>-22.307666666666666</v>
      </c>
      <c r="F384" s="239">
        <v>-23.635499999999997</v>
      </c>
      <c r="G384" s="453">
        <v>-24.085333333333335</v>
      </c>
      <c r="H384" s="453">
        <v>-23.183333333333337</v>
      </c>
      <c r="I384" s="72">
        <v>-23.8325</v>
      </c>
      <c r="J384" s="455">
        <v>-22.513333333333335</v>
      </c>
      <c r="K384" s="349">
        <v>-22.261666666666667</v>
      </c>
      <c r="L384" s="349"/>
      <c r="M384" s="351"/>
      <c r="N384" s="351"/>
      <c r="O384" s="352"/>
      <c r="P384" s="111"/>
      <c r="Q384" s="364"/>
      <c r="R384" s="364"/>
      <c r="S384" s="364"/>
      <c r="T384" s="364"/>
      <c r="U384" s="364"/>
      <c r="V384" s="364"/>
      <c r="W384" s="364"/>
      <c r="X384" s="364"/>
      <c r="Y384" s="364"/>
      <c r="Z384" s="364"/>
      <c r="AA384" s="364"/>
      <c r="AB384" s="364"/>
    </row>
    <row r="385" spans="1:29" x14ac:dyDescent="0.25">
      <c r="A385" s="445" t="s">
        <v>1</v>
      </c>
      <c r="B385" s="446" t="s">
        <v>11</v>
      </c>
      <c r="C385" s="453">
        <v>-17.046000000000003</v>
      </c>
      <c r="D385" s="454">
        <v>-21.534000000000002</v>
      </c>
      <c r="E385" s="454">
        <v>-22.491388888888867</v>
      </c>
      <c r="F385" s="72">
        <v>-25.549666666666667</v>
      </c>
      <c r="G385" s="453">
        <v>-24.871111111111134</v>
      </c>
      <c r="H385" s="453">
        <v>-23.407333333333337</v>
      </c>
      <c r="I385" s="72">
        <v>-24.962500000000002</v>
      </c>
      <c r="J385" s="455">
        <v>-23.574999999999999</v>
      </c>
      <c r="K385" s="349">
        <v>-23.876999999999999</v>
      </c>
      <c r="L385" s="349"/>
      <c r="M385" s="351"/>
      <c r="N385" s="346"/>
      <c r="O385" s="352"/>
      <c r="P385" s="111"/>
      <c r="Q385" s="365"/>
      <c r="R385" s="365"/>
      <c r="S385" s="365"/>
      <c r="T385" s="365"/>
      <c r="U385" s="365"/>
      <c r="V385" s="365"/>
      <c r="W385" s="365"/>
      <c r="X385" s="365"/>
      <c r="Y385" s="365"/>
      <c r="Z385" s="365"/>
      <c r="AA385" s="365"/>
      <c r="AB385" s="365"/>
    </row>
    <row r="386" spans="1:29" x14ac:dyDescent="0.25">
      <c r="A386" s="447" t="s">
        <v>1</v>
      </c>
      <c r="B386" s="446" t="s">
        <v>176</v>
      </c>
      <c r="C386" s="454">
        <v>-17.944666666666667</v>
      </c>
      <c r="D386" s="454">
        <v>-21.708333333333332</v>
      </c>
      <c r="E386" s="454">
        <v>-22.651499999999999</v>
      </c>
      <c r="F386" s="59">
        <v>-24.95483333333333</v>
      </c>
      <c r="G386" s="454">
        <v>-24.521833333333333</v>
      </c>
      <c r="H386" s="453">
        <v>-23.428333333333331</v>
      </c>
      <c r="I386" s="72">
        <v>-24.948333333333334</v>
      </c>
      <c r="J386" s="455">
        <v>-23.153777777777766</v>
      </c>
      <c r="K386" s="349">
        <v>-22.529499999999999</v>
      </c>
      <c r="L386" s="346"/>
      <c r="M386" s="346"/>
      <c r="N386" s="351"/>
      <c r="O386" s="350"/>
      <c r="Q386" s="365"/>
      <c r="R386" s="365"/>
      <c r="S386" s="365"/>
      <c r="T386" s="365"/>
      <c r="U386" s="365"/>
      <c r="V386" s="365"/>
      <c r="W386" s="365"/>
      <c r="X386" s="365"/>
      <c r="Y386" s="365"/>
      <c r="Z386" s="365"/>
      <c r="AA386" s="365"/>
      <c r="AB386" s="365"/>
    </row>
    <row r="387" spans="1:29" x14ac:dyDescent="0.25">
      <c r="A387" s="445" t="s">
        <v>8</v>
      </c>
      <c r="B387" s="446" t="s">
        <v>14</v>
      </c>
      <c r="C387" s="453">
        <v>-16.506166666666669</v>
      </c>
      <c r="D387" s="454">
        <v>-21.314666666666668</v>
      </c>
      <c r="E387" s="454">
        <v>-20.964833333333335</v>
      </c>
      <c r="F387" s="74">
        <v>-23.094666666666669</v>
      </c>
      <c r="G387" s="453">
        <v>-23.103333333333335</v>
      </c>
      <c r="H387" s="454">
        <v>-22.80916666666667</v>
      </c>
      <c r="I387" s="74">
        <v>-22.680833333333336</v>
      </c>
      <c r="J387" s="455">
        <v>-21.554833333333335</v>
      </c>
      <c r="K387" s="346">
        <v>-23.461777777777769</v>
      </c>
      <c r="L387" s="349"/>
      <c r="M387" s="351"/>
      <c r="N387" s="346"/>
      <c r="O387" s="352"/>
      <c r="P387" s="111" t="s">
        <v>8</v>
      </c>
      <c r="Q387" s="364">
        <f>AVERAGE(C387:C389)</f>
        <v>-15.465944444444446</v>
      </c>
      <c r="R387" s="364">
        <f t="shared" ref="R387" si="482">AVERAGE(D387:D389)</f>
        <v>-20.280907407407412</v>
      </c>
      <c r="S387" s="364">
        <f t="shared" ref="S387" si="483">AVERAGE(E387:E389)</f>
        <v>-20.990462962962969</v>
      </c>
      <c r="T387" s="364">
        <f t="shared" ref="T387" si="484">AVERAGE(F387:F389)</f>
        <v>-22.192481481481479</v>
      </c>
      <c r="U387" s="364">
        <f t="shared" ref="U387" si="485">AVERAGE(G387:G389)</f>
        <v>-22.767111111111117</v>
      </c>
      <c r="V387" s="364">
        <f t="shared" ref="V387" si="486">AVERAGE(H387:H389)</f>
        <v>-22.464583333333337</v>
      </c>
      <c r="W387" s="364">
        <f t="shared" ref="W387" si="487">AVERAGE(I387:I389)</f>
        <v>-22.69338888888889</v>
      </c>
      <c r="X387" s="364">
        <f t="shared" ref="X387" si="488">AVERAGE(J387:J389)</f>
        <v>-21.666425925925921</v>
      </c>
      <c r="Y387" s="364">
        <f t="shared" ref="Y387" si="489">AVERAGE(K387:K389)</f>
        <v>-22.664296296296289</v>
      </c>
      <c r="Z387" s="364" t="e">
        <f t="shared" ref="Z387" si="490">AVERAGE(L387:L389)</f>
        <v>#DIV/0!</v>
      </c>
      <c r="AA387" s="364" t="e">
        <f t="shared" ref="AA387" si="491">AVERAGE(M387:M389)</f>
        <v>#DIV/0!</v>
      </c>
      <c r="AB387" s="364" t="e">
        <f t="shared" ref="AB387:AC387" si="492">AVERAGE(N387:N389)</f>
        <v>#DIV/0!</v>
      </c>
      <c r="AC387" s="364" t="e">
        <f t="shared" si="492"/>
        <v>#DIV/0!</v>
      </c>
    </row>
    <row r="388" spans="1:29" x14ac:dyDescent="0.25">
      <c r="A388" s="445" t="s">
        <v>8</v>
      </c>
      <c r="B388" s="446" t="s">
        <v>26</v>
      </c>
      <c r="C388" s="454">
        <v>-15.694333333333333</v>
      </c>
      <c r="D388" s="454">
        <v>-21.153333333333332</v>
      </c>
      <c r="E388" s="454">
        <v>-21.025000000000002</v>
      </c>
      <c r="F388" s="74">
        <v>-21.777500000000003</v>
      </c>
      <c r="G388" s="454">
        <v>-22.918888888888901</v>
      </c>
      <c r="H388" s="454">
        <v>-22.12</v>
      </c>
      <c r="I388" s="74">
        <v>-22.97666666666667</v>
      </c>
      <c r="J388" s="455">
        <v>-21.39</v>
      </c>
      <c r="K388" s="346">
        <v>-22.743333333333336</v>
      </c>
      <c r="L388" s="346"/>
      <c r="M388" s="346"/>
      <c r="N388" s="351"/>
      <c r="O388" s="352"/>
      <c r="P388" s="111"/>
      <c r="Q388" s="365"/>
      <c r="R388" s="365"/>
      <c r="S388" s="365"/>
      <c r="T388" s="365"/>
      <c r="U388" s="365"/>
      <c r="V388" s="365"/>
      <c r="W388" s="365"/>
      <c r="X388" s="365"/>
      <c r="Y388" s="365"/>
      <c r="Z388" s="365"/>
      <c r="AA388" s="365"/>
      <c r="AB388" s="365"/>
    </row>
    <row r="389" spans="1:29" x14ac:dyDescent="0.25">
      <c r="A389" s="445" t="s">
        <v>8</v>
      </c>
      <c r="B389" s="446" t="s">
        <v>12</v>
      </c>
      <c r="C389" s="454">
        <v>-14.197333333333333</v>
      </c>
      <c r="D389" s="453">
        <v>-18.374722222222232</v>
      </c>
      <c r="E389" s="453">
        <v>-20.981555555555566</v>
      </c>
      <c r="F389" s="72">
        <v>-21.705277777777766</v>
      </c>
      <c r="G389" s="454">
        <v>-22.279111111111103</v>
      </c>
      <c r="H389" s="455"/>
      <c r="I389" s="72">
        <v>-22.422666666666668</v>
      </c>
      <c r="J389" s="455">
        <v>-22.054444444444432</v>
      </c>
      <c r="K389" s="347">
        <v>-21.787777777777766</v>
      </c>
      <c r="L389" s="346"/>
      <c r="M389" s="346"/>
      <c r="N389" s="351"/>
      <c r="O389" s="352"/>
      <c r="P389" s="111"/>
      <c r="Q389" s="365"/>
      <c r="R389" s="365"/>
      <c r="S389" s="365"/>
      <c r="T389" s="365"/>
      <c r="U389" s="365"/>
      <c r="V389" s="365"/>
      <c r="W389" s="365"/>
      <c r="X389" s="365"/>
      <c r="Y389" s="365"/>
      <c r="Z389" s="365"/>
      <c r="AA389" s="365"/>
      <c r="AB389" s="365"/>
    </row>
    <row r="390" spans="1:29" x14ac:dyDescent="0.25">
      <c r="A390" s="445" t="s">
        <v>96</v>
      </c>
      <c r="B390" s="446" t="s">
        <v>10</v>
      </c>
      <c r="C390" s="453"/>
      <c r="D390" s="454">
        <v>-20.581333333333333</v>
      </c>
      <c r="E390" s="454">
        <v>-20.768333333333334</v>
      </c>
      <c r="F390" s="74">
        <v>-22.845777777777766</v>
      </c>
      <c r="G390" s="453">
        <v>-23.712999999999997</v>
      </c>
      <c r="H390" s="454">
        <v>-22.294333333333331</v>
      </c>
      <c r="I390" s="74">
        <v>-23.51844444444443</v>
      </c>
      <c r="J390" s="455">
        <v>-22.040166666666668</v>
      </c>
      <c r="K390" s="346">
        <v>-21.23566666666667</v>
      </c>
      <c r="L390" s="349"/>
      <c r="M390" s="351"/>
      <c r="N390" s="351"/>
      <c r="O390" s="350"/>
      <c r="P390" s="111" t="s">
        <v>96</v>
      </c>
      <c r="Q390" s="364">
        <f>AVERAGE(C390:C392)</f>
        <v>-15.260666666666665</v>
      </c>
      <c r="R390" s="364">
        <f t="shared" ref="R390" si="493">AVERAGE(D390:D392)</f>
        <v>-20.686222222222224</v>
      </c>
      <c r="S390" s="364">
        <f t="shared" ref="S390" si="494">AVERAGE(E390:E392)</f>
        <v>-21.232166666666668</v>
      </c>
      <c r="T390" s="364">
        <f t="shared" ref="T390" si="495">AVERAGE(F390:F392)</f>
        <v>-23.127037037037031</v>
      </c>
      <c r="U390" s="364">
        <f t="shared" ref="U390" si="496">AVERAGE(G390:G392)</f>
        <v>-23.108999999999998</v>
      </c>
      <c r="V390" s="364">
        <f t="shared" ref="V390" si="497">AVERAGE(H390:H392)</f>
        <v>-22.231555555555556</v>
      </c>
      <c r="W390" s="364">
        <f t="shared" ref="W390" si="498">AVERAGE(I390:I392)</f>
        <v>-24.190888888888889</v>
      </c>
      <c r="X390" s="364">
        <f t="shared" ref="X390" si="499">AVERAGE(J390:J392)</f>
        <v>-22.084388888888892</v>
      </c>
      <c r="Y390" s="364">
        <f t="shared" ref="Y390" si="500">AVERAGE(K390:K392)</f>
        <v>-21.630333333333336</v>
      </c>
      <c r="Z390" s="364" t="e">
        <f t="shared" ref="Z390" si="501">AVERAGE(L390:L392)</f>
        <v>#DIV/0!</v>
      </c>
      <c r="AA390" s="364" t="e">
        <f t="shared" ref="AA390" si="502">AVERAGE(M390:M392)</f>
        <v>#DIV/0!</v>
      </c>
      <c r="AB390" s="364" t="e">
        <f t="shared" ref="AB390:AC390" si="503">AVERAGE(N390:N392)</f>
        <v>#DIV/0!</v>
      </c>
      <c r="AC390" s="364" t="e">
        <f t="shared" si="503"/>
        <v>#DIV/0!</v>
      </c>
    </row>
    <row r="391" spans="1:29" x14ac:dyDescent="0.25">
      <c r="A391" s="445" t="s">
        <v>96</v>
      </c>
      <c r="B391" s="446" t="s">
        <v>175</v>
      </c>
      <c r="C391" s="453">
        <v>-16.211333333333332</v>
      </c>
      <c r="D391" s="454">
        <v>-20.872</v>
      </c>
      <c r="E391" s="454">
        <v>-21.203333333333333</v>
      </c>
      <c r="F391" s="52">
        <v>-23.096</v>
      </c>
      <c r="G391" s="453">
        <v>-22.952666666666669</v>
      </c>
      <c r="H391" s="454">
        <v>-22.546333333333333</v>
      </c>
      <c r="I391" s="72">
        <v>-24.456666666666667</v>
      </c>
      <c r="J391" s="455">
        <v>-21.672166666666669</v>
      </c>
      <c r="K391" s="347">
        <v>-22.01422222222223</v>
      </c>
      <c r="L391" s="349"/>
      <c r="M391" s="351"/>
      <c r="N391" s="351"/>
      <c r="O391" s="350"/>
      <c r="P391" s="111"/>
      <c r="Q391" s="365"/>
      <c r="R391" s="365"/>
      <c r="S391" s="365"/>
      <c r="T391" s="365"/>
      <c r="U391" s="365"/>
      <c r="V391" s="365"/>
      <c r="W391" s="365"/>
      <c r="X391" s="365"/>
      <c r="Y391" s="365"/>
      <c r="Z391" s="365"/>
      <c r="AA391" s="365"/>
      <c r="AB391" s="365"/>
    </row>
    <row r="392" spans="1:29" x14ac:dyDescent="0.25">
      <c r="A392" s="447" t="s">
        <v>96</v>
      </c>
      <c r="B392" s="446" t="s">
        <v>10</v>
      </c>
      <c r="C392" s="453">
        <v>-14.31</v>
      </c>
      <c r="D392" s="454">
        <v>-20.605333333333334</v>
      </c>
      <c r="E392" s="454">
        <v>-21.724833333333336</v>
      </c>
      <c r="F392" s="52">
        <v>-23.439333333333337</v>
      </c>
      <c r="G392" s="453">
        <v>-22.661333333333332</v>
      </c>
      <c r="H392" s="453">
        <v>-21.853999999999999</v>
      </c>
      <c r="I392" s="72">
        <v>-24.597555555555562</v>
      </c>
      <c r="J392" s="455">
        <v>-22.540833333333335</v>
      </c>
      <c r="K392" s="349">
        <v>-21.641111111111101</v>
      </c>
      <c r="L392" s="349"/>
      <c r="M392" s="351"/>
      <c r="N392" s="351"/>
      <c r="O392" s="350"/>
      <c r="P392" s="111"/>
      <c r="Q392" s="365"/>
      <c r="R392" s="365"/>
      <c r="S392" s="365"/>
      <c r="T392" s="365"/>
      <c r="U392" s="365"/>
      <c r="V392" s="365"/>
      <c r="W392" s="365"/>
      <c r="X392" s="365"/>
      <c r="Y392" s="365"/>
      <c r="Z392" s="365"/>
      <c r="AA392" s="365"/>
      <c r="AB392" s="365"/>
    </row>
    <row r="393" spans="1:29" x14ac:dyDescent="0.25">
      <c r="A393" s="445" t="s">
        <v>7</v>
      </c>
      <c r="B393" s="446" t="s">
        <v>27</v>
      </c>
      <c r="C393" s="453">
        <v>-12.641333333333334</v>
      </c>
      <c r="D393" s="454">
        <v>-19.721333333333334</v>
      </c>
      <c r="E393" s="454">
        <v>-21.822666666666667</v>
      </c>
      <c r="F393" s="74">
        <v>-21.646666666666665</v>
      </c>
      <c r="G393" s="453">
        <v>-22.725555555555569</v>
      </c>
      <c r="H393" s="453">
        <v>-21.567333333333334</v>
      </c>
      <c r="I393" s="74">
        <v>-25.088999999999999</v>
      </c>
      <c r="J393" s="455">
        <v>-21.829666666666668</v>
      </c>
      <c r="K393" s="347">
        <v>-21.350666666666665</v>
      </c>
      <c r="L393" s="349"/>
      <c r="M393" s="351"/>
      <c r="N393" s="351"/>
      <c r="O393" s="350"/>
      <c r="P393" s="111" t="s">
        <v>7</v>
      </c>
      <c r="Q393" s="366">
        <f>AVERAGE(C393:C405)</f>
        <v>-14.898358974358972</v>
      </c>
      <c r="R393" s="366">
        <f t="shared" ref="R393:AC393" si="504">AVERAGE(D393:D405)</f>
        <v>-19.650256410256411</v>
      </c>
      <c r="S393" s="366">
        <f t="shared" si="504"/>
        <v>-21.179141025641023</v>
      </c>
      <c r="T393" s="366">
        <f t="shared" si="504"/>
        <v>-22.412337962962962</v>
      </c>
      <c r="U393" s="366">
        <f t="shared" si="504"/>
        <v>-23.014837606837606</v>
      </c>
      <c r="V393" s="366">
        <f t="shared" si="504"/>
        <v>-22.187611111111114</v>
      </c>
      <c r="W393" s="366">
        <f t="shared" si="504"/>
        <v>-24.591846153846152</v>
      </c>
      <c r="X393" s="366">
        <f t="shared" si="504"/>
        <v>-21.987440170940168</v>
      </c>
      <c r="Y393" s="366">
        <f t="shared" si="504"/>
        <v>-21.852380341880345</v>
      </c>
      <c r="Z393" s="366" t="e">
        <f t="shared" si="504"/>
        <v>#DIV/0!</v>
      </c>
      <c r="AA393" s="366" t="e">
        <f t="shared" si="504"/>
        <v>#DIV/0!</v>
      </c>
      <c r="AB393" s="366" t="e">
        <f t="shared" si="504"/>
        <v>#DIV/0!</v>
      </c>
      <c r="AC393" s="366" t="e">
        <f t="shared" si="504"/>
        <v>#DIV/0!</v>
      </c>
    </row>
    <row r="394" spans="1:29" x14ac:dyDescent="0.25">
      <c r="A394" s="445" t="s">
        <v>7</v>
      </c>
      <c r="B394" s="446" t="s">
        <v>27</v>
      </c>
      <c r="C394" s="453">
        <v>-15.829999999999998</v>
      </c>
      <c r="D394" s="454">
        <v>-19.807833333333331</v>
      </c>
      <c r="E394" s="454">
        <v>-21.498000000000001</v>
      </c>
      <c r="F394" s="74">
        <v>-21.070000000000004</v>
      </c>
      <c r="G394" s="453">
        <v>-22.080166666666667</v>
      </c>
      <c r="H394" s="453">
        <v>-21.6508888888889</v>
      </c>
      <c r="I394" s="74">
        <v>-25.213333333333328</v>
      </c>
      <c r="J394" s="455">
        <v>-21.2741111111111</v>
      </c>
      <c r="K394" s="347">
        <v>-21.824833333333334</v>
      </c>
      <c r="L394" s="349"/>
      <c r="M394" s="351"/>
      <c r="N394" s="349"/>
      <c r="O394" s="350"/>
      <c r="P394" s="111"/>
      <c r="Q394" s="365"/>
      <c r="R394" s="365"/>
      <c r="S394" s="365"/>
      <c r="T394" s="365"/>
      <c r="U394" s="365"/>
      <c r="V394" s="365"/>
      <c r="W394" s="365"/>
      <c r="X394" s="365"/>
      <c r="Y394" s="365"/>
      <c r="Z394" s="365"/>
      <c r="AA394" s="365"/>
      <c r="AB394" s="365"/>
    </row>
    <row r="395" spans="1:29" x14ac:dyDescent="0.25">
      <c r="A395" s="445" t="s">
        <v>7</v>
      </c>
      <c r="B395" s="446" t="s">
        <v>11</v>
      </c>
      <c r="C395" s="453">
        <v>-15.810833333333335</v>
      </c>
      <c r="D395" s="454">
        <v>-20.262</v>
      </c>
      <c r="E395" s="454">
        <v>-22.481999999999999</v>
      </c>
      <c r="F395" s="74">
        <v>-22.66333333333333</v>
      </c>
      <c r="G395" s="453">
        <v>-22.8505</v>
      </c>
      <c r="H395" s="454">
        <v>-23.135333333333335</v>
      </c>
      <c r="I395" s="74">
        <v>-25.313333333333333</v>
      </c>
      <c r="J395" s="455">
        <v>-22.070166666666665</v>
      </c>
      <c r="K395" s="347">
        <v>-21.552888888888901</v>
      </c>
      <c r="L395" s="349"/>
      <c r="M395" s="351"/>
      <c r="N395" s="349"/>
      <c r="O395" s="352"/>
      <c r="P395" s="111"/>
      <c r="Q395" s="365"/>
      <c r="R395" s="365"/>
      <c r="S395" s="365"/>
      <c r="T395" s="365"/>
      <c r="U395" s="365"/>
      <c r="V395" s="365"/>
      <c r="W395" s="365"/>
      <c r="X395" s="365"/>
      <c r="Y395" s="365"/>
      <c r="Z395" s="365"/>
      <c r="AA395" s="365"/>
      <c r="AB395" s="365"/>
    </row>
    <row r="396" spans="1:29" x14ac:dyDescent="0.25">
      <c r="A396" s="447" t="s">
        <v>7</v>
      </c>
      <c r="B396" s="446" t="s">
        <v>27</v>
      </c>
      <c r="C396" s="453">
        <v>-15.807333333333332</v>
      </c>
      <c r="D396" s="454">
        <v>-20.595333333333333</v>
      </c>
      <c r="E396" s="454">
        <v>-20.782166666666665</v>
      </c>
      <c r="F396" s="74">
        <v>-21.687111111111097</v>
      </c>
      <c r="G396" s="453">
        <v>-23.147333333333336</v>
      </c>
      <c r="H396" s="454">
        <v>-21.042999999999999</v>
      </c>
      <c r="I396" s="74">
        <v>-25.141388888888901</v>
      </c>
      <c r="J396" s="455">
        <v>-20.037500000000001</v>
      </c>
      <c r="K396" s="346">
        <v>-21.28916666666667</v>
      </c>
      <c r="L396" s="349"/>
      <c r="M396" s="349"/>
      <c r="N396" s="346"/>
      <c r="O396" s="352"/>
      <c r="P396" s="111"/>
      <c r="Q396" s="365"/>
      <c r="R396" s="365"/>
      <c r="S396" s="365"/>
      <c r="T396" s="365"/>
      <c r="U396" s="365"/>
      <c r="V396" s="365"/>
      <c r="W396" s="365"/>
      <c r="X396" s="365"/>
      <c r="Y396" s="365"/>
      <c r="Z396" s="365"/>
      <c r="AA396" s="365"/>
      <c r="AB396" s="365"/>
    </row>
    <row r="397" spans="1:29" x14ac:dyDescent="0.25">
      <c r="A397" s="445" t="s">
        <v>7</v>
      </c>
      <c r="B397" s="446" t="s">
        <v>27</v>
      </c>
      <c r="C397" s="453">
        <v>-15.223333333333334</v>
      </c>
      <c r="D397" s="454">
        <v>-19.5505</v>
      </c>
      <c r="E397" s="454">
        <v>-21.455833333333334</v>
      </c>
      <c r="F397" s="74">
        <v>-22.383333333333336</v>
      </c>
      <c r="G397" s="453">
        <v>-22.646500000000003</v>
      </c>
      <c r="H397" s="453">
        <v>-21.638000000000002</v>
      </c>
      <c r="I397" s="74">
        <v>-24.396388888888904</v>
      </c>
      <c r="J397" s="455">
        <v>-22.622222222222202</v>
      </c>
      <c r="K397" s="349">
        <v>-22.416499999999999</v>
      </c>
      <c r="L397" s="349"/>
      <c r="M397" s="349"/>
      <c r="N397" s="346"/>
      <c r="O397" s="352"/>
      <c r="P397" s="111"/>
      <c r="Q397" s="365"/>
      <c r="R397" s="365"/>
      <c r="S397" s="365"/>
      <c r="T397" s="365"/>
      <c r="U397" s="365"/>
      <c r="V397" s="365"/>
      <c r="W397" s="365"/>
      <c r="X397" s="365"/>
      <c r="Y397" s="365"/>
      <c r="Z397" s="365"/>
      <c r="AA397" s="365"/>
      <c r="AB397" s="365"/>
    </row>
    <row r="398" spans="1:29" x14ac:dyDescent="0.25">
      <c r="A398" s="445" t="s">
        <v>7</v>
      </c>
      <c r="B398" s="446" t="s">
        <v>26</v>
      </c>
      <c r="C398" s="454">
        <v>-15.467333333333334</v>
      </c>
      <c r="D398" s="454">
        <v>-19.685333333333332</v>
      </c>
      <c r="E398" s="453">
        <v>-21.2895</v>
      </c>
      <c r="F398" s="74">
        <v>-22.162944444444435</v>
      </c>
      <c r="G398" s="454">
        <v>-23.453333333333333</v>
      </c>
      <c r="H398" s="455">
        <v>-22.02555555555557</v>
      </c>
      <c r="I398" s="74">
        <v>-24.60083333333333</v>
      </c>
      <c r="J398" s="455">
        <v>-21.726333333333333</v>
      </c>
      <c r="K398" s="347">
        <v>-22.555277777777764</v>
      </c>
      <c r="L398" s="346"/>
      <c r="M398" s="346"/>
      <c r="N398" s="346"/>
      <c r="O398" s="352"/>
      <c r="P398" s="111"/>
      <c r="Q398" s="365"/>
      <c r="R398" s="365"/>
      <c r="S398" s="365"/>
      <c r="T398" s="365"/>
      <c r="U398" s="365"/>
      <c r="V398" s="365"/>
      <c r="W398" s="365"/>
      <c r="X398" s="365"/>
      <c r="Y398" s="365"/>
      <c r="Z398" s="365"/>
      <c r="AA398" s="365"/>
      <c r="AB398" s="365"/>
    </row>
    <row r="399" spans="1:29" x14ac:dyDescent="0.25">
      <c r="A399" s="447" t="s">
        <v>7</v>
      </c>
      <c r="B399" s="446" t="s">
        <v>16</v>
      </c>
      <c r="C399" s="454">
        <v>-13.682666666666668</v>
      </c>
      <c r="D399" s="454">
        <v>-17.813333333333333</v>
      </c>
      <c r="E399" s="453">
        <v>-20.781166666666667</v>
      </c>
      <c r="F399" s="74">
        <v>-23.046000000000003</v>
      </c>
      <c r="G399" s="454">
        <v>-22.666</v>
      </c>
      <c r="H399" s="454">
        <v>-21.158333333333331</v>
      </c>
      <c r="I399" s="74">
        <v>-23.912777777777766</v>
      </c>
      <c r="J399" s="455">
        <v>-22.757000000000001</v>
      </c>
      <c r="K399" s="347">
        <v>-20.772499999999997</v>
      </c>
      <c r="L399" s="346"/>
      <c r="M399" s="346"/>
      <c r="N399" s="346"/>
      <c r="O399" s="352"/>
      <c r="Q399" s="365"/>
      <c r="R399" s="365"/>
      <c r="S399" s="365"/>
      <c r="T399" s="365"/>
      <c r="U399" s="365"/>
      <c r="V399" s="365"/>
      <c r="W399" s="365"/>
      <c r="X399" s="365"/>
      <c r="Y399" s="365"/>
      <c r="Z399" s="365"/>
      <c r="AA399" s="365"/>
      <c r="AB399" s="365"/>
    </row>
    <row r="400" spans="1:29" x14ac:dyDescent="0.25">
      <c r="A400" s="447" t="s">
        <v>7</v>
      </c>
      <c r="B400" s="446" t="s">
        <v>17</v>
      </c>
      <c r="C400" s="454">
        <v>-14.677333333333332</v>
      </c>
      <c r="D400" s="454">
        <v>-19.798333333333332</v>
      </c>
      <c r="E400" s="454">
        <v>-21.056999999999999</v>
      </c>
      <c r="F400" s="72"/>
      <c r="G400" s="454">
        <v>-22.380666666666666</v>
      </c>
      <c r="H400" s="453">
        <v>-21.751666666666665</v>
      </c>
      <c r="I400" s="72">
        <v>-25.141999999999999</v>
      </c>
      <c r="J400" s="455">
        <v>-21.776499999999999</v>
      </c>
      <c r="K400" s="349">
        <v>-22.161555555555566</v>
      </c>
      <c r="L400" s="346"/>
      <c r="M400" s="346"/>
      <c r="N400" s="346"/>
      <c r="O400" s="352"/>
      <c r="P400" s="111"/>
      <c r="Q400" s="365"/>
      <c r="R400" s="365"/>
      <c r="S400" s="365"/>
      <c r="T400" s="365"/>
      <c r="U400" s="365"/>
      <c r="V400" s="365"/>
      <c r="W400" s="365"/>
      <c r="X400" s="365"/>
      <c r="Y400" s="365"/>
      <c r="Z400" s="365"/>
      <c r="AA400" s="365"/>
      <c r="AB400" s="365"/>
    </row>
    <row r="401" spans="1:29" x14ac:dyDescent="0.25">
      <c r="A401" s="447" t="s">
        <v>7</v>
      </c>
      <c r="B401" s="446" t="s">
        <v>29</v>
      </c>
      <c r="C401" s="454">
        <v>-16.622</v>
      </c>
      <c r="D401" s="454">
        <v>-20.361333333333331</v>
      </c>
      <c r="E401" s="454">
        <v>-22.535</v>
      </c>
      <c r="F401" s="72">
        <v>-22.643333333333334</v>
      </c>
      <c r="G401" s="454">
        <v>-22.811499999999999</v>
      </c>
      <c r="H401" s="453">
        <v>-22.202833333333331</v>
      </c>
      <c r="I401" s="72">
        <v>-23.859555555555563</v>
      </c>
      <c r="J401" s="455">
        <v>-23.043333333333333</v>
      </c>
      <c r="K401" s="349">
        <v>-22.241166666666668</v>
      </c>
      <c r="L401" s="346"/>
      <c r="M401" s="346"/>
      <c r="N401" s="349"/>
      <c r="O401" s="352"/>
      <c r="Q401" s="365"/>
      <c r="R401" s="365"/>
      <c r="S401" s="365"/>
      <c r="T401" s="365"/>
      <c r="U401" s="365"/>
      <c r="V401" s="365"/>
      <c r="W401" s="365"/>
      <c r="X401" s="365"/>
      <c r="Y401" s="365"/>
      <c r="Z401" s="365"/>
      <c r="AA401" s="365"/>
      <c r="AB401" s="365"/>
    </row>
    <row r="402" spans="1:29" x14ac:dyDescent="0.25">
      <c r="A402" s="445" t="s">
        <v>7</v>
      </c>
      <c r="B402" s="446" t="s">
        <v>10</v>
      </c>
      <c r="C402" s="454">
        <v>-14.483666666666666</v>
      </c>
      <c r="D402" s="454">
        <v>-19.955111111111098</v>
      </c>
      <c r="E402" s="454">
        <v>-21.132000000000001</v>
      </c>
      <c r="F402" s="72">
        <v>-23.495000000000001</v>
      </c>
      <c r="G402" s="454">
        <v>-23.776888888888902</v>
      </c>
      <c r="H402" s="453">
        <v>-23.605999999999998</v>
      </c>
      <c r="I402" s="72">
        <v>-23.942499999999999</v>
      </c>
      <c r="J402" s="455">
        <v>-21.887333333333331</v>
      </c>
      <c r="K402" s="349">
        <v>-22.115111111111101</v>
      </c>
      <c r="L402" s="346"/>
      <c r="M402" s="346"/>
      <c r="N402" s="346"/>
      <c r="O402" s="352"/>
      <c r="P402" s="111"/>
      <c r="Q402" s="365"/>
      <c r="R402" s="365"/>
      <c r="S402" s="365"/>
      <c r="T402" s="365"/>
      <c r="U402" s="365"/>
      <c r="V402" s="365"/>
      <c r="W402" s="365"/>
      <c r="X402" s="365"/>
      <c r="Y402" s="365"/>
      <c r="Z402" s="365"/>
      <c r="AA402" s="365"/>
      <c r="AB402" s="365"/>
    </row>
    <row r="403" spans="1:29" x14ac:dyDescent="0.25">
      <c r="A403" s="445" t="s">
        <v>7</v>
      </c>
      <c r="B403" s="446" t="s">
        <v>11</v>
      </c>
      <c r="C403" s="454">
        <v>-15.408000000000001</v>
      </c>
      <c r="D403" s="454">
        <v>-19.989333333333335</v>
      </c>
      <c r="E403" s="454">
        <v>-21.333000000000002</v>
      </c>
      <c r="F403" s="72">
        <v>-23.120666666666665</v>
      </c>
      <c r="G403" s="454">
        <v>-23.096666666666668</v>
      </c>
      <c r="H403" s="453">
        <v>-23.941999999999997</v>
      </c>
      <c r="I403" s="72">
        <v>-23.827333333333332</v>
      </c>
      <c r="J403" s="455">
        <v>-22.191333333333333</v>
      </c>
      <c r="K403" s="349">
        <v>-21.838166666666666</v>
      </c>
      <c r="L403" s="346"/>
      <c r="M403" s="346"/>
      <c r="N403" s="349"/>
      <c r="O403" s="352"/>
      <c r="P403" s="111"/>
      <c r="Q403" s="365"/>
      <c r="R403" s="365"/>
      <c r="S403" s="365"/>
      <c r="T403" s="365"/>
      <c r="U403" s="365"/>
      <c r="V403" s="365"/>
      <c r="W403" s="365"/>
      <c r="X403" s="365"/>
      <c r="Y403" s="365"/>
      <c r="Z403" s="365"/>
      <c r="AA403" s="365"/>
      <c r="AB403" s="365"/>
    </row>
    <row r="404" spans="1:29" x14ac:dyDescent="0.25">
      <c r="A404" s="445" t="s">
        <v>7</v>
      </c>
      <c r="B404" s="446" t="s">
        <v>11</v>
      </c>
      <c r="C404" s="453">
        <v>-13.974833333333331</v>
      </c>
      <c r="D404" s="454">
        <v>-18.332222222222232</v>
      </c>
      <c r="E404" s="454">
        <v>-19.383166666666664</v>
      </c>
      <c r="F404" s="72">
        <v>-21.226666666666667</v>
      </c>
      <c r="G404" s="453">
        <v>-23.818000000000001</v>
      </c>
      <c r="H404" s="454">
        <v>-21.734666666666666</v>
      </c>
      <c r="I404" s="72">
        <v>-24.677499999999998</v>
      </c>
      <c r="J404" s="455">
        <v>-21.605</v>
      </c>
      <c r="K404" s="347">
        <v>-21.824333333333332</v>
      </c>
      <c r="L404" s="349"/>
      <c r="M404" s="349"/>
      <c r="N404" s="349"/>
      <c r="O404" s="352"/>
      <c r="P404" s="111"/>
      <c r="Q404" s="366"/>
      <c r="R404" s="366"/>
      <c r="S404" s="366"/>
      <c r="T404" s="366"/>
      <c r="U404" s="366"/>
      <c r="V404" s="366"/>
      <c r="W404" s="366"/>
      <c r="X404" s="366"/>
      <c r="Y404" s="366"/>
      <c r="Z404" s="366"/>
      <c r="AA404" s="366"/>
      <c r="AB404" s="366"/>
    </row>
    <row r="405" spans="1:29" x14ac:dyDescent="0.25">
      <c r="A405" s="445" t="s">
        <v>7</v>
      </c>
      <c r="B405" s="446" t="s">
        <v>10</v>
      </c>
      <c r="C405" s="454">
        <v>-14.049999999999999</v>
      </c>
      <c r="D405" s="453">
        <v>-19.581333333333333</v>
      </c>
      <c r="E405" s="453">
        <v>-19.777333333333331</v>
      </c>
      <c r="F405" s="74">
        <v>-23.803000000000001</v>
      </c>
      <c r="G405" s="454">
        <v>-23.739777777777771</v>
      </c>
      <c r="H405" s="453">
        <v>-22.983333333333331</v>
      </c>
      <c r="I405" s="72">
        <v>-24.578055555555533</v>
      </c>
      <c r="J405" s="455">
        <v>-23.016222222222236</v>
      </c>
      <c r="K405" s="349">
        <v>-22.138777777777765</v>
      </c>
      <c r="L405" s="346"/>
      <c r="M405" s="346"/>
      <c r="N405" s="348"/>
      <c r="O405" s="352"/>
      <c r="P405" s="111"/>
      <c r="Q405" s="365"/>
      <c r="R405" s="365"/>
      <c r="S405" s="365"/>
      <c r="T405" s="365"/>
      <c r="U405" s="365"/>
      <c r="V405" s="365"/>
      <c r="W405" s="365"/>
      <c r="X405" s="365"/>
      <c r="Y405" s="365"/>
      <c r="Z405" s="365"/>
      <c r="AA405" s="365"/>
      <c r="AB405" s="365"/>
    </row>
    <row r="406" spans="1:29" x14ac:dyDescent="0.25">
      <c r="A406" s="445" t="s">
        <v>4</v>
      </c>
      <c r="B406" s="446" t="s">
        <v>26</v>
      </c>
      <c r="C406" s="453">
        <v>-16.919999999999998</v>
      </c>
      <c r="D406" s="454">
        <v>-21.177777777777766</v>
      </c>
      <c r="E406" s="454">
        <v>-21.475388888888901</v>
      </c>
      <c r="F406" s="74">
        <v>-23.342500000000001</v>
      </c>
      <c r="G406" s="453">
        <v>-22.915000000000003</v>
      </c>
      <c r="H406" s="454">
        <v>-22.437666666666669</v>
      </c>
      <c r="I406" s="74">
        <v>-25.268333333333331</v>
      </c>
      <c r="J406" s="454">
        <v>-22.521944444444433</v>
      </c>
      <c r="K406" s="346">
        <v>-23.445555555555568</v>
      </c>
      <c r="L406" s="349"/>
      <c r="M406" s="349"/>
      <c r="N406" s="346"/>
      <c r="O406" s="352"/>
      <c r="P406" s="111" t="s">
        <v>4</v>
      </c>
      <c r="Q406" s="366">
        <f>AVERAGE(C406:C407)</f>
        <v>-17.950833333333332</v>
      </c>
      <c r="R406" s="366">
        <f t="shared" ref="R406" si="505">AVERAGE(D406:D407)</f>
        <v>-22.280555555555551</v>
      </c>
      <c r="S406" s="366">
        <f t="shared" ref="S406" si="506">AVERAGE(E406:E407)</f>
        <v>-22.496166666666667</v>
      </c>
      <c r="T406" s="366">
        <f t="shared" ref="T406" si="507">AVERAGE(F406:F407)</f>
        <v>-24.83625</v>
      </c>
      <c r="U406" s="366">
        <f t="shared" ref="U406" si="508">AVERAGE(G406:G407)</f>
        <v>-24.404444444444451</v>
      </c>
      <c r="V406" s="366">
        <f t="shared" ref="V406" si="509">AVERAGE(H406:H407)</f>
        <v>-23.417166666666667</v>
      </c>
      <c r="W406" s="366">
        <f t="shared" ref="W406" si="510">AVERAGE(I406:I407)</f>
        <v>-25.152499999999996</v>
      </c>
      <c r="X406" s="366">
        <f t="shared" ref="X406" si="511">AVERAGE(J406:J407)</f>
        <v>-23.598472222222217</v>
      </c>
      <c r="Y406" s="366">
        <f t="shared" ref="Y406" si="512">AVERAGE(K406:K407)</f>
        <v>-24.991944444444453</v>
      </c>
      <c r="Z406" s="366" t="e">
        <f t="shared" ref="Z406" si="513">AVERAGE(L406:L407)</f>
        <v>#DIV/0!</v>
      </c>
      <c r="AA406" s="366" t="e">
        <f t="shared" ref="AA406" si="514">AVERAGE(M406:M407)</f>
        <v>#DIV/0!</v>
      </c>
      <c r="AB406" s="366" t="e">
        <f t="shared" ref="AB406:AC406" si="515">AVERAGE(N406:N407)</f>
        <v>#DIV/0!</v>
      </c>
      <c r="AC406" s="366" t="e">
        <f t="shared" si="515"/>
        <v>#DIV/0!</v>
      </c>
    </row>
    <row r="407" spans="1:29" x14ac:dyDescent="0.25">
      <c r="A407" s="445" t="s">
        <v>4</v>
      </c>
      <c r="B407" s="446" t="s">
        <v>11</v>
      </c>
      <c r="C407" s="453">
        <v>-18.981666666666666</v>
      </c>
      <c r="D407" s="454">
        <v>-23.383333333333336</v>
      </c>
      <c r="E407" s="454">
        <v>-23.51694444444443</v>
      </c>
      <c r="F407" s="72">
        <v>-26.330000000000002</v>
      </c>
      <c r="G407" s="453">
        <v>-25.893888888888899</v>
      </c>
      <c r="H407" s="454">
        <v>-24.396666666666665</v>
      </c>
      <c r="I407" s="72">
        <v>-25.036666666666665</v>
      </c>
      <c r="J407" s="454">
        <v>-24.675000000000001</v>
      </c>
      <c r="K407" s="347">
        <v>-26.538333333333338</v>
      </c>
      <c r="L407" s="349"/>
      <c r="M407" s="349"/>
      <c r="N407" s="346"/>
      <c r="O407" s="352"/>
      <c r="P407" s="111"/>
      <c r="Q407" s="365"/>
      <c r="R407" s="365"/>
      <c r="S407" s="365"/>
      <c r="T407" s="365"/>
      <c r="U407" s="365"/>
      <c r="V407" s="365"/>
      <c r="W407" s="365"/>
      <c r="X407" s="365"/>
      <c r="Y407" s="365"/>
      <c r="Z407" s="365"/>
      <c r="AA407" s="365"/>
      <c r="AB407" s="365"/>
    </row>
    <row r="408" spans="1:29" x14ac:dyDescent="0.25">
      <c r="A408" s="445" t="s">
        <v>220</v>
      </c>
      <c r="B408" s="446" t="s">
        <v>26</v>
      </c>
      <c r="C408" s="454">
        <v>-17.599</v>
      </c>
      <c r="D408" s="454">
        <v>-22.221333333333334</v>
      </c>
      <c r="E408" s="453">
        <v>-22.782833333333333</v>
      </c>
      <c r="F408" s="74">
        <v>-24.656000000000002</v>
      </c>
      <c r="G408" s="454">
        <v>-24.112000000000002</v>
      </c>
      <c r="H408" s="454">
        <v>-23.985333333333333</v>
      </c>
      <c r="I408" s="74">
        <v>-25.917222222222232</v>
      </c>
      <c r="J408" s="455">
        <v>-23.2651111111111</v>
      </c>
      <c r="K408" s="348">
        <v>-24.002166666666668</v>
      </c>
      <c r="L408" s="346"/>
      <c r="M408" s="348"/>
      <c r="N408" s="349"/>
      <c r="O408" s="352"/>
      <c r="P408" s="111" t="s">
        <v>5</v>
      </c>
      <c r="Q408" s="364">
        <f>AVERAGE(C408:C412)</f>
        <v>-17.941066666666664</v>
      </c>
      <c r="R408" s="364">
        <f t="shared" ref="R408" si="516">AVERAGE(D408:D412)</f>
        <v>-22.034266666666667</v>
      </c>
      <c r="S408" s="364">
        <f t="shared" ref="S408" si="517">AVERAGE(E408:E412)</f>
        <v>-22.341511111111114</v>
      </c>
      <c r="T408" s="364">
        <f t="shared" ref="T408" si="518">AVERAGE(F408:F412)</f>
        <v>-24.229211111111105</v>
      </c>
      <c r="U408" s="364">
        <f t="shared" ref="U408" si="519">AVERAGE(G408:G412)</f>
        <v>-23.975333333333332</v>
      </c>
      <c r="V408" s="364">
        <f t="shared" ref="V408" si="520">AVERAGE(H408:H412)</f>
        <v>-23.751800000000006</v>
      </c>
      <c r="W408" s="364">
        <f t="shared" ref="W408" si="521">AVERAGE(I408:I412)</f>
        <v>-25.11216666666666</v>
      </c>
      <c r="X408" s="364">
        <f t="shared" ref="X408" si="522">AVERAGE(J408:J412)</f>
        <v>-23.462599999999995</v>
      </c>
      <c r="Y408" s="364">
        <f t="shared" ref="Y408" si="523">AVERAGE(K408:K412)</f>
        <v>-23.223377777777781</v>
      </c>
      <c r="Z408" s="364" t="e">
        <f t="shared" ref="Z408" si="524">AVERAGE(L408:L412)</f>
        <v>#DIV/0!</v>
      </c>
      <c r="AA408" s="364" t="e">
        <f t="shared" ref="AA408" si="525">AVERAGE(M408:M412)</f>
        <v>#DIV/0!</v>
      </c>
      <c r="AB408" s="364" t="e">
        <f t="shared" ref="AB408:AC408" si="526">AVERAGE(N408:N412)</f>
        <v>#DIV/0!</v>
      </c>
      <c r="AC408" s="364" t="e">
        <f t="shared" si="526"/>
        <v>#DIV/0!</v>
      </c>
    </row>
    <row r="409" spans="1:29" x14ac:dyDescent="0.25">
      <c r="A409" s="445" t="s">
        <v>220</v>
      </c>
      <c r="B409" s="446" t="s">
        <v>15</v>
      </c>
      <c r="C409" s="454">
        <v>-18.709833333333332</v>
      </c>
      <c r="D409" s="453">
        <v>-22.519166666666667</v>
      </c>
      <c r="E409" s="453">
        <v>-22.322388888888899</v>
      </c>
      <c r="F409" s="74">
        <v>-23.825833333333332</v>
      </c>
      <c r="G409" s="454">
        <v>-24.861333333333334</v>
      </c>
      <c r="H409" s="454">
        <v>-24.099999999999998</v>
      </c>
      <c r="I409" s="74">
        <v>-25.251111111111101</v>
      </c>
      <c r="J409" s="455">
        <v>-23.422444444444434</v>
      </c>
      <c r="K409" s="346">
        <v>-23.008888888888901</v>
      </c>
      <c r="L409" s="346"/>
      <c r="M409" s="346"/>
      <c r="N409" s="349"/>
      <c r="O409" s="352"/>
      <c r="P409" s="111"/>
      <c r="Q409" s="365"/>
      <c r="R409" s="365"/>
      <c r="S409" s="365"/>
      <c r="T409" s="365"/>
      <c r="U409" s="365"/>
      <c r="V409" s="365"/>
      <c r="W409" s="365"/>
      <c r="X409" s="365"/>
      <c r="Y409" s="365"/>
      <c r="Z409" s="365"/>
      <c r="AA409" s="365"/>
      <c r="AB409" s="365"/>
    </row>
    <row r="410" spans="1:29" x14ac:dyDescent="0.25">
      <c r="A410" s="445" t="s">
        <v>5</v>
      </c>
      <c r="B410" s="446" t="s">
        <v>16</v>
      </c>
      <c r="C410" s="454">
        <v>-16.579000000000001</v>
      </c>
      <c r="D410" s="454">
        <v>-20.390833333333333</v>
      </c>
      <c r="E410" s="454">
        <v>-21.377166666666668</v>
      </c>
      <c r="F410" s="74">
        <v>-23.554000000000002</v>
      </c>
      <c r="G410" s="454">
        <v>-22.620833333333337</v>
      </c>
      <c r="H410" s="454">
        <v>-21.724999999999998</v>
      </c>
      <c r="I410" s="72">
        <v>-24.059722222222202</v>
      </c>
      <c r="J410" s="455">
        <v>-22.861333333333334</v>
      </c>
      <c r="K410" s="346">
        <v>-22.6785</v>
      </c>
      <c r="L410" s="346"/>
      <c r="M410" s="346"/>
      <c r="N410" s="348"/>
      <c r="O410" s="352"/>
      <c r="Q410" s="365"/>
      <c r="R410" s="365"/>
      <c r="S410" s="365"/>
      <c r="T410" s="365"/>
      <c r="U410" s="365"/>
      <c r="V410" s="365"/>
      <c r="W410" s="365"/>
      <c r="X410" s="365"/>
      <c r="Y410" s="365"/>
      <c r="Z410" s="365"/>
      <c r="AA410" s="365"/>
      <c r="AB410" s="365"/>
    </row>
    <row r="411" spans="1:29" x14ac:dyDescent="0.25">
      <c r="A411" s="445" t="s">
        <v>5</v>
      </c>
      <c r="B411" s="446" t="s">
        <v>11</v>
      </c>
      <c r="C411" s="453">
        <v>-18.232833333333332</v>
      </c>
      <c r="D411" s="453">
        <v>-22.086222222222233</v>
      </c>
      <c r="E411" s="454">
        <v>-22.943333333333339</v>
      </c>
      <c r="F411" s="72">
        <v>-24.4511111111111</v>
      </c>
      <c r="G411" s="453">
        <v>-23.995555555555569</v>
      </c>
      <c r="H411" s="454">
        <v>-23.148388888888899</v>
      </c>
      <c r="I411" s="72">
        <v>-24.801111111111098</v>
      </c>
      <c r="J411" s="454">
        <v>-23.571666666666669</v>
      </c>
      <c r="K411" s="346">
        <v>-23.322333333333333</v>
      </c>
      <c r="L411" s="349"/>
      <c r="M411" s="349"/>
      <c r="N411" s="346"/>
      <c r="O411" s="352"/>
      <c r="P411" s="111"/>
      <c r="Q411" s="364"/>
      <c r="R411" s="364"/>
      <c r="S411" s="364"/>
      <c r="T411" s="364"/>
      <c r="U411" s="364"/>
      <c r="V411" s="364"/>
      <c r="W411" s="364"/>
      <c r="X411" s="364"/>
      <c r="Y411" s="364"/>
      <c r="Z411" s="364"/>
      <c r="AA411" s="364"/>
      <c r="AB411" s="364"/>
    </row>
    <row r="412" spans="1:29" x14ac:dyDescent="0.25">
      <c r="A412" s="445" t="s">
        <v>5</v>
      </c>
      <c r="B412" s="446" t="s">
        <v>26</v>
      </c>
      <c r="C412" s="453">
        <v>-18.584666666666667</v>
      </c>
      <c r="D412" s="453">
        <v>-22.95377777777777</v>
      </c>
      <c r="E412" s="454">
        <v>-22.281833333333335</v>
      </c>
      <c r="F412" s="72">
        <v>-24.659111111111098</v>
      </c>
      <c r="G412" s="475">
        <v>-24.286944444444433</v>
      </c>
      <c r="H412" s="453">
        <v>-25.800277777777797</v>
      </c>
      <c r="I412" s="72">
        <v>-25.531666666666666</v>
      </c>
      <c r="J412" s="454">
        <v>-24.192444444444433</v>
      </c>
      <c r="K412" s="347">
        <v>-23.105</v>
      </c>
      <c r="L412" s="349"/>
      <c r="M412" s="349"/>
      <c r="N412" s="346"/>
      <c r="O412" s="350"/>
      <c r="P412" s="111"/>
      <c r="Q412" s="365"/>
      <c r="R412" s="365"/>
      <c r="S412" s="365"/>
      <c r="T412" s="365"/>
      <c r="U412" s="365"/>
      <c r="V412" s="365"/>
      <c r="W412" s="365"/>
      <c r="X412" s="365"/>
      <c r="Y412" s="365"/>
      <c r="Z412" s="365"/>
      <c r="AA412" s="365"/>
      <c r="AB412" s="365"/>
    </row>
    <row r="413" spans="1:29" x14ac:dyDescent="0.25">
      <c r="A413" s="445" t="s">
        <v>221</v>
      </c>
      <c r="B413" s="446" t="s">
        <v>27</v>
      </c>
      <c r="C413" s="454">
        <v>-17.806000000000001</v>
      </c>
      <c r="D413" s="454">
        <v>-22.327999999999999</v>
      </c>
      <c r="E413" s="454">
        <v>-24.222000000000005</v>
      </c>
      <c r="F413" s="74">
        <v>-25.14425</v>
      </c>
      <c r="G413" s="454">
        <v>-25.101333333333333</v>
      </c>
      <c r="H413" s="453">
        <v>-24.291499999999999</v>
      </c>
      <c r="I413" s="74">
        <v>-25.905833333333334</v>
      </c>
      <c r="J413" s="455">
        <v>-23.960611111111103</v>
      </c>
      <c r="K413" s="347">
        <v>-24.566333333333333</v>
      </c>
      <c r="L413" s="346"/>
      <c r="M413" s="348"/>
      <c r="N413" s="349"/>
      <c r="O413" s="352"/>
      <c r="P413" s="111" t="s">
        <v>3</v>
      </c>
      <c r="Q413" s="364">
        <f>AVERAGE(C413:C417)</f>
        <v>-17.412011111111106</v>
      </c>
      <c r="R413" s="364">
        <f t="shared" ref="R413" si="527">AVERAGE(D413:D417)</f>
        <v>-22.335188888888887</v>
      </c>
      <c r="S413" s="364">
        <f t="shared" ref="S413" si="528">AVERAGE(E413:E417)</f>
        <v>-23.276366666666668</v>
      </c>
      <c r="T413" s="364">
        <f t="shared" ref="T413" si="529">AVERAGE(F413:F417)</f>
        <v>-24.49455</v>
      </c>
      <c r="U413" s="364">
        <f t="shared" ref="U413" si="530">AVERAGE(G413:G417)</f>
        <v>-24.692900000000002</v>
      </c>
      <c r="V413" s="364">
        <f t="shared" ref="V413" si="531">AVERAGE(H413:H417)</f>
        <v>-24.406458333333337</v>
      </c>
      <c r="W413" s="364">
        <f t="shared" ref="W413" si="532">AVERAGE(I413:I417)</f>
        <v>-25.495611111111106</v>
      </c>
      <c r="X413" s="364">
        <f t="shared" ref="X413" si="533">AVERAGE(J413:J417)</f>
        <v>-23.793288888888888</v>
      </c>
      <c r="Y413" s="364">
        <f t="shared" ref="Y413" si="534">AVERAGE(K413:K417)</f>
        <v>-24.173811111111107</v>
      </c>
      <c r="Z413" s="364" t="e">
        <f t="shared" ref="Z413" si="535">AVERAGE(L413:L417)</f>
        <v>#DIV/0!</v>
      </c>
      <c r="AA413" s="364" t="e">
        <f t="shared" ref="AA413" si="536">AVERAGE(M413:M417)</f>
        <v>#DIV/0!</v>
      </c>
      <c r="AB413" s="364" t="e">
        <f t="shared" ref="AB413:AC413" si="537">AVERAGE(N413:N417)</f>
        <v>#DIV/0!</v>
      </c>
      <c r="AC413" s="364" t="e">
        <f t="shared" si="537"/>
        <v>#DIV/0!</v>
      </c>
    </row>
    <row r="414" spans="1:29" x14ac:dyDescent="0.25">
      <c r="A414" s="445" t="s">
        <v>221</v>
      </c>
      <c r="B414" s="446" t="s">
        <v>15</v>
      </c>
      <c r="C414" s="454">
        <v>-18.838000000000001</v>
      </c>
      <c r="D414" s="454">
        <v>-22.399999999999995</v>
      </c>
      <c r="E414" s="454">
        <v>-23.264999999999997</v>
      </c>
      <c r="F414" s="74">
        <v>-24.319999999999997</v>
      </c>
      <c r="G414" s="454">
        <v>-24.460666666666668</v>
      </c>
      <c r="H414" s="454">
        <v>-23.915833333333335</v>
      </c>
      <c r="I414" s="74">
        <v>-25.980833333333337</v>
      </c>
      <c r="J414" s="455">
        <v>-23.497166666666669</v>
      </c>
      <c r="K414" s="347">
        <v>-24.003</v>
      </c>
      <c r="L414" s="346"/>
      <c r="M414" s="346"/>
      <c r="N414" s="348"/>
      <c r="O414" s="352"/>
      <c r="P414" s="111"/>
      <c r="Q414" s="365"/>
      <c r="R414" s="365"/>
      <c r="S414" s="365"/>
      <c r="T414" s="365"/>
      <c r="U414" s="365"/>
      <c r="V414" s="365"/>
      <c r="W414" s="365"/>
      <c r="X414" s="365"/>
      <c r="Y414" s="365"/>
      <c r="Z414" s="365"/>
      <c r="AA414" s="365"/>
      <c r="AB414" s="365"/>
    </row>
    <row r="415" spans="1:29" x14ac:dyDescent="0.25">
      <c r="A415" s="445" t="s">
        <v>3</v>
      </c>
      <c r="B415" s="446" t="s">
        <v>16</v>
      </c>
      <c r="C415" s="454">
        <v>-17.815499999999997</v>
      </c>
      <c r="D415" s="454">
        <v>-22.828000000000003</v>
      </c>
      <c r="E415" s="454">
        <v>-23.639499999999998</v>
      </c>
      <c r="F415" s="74">
        <v>-24.367500000000003</v>
      </c>
      <c r="G415" s="454">
        <v>-24.394000000000002</v>
      </c>
      <c r="H415" s="455">
        <v>-25.111000000000001</v>
      </c>
      <c r="I415" s="72">
        <v>-26.412777777777766</v>
      </c>
      <c r="J415" s="455">
        <v>-24.95</v>
      </c>
      <c r="K415" s="347">
        <v>-24.76</v>
      </c>
      <c r="L415" s="346"/>
      <c r="M415" s="346"/>
      <c r="N415" s="346"/>
      <c r="O415" s="350"/>
      <c r="Q415" s="365"/>
      <c r="R415" s="365"/>
      <c r="S415" s="365"/>
      <c r="T415" s="365"/>
      <c r="U415" s="365"/>
      <c r="V415" s="365"/>
      <c r="W415" s="365"/>
      <c r="X415" s="365"/>
      <c r="Y415" s="365"/>
      <c r="Z415" s="365"/>
      <c r="AA415" s="365"/>
      <c r="AB415" s="365"/>
    </row>
    <row r="416" spans="1:29" x14ac:dyDescent="0.25">
      <c r="A416" s="445" t="s">
        <v>3</v>
      </c>
      <c r="B416" s="446" t="s">
        <v>11</v>
      </c>
      <c r="C416" s="453">
        <v>-15.914722222222201</v>
      </c>
      <c r="D416" s="453">
        <v>-21.785499999999999</v>
      </c>
      <c r="E416" s="454">
        <v>-22.195000000000004</v>
      </c>
      <c r="F416" s="72">
        <v>-23.899333333333331</v>
      </c>
      <c r="G416" s="453">
        <v>-24.320166666666665</v>
      </c>
      <c r="H416" s="453">
        <v>-24.307500000000001</v>
      </c>
      <c r="I416" s="72">
        <v>-24.550833333333333</v>
      </c>
      <c r="J416" s="454">
        <v>-22.246666666666666</v>
      </c>
      <c r="K416" s="349">
        <v>-23.374166666666667</v>
      </c>
      <c r="L416" s="349"/>
      <c r="M416" s="349"/>
      <c r="N416" s="346"/>
      <c r="O416" s="350"/>
      <c r="P416" s="111"/>
      <c r="Q416" s="364"/>
      <c r="R416" s="364"/>
      <c r="S416" s="364"/>
      <c r="T416" s="364"/>
      <c r="U416" s="364"/>
      <c r="V416" s="364"/>
      <c r="W416" s="364"/>
      <c r="X416" s="364"/>
      <c r="Y416" s="364"/>
      <c r="Z416" s="364"/>
      <c r="AA416" s="364"/>
      <c r="AB416" s="364"/>
    </row>
    <row r="417" spans="1:29" x14ac:dyDescent="0.25">
      <c r="A417" s="445" t="s">
        <v>3</v>
      </c>
      <c r="B417" s="446" t="s">
        <v>12</v>
      </c>
      <c r="C417" s="454">
        <v>-16.685833333333335</v>
      </c>
      <c r="D417" s="454">
        <v>-22.334444444444433</v>
      </c>
      <c r="E417" s="454">
        <v>-23.060333333333332</v>
      </c>
      <c r="F417" s="72">
        <v>-24.741666666666671</v>
      </c>
      <c r="G417" s="454">
        <v>-25.188333333333333</v>
      </c>
      <c r="H417" s="453"/>
      <c r="I417" s="72">
        <v>-24.627777777777766</v>
      </c>
      <c r="J417" s="455">
        <v>-24.312000000000001</v>
      </c>
      <c r="K417" s="349">
        <v>-24.165555555555532</v>
      </c>
      <c r="L417" s="346"/>
      <c r="M417" s="348"/>
      <c r="N417" s="346"/>
      <c r="O417" s="352"/>
      <c r="P417" s="111"/>
      <c r="Q417" s="365"/>
      <c r="R417" s="365"/>
      <c r="S417" s="365"/>
      <c r="T417" s="365"/>
      <c r="U417" s="365"/>
      <c r="V417" s="365"/>
      <c r="W417" s="365"/>
      <c r="X417" s="365"/>
      <c r="Y417" s="365"/>
      <c r="Z417" s="365"/>
      <c r="AA417" s="365"/>
      <c r="AB417" s="365"/>
    </row>
    <row r="418" spans="1:29" x14ac:dyDescent="0.25">
      <c r="A418" s="445" t="s">
        <v>6</v>
      </c>
      <c r="B418" s="446" t="s">
        <v>26</v>
      </c>
      <c r="C418" s="454">
        <v>-15.1733333333333</v>
      </c>
      <c r="D418" s="455">
        <v>-19.811666666666667</v>
      </c>
      <c r="E418" s="455">
        <v>-22.528000000000002</v>
      </c>
      <c r="F418" s="74">
        <v>-21.944444444444432</v>
      </c>
      <c r="G418" s="454">
        <v>-24.215</v>
      </c>
      <c r="H418" s="454">
        <v>-22.058888888888902</v>
      </c>
      <c r="I418" s="74">
        <v>-23.906666666666666</v>
      </c>
      <c r="J418" s="455">
        <v>-23.045000000000002</v>
      </c>
      <c r="K418" s="346">
        <v>-23.051666666666666</v>
      </c>
      <c r="L418" s="346"/>
      <c r="M418" s="346"/>
      <c r="N418" s="349"/>
      <c r="O418" s="352"/>
      <c r="P418" s="111" t="s">
        <v>6</v>
      </c>
      <c r="Q418" s="364">
        <f>AVERAGE(C418:C422)</f>
        <v>-16.821266666666659</v>
      </c>
      <c r="R418" s="364">
        <f t="shared" ref="R418" si="538">AVERAGE(D418:D422)</f>
        <v>-21.68473333333333</v>
      </c>
      <c r="S418" s="364">
        <f t="shared" ref="S418" si="539">AVERAGE(E418:E422)</f>
        <v>-23.272233333333332</v>
      </c>
      <c r="T418" s="364">
        <f t="shared" ref="T418" si="540">AVERAGE(F418:F422)</f>
        <v>-24.145022222222217</v>
      </c>
      <c r="U418" s="364">
        <f t="shared" ref="U418" si="541">AVERAGE(G418:G422)</f>
        <v>-24.952755555555552</v>
      </c>
      <c r="V418" s="364">
        <f t="shared" ref="V418" si="542">AVERAGE(H418:H422)</f>
        <v>-23.79580555555556</v>
      </c>
      <c r="W418" s="364">
        <f t="shared" ref="W418" si="543">AVERAGE(I418:I422)</f>
        <v>-24.882644444444448</v>
      </c>
      <c r="X418" s="364">
        <f t="shared" ref="X418" si="544">AVERAGE(J418:J422)</f>
        <v>-24.121422222222215</v>
      </c>
      <c r="Y418" s="364">
        <f t="shared" ref="Y418" si="545">AVERAGE(K418:K422)</f>
        <v>-24.372966666666663</v>
      </c>
      <c r="Z418" s="364" t="e">
        <f t="shared" ref="Z418" si="546">AVERAGE(L418:L422)</f>
        <v>#DIV/0!</v>
      </c>
      <c r="AA418" s="364" t="e">
        <f t="shared" ref="AA418" si="547">AVERAGE(M418:M422)</f>
        <v>#DIV/0!</v>
      </c>
      <c r="AB418" s="364" t="e">
        <f t="shared" ref="AB418:AC418" si="548">AVERAGE(N418:N422)</f>
        <v>#DIV/0!</v>
      </c>
      <c r="AC418" s="364" t="e">
        <f t="shared" si="548"/>
        <v>#DIV/0!</v>
      </c>
    </row>
    <row r="419" spans="1:29" x14ac:dyDescent="0.25">
      <c r="A419" s="445" t="s">
        <v>6</v>
      </c>
      <c r="B419" s="446" t="s">
        <v>16</v>
      </c>
      <c r="C419" s="454">
        <v>-17.033333333333331</v>
      </c>
      <c r="D419" s="455">
        <v>-21.526</v>
      </c>
      <c r="E419" s="455">
        <v>-23.253666666666664</v>
      </c>
      <c r="F419" s="74">
        <v>-24.462666666666667</v>
      </c>
      <c r="G419" s="454">
        <v>-24.386333333333329</v>
      </c>
      <c r="H419" s="454">
        <v>-23.435833333333335</v>
      </c>
      <c r="I419" s="72">
        <v>-25.708388888888901</v>
      </c>
      <c r="J419" s="455">
        <v>-24.109833333333331</v>
      </c>
      <c r="K419" s="346">
        <v>-24.622666666666664</v>
      </c>
      <c r="L419" s="346"/>
      <c r="M419" s="346"/>
      <c r="N419" s="349"/>
      <c r="O419" s="350"/>
      <c r="P419" s="111"/>
      <c r="Q419" s="365"/>
      <c r="R419" s="365"/>
      <c r="S419" s="365"/>
      <c r="T419" s="365"/>
      <c r="U419" s="365"/>
      <c r="V419" s="365"/>
      <c r="W419" s="365"/>
      <c r="X419" s="365"/>
      <c r="Y419" s="365"/>
      <c r="Z419" s="365"/>
      <c r="AA419" s="365"/>
      <c r="AB419" s="365"/>
    </row>
    <row r="420" spans="1:29" x14ac:dyDescent="0.25">
      <c r="A420" s="445" t="s">
        <v>6</v>
      </c>
      <c r="B420" s="446" t="s">
        <v>11</v>
      </c>
      <c r="C420" s="454">
        <v>-14.376666666666665</v>
      </c>
      <c r="D420" s="454">
        <v>-20.507999999999999</v>
      </c>
      <c r="E420" s="454">
        <v>-22.643333333333334</v>
      </c>
      <c r="F420" s="72">
        <v>-24.612777777777765</v>
      </c>
      <c r="G420" s="454">
        <v>-25.577777777777769</v>
      </c>
      <c r="H420" s="454">
        <v>-24.90816666666667</v>
      </c>
      <c r="I420" s="72">
        <v>-23.946666666666669</v>
      </c>
      <c r="J420" s="455">
        <v>-24.616666666666664</v>
      </c>
      <c r="K420" s="347">
        <v>-24.316666666666666</v>
      </c>
      <c r="L420" s="346"/>
      <c r="M420" s="346"/>
      <c r="N420" s="349"/>
      <c r="O420" s="352"/>
      <c r="P420" s="111"/>
      <c r="Q420" s="365"/>
      <c r="R420" s="365"/>
      <c r="S420" s="365"/>
      <c r="T420" s="365"/>
      <c r="U420" s="365"/>
      <c r="V420" s="365"/>
      <c r="W420" s="365"/>
      <c r="X420" s="365"/>
      <c r="Y420" s="365"/>
      <c r="Z420" s="365"/>
      <c r="AA420" s="365"/>
      <c r="AB420" s="365"/>
    </row>
    <row r="421" spans="1:29" x14ac:dyDescent="0.25">
      <c r="A421" s="445" t="s">
        <v>6</v>
      </c>
      <c r="B421" s="446" t="s">
        <v>13</v>
      </c>
      <c r="C421" s="453">
        <v>-18.708333333333332</v>
      </c>
      <c r="D421" s="453">
        <v>-23.492166666666666</v>
      </c>
      <c r="E421" s="454">
        <v>-24.2195</v>
      </c>
      <c r="F421" s="72">
        <v>-24.138333333333332</v>
      </c>
      <c r="G421" s="453">
        <v>-24.564666666666668</v>
      </c>
      <c r="H421" s="453"/>
      <c r="I421" s="72">
        <v>-25.753166666666669</v>
      </c>
      <c r="J421" s="454">
        <v>-23.736166666666666</v>
      </c>
      <c r="K421" s="349">
        <v>-24.101333333333333</v>
      </c>
      <c r="L421" s="349"/>
      <c r="M421" s="349"/>
      <c r="N421" s="348"/>
      <c r="O421" s="350"/>
      <c r="P421" s="111"/>
      <c r="Q421" s="366"/>
      <c r="R421" s="366"/>
      <c r="S421" s="366"/>
      <c r="T421" s="366"/>
      <c r="U421" s="366"/>
      <c r="V421" s="366"/>
      <c r="W421" s="366"/>
      <c r="X421" s="366"/>
      <c r="Y421" s="366"/>
      <c r="Z421" s="366"/>
      <c r="AA421" s="366"/>
      <c r="AB421" s="366"/>
    </row>
    <row r="422" spans="1:29" x14ac:dyDescent="0.25">
      <c r="A422" s="445" t="s">
        <v>6</v>
      </c>
      <c r="B422" s="446" t="s">
        <v>11</v>
      </c>
      <c r="C422" s="453">
        <v>-18.814666666666668</v>
      </c>
      <c r="D422" s="453">
        <v>-23.08583333333333</v>
      </c>
      <c r="E422" s="454">
        <v>-23.716666666666669</v>
      </c>
      <c r="F422" s="72">
        <v>-25.566888888888901</v>
      </c>
      <c r="G422" s="453">
        <v>-26.02</v>
      </c>
      <c r="H422" s="454">
        <v>-24.780333333333335</v>
      </c>
      <c r="I422" s="72">
        <v>-25.098333333333333</v>
      </c>
      <c r="J422" s="454">
        <v>-25.099444444444433</v>
      </c>
      <c r="K422" s="347">
        <v>-25.772499999999997</v>
      </c>
      <c r="L422" s="349"/>
      <c r="M422" s="349"/>
      <c r="N422" s="348"/>
      <c r="O422" s="350"/>
      <c r="P422" s="111"/>
      <c r="Q422" s="365"/>
      <c r="R422" s="365"/>
      <c r="S422" s="365"/>
      <c r="T422" s="365"/>
      <c r="U422" s="365"/>
      <c r="V422" s="365"/>
      <c r="W422" s="365"/>
      <c r="X422" s="365"/>
      <c r="Y422" s="365"/>
      <c r="Z422" s="365"/>
      <c r="AA422" s="365"/>
      <c r="AB422" s="365"/>
    </row>
    <row r="423" spans="1:29" x14ac:dyDescent="0.25">
      <c r="A423" s="445" t="s">
        <v>97</v>
      </c>
      <c r="B423" s="446" t="s">
        <v>27</v>
      </c>
      <c r="C423" s="453">
        <v>-14.442</v>
      </c>
      <c r="D423" s="454">
        <v>-21.364000000000001</v>
      </c>
      <c r="E423" s="454">
        <v>-21.595499999999998</v>
      </c>
      <c r="F423" s="74">
        <v>-23.264666666666667</v>
      </c>
      <c r="G423" s="453">
        <v>-23.648</v>
      </c>
      <c r="H423" s="454">
        <v>-22.472444444444434</v>
      </c>
      <c r="I423" s="74">
        <v>-25.349722222222237</v>
      </c>
      <c r="J423" s="454">
        <v>-22.60083333333333</v>
      </c>
      <c r="K423" s="346">
        <v>-22.190666666666669</v>
      </c>
      <c r="L423" s="349"/>
      <c r="M423" s="349"/>
      <c r="N423" s="346"/>
      <c r="O423" s="350"/>
      <c r="P423" s="111" t="s">
        <v>97</v>
      </c>
      <c r="Q423" s="366">
        <f>AVERAGE(C423:C428)</f>
        <v>-15.876388888888888</v>
      </c>
      <c r="R423" s="366">
        <f t="shared" ref="R423:AC423" si="549">AVERAGE(D423:D428)</f>
        <v>-21.203842592592597</v>
      </c>
      <c r="S423" s="366">
        <f t="shared" si="549"/>
        <v>-22.039231481481483</v>
      </c>
      <c r="T423" s="366">
        <f t="shared" si="549"/>
        <v>-22.994277777777778</v>
      </c>
      <c r="U423" s="366">
        <f t="shared" si="549"/>
        <v>-23.405666666666665</v>
      </c>
      <c r="V423" s="366">
        <f t="shared" si="549"/>
        <v>-22.220212962962961</v>
      </c>
      <c r="W423" s="366">
        <f t="shared" si="549"/>
        <v>-24.897657407407412</v>
      </c>
      <c r="X423" s="366">
        <f t="shared" si="549"/>
        <v>-22.471453703703705</v>
      </c>
      <c r="Y423" s="366">
        <f t="shared" si="549"/>
        <v>-22.384712962962968</v>
      </c>
      <c r="Z423" s="366" t="e">
        <f t="shared" si="549"/>
        <v>#DIV/0!</v>
      </c>
      <c r="AA423" s="366" t="e">
        <f t="shared" si="549"/>
        <v>#DIV/0!</v>
      </c>
      <c r="AB423" s="366" t="e">
        <f t="shared" si="549"/>
        <v>#DIV/0!</v>
      </c>
      <c r="AC423" s="366" t="e">
        <f t="shared" si="549"/>
        <v>#DIV/0!</v>
      </c>
    </row>
    <row r="424" spans="1:29" x14ac:dyDescent="0.25">
      <c r="A424" s="445" t="s">
        <v>97</v>
      </c>
      <c r="B424" s="446" t="s">
        <v>27</v>
      </c>
      <c r="C424" s="453">
        <v>-15.854666666666667</v>
      </c>
      <c r="D424" s="454">
        <v>-21.424666666666667</v>
      </c>
      <c r="E424" s="454">
        <v>-22.483999999999998</v>
      </c>
      <c r="F424" s="74">
        <v>-22.765833333333333</v>
      </c>
      <c r="G424" s="453">
        <v>-23.326333333333334</v>
      </c>
      <c r="H424" s="454">
        <v>-22.511333333333329</v>
      </c>
      <c r="I424" s="74">
        <v>-25.403333333333336</v>
      </c>
      <c r="J424" s="455">
        <v>-22.126999999999999</v>
      </c>
      <c r="K424" s="346">
        <v>-22.348888888888904</v>
      </c>
      <c r="L424" s="349"/>
      <c r="M424" s="349"/>
      <c r="N424" s="346"/>
      <c r="O424" s="352"/>
      <c r="P424" s="111"/>
      <c r="Q424" s="365"/>
      <c r="R424" s="365"/>
      <c r="S424" s="365"/>
      <c r="T424" s="365"/>
      <c r="U424" s="365"/>
      <c r="V424" s="365"/>
      <c r="W424" s="365"/>
      <c r="X424" s="365"/>
      <c r="Y424" s="365"/>
      <c r="Z424" s="365"/>
      <c r="AA424" s="365"/>
      <c r="AB424" s="365"/>
    </row>
    <row r="425" spans="1:29" x14ac:dyDescent="0.25">
      <c r="A425" s="445" t="s">
        <v>97</v>
      </c>
      <c r="B425" s="446" t="s">
        <v>26</v>
      </c>
      <c r="C425" s="453">
        <v>-16.112666666666666</v>
      </c>
      <c r="D425" s="454">
        <v>-21.335333333333335</v>
      </c>
      <c r="E425" s="454">
        <v>-21.916666666666668</v>
      </c>
      <c r="F425" s="74">
        <v>-22.588000000000005</v>
      </c>
      <c r="G425" s="453">
        <v>-23.276666666666671</v>
      </c>
      <c r="H425" s="454">
        <v>-21.812777777777768</v>
      </c>
      <c r="I425" s="74">
        <v>-24.254999999999995</v>
      </c>
      <c r="J425" s="455">
        <v>-22.446000000000002</v>
      </c>
      <c r="K425" s="346">
        <v>-22.474166666666665</v>
      </c>
      <c r="L425" s="349"/>
      <c r="M425" s="349"/>
      <c r="N425" s="349"/>
      <c r="O425" s="352"/>
      <c r="P425" s="111"/>
      <c r="Q425" s="365"/>
      <c r="R425" s="365"/>
      <c r="S425" s="365"/>
      <c r="T425" s="365"/>
      <c r="U425" s="365"/>
      <c r="V425" s="365"/>
      <c r="W425" s="365"/>
      <c r="X425" s="365"/>
      <c r="Y425" s="365"/>
      <c r="Z425" s="365"/>
      <c r="AA425" s="365"/>
      <c r="AB425" s="365"/>
    </row>
    <row r="426" spans="1:29" x14ac:dyDescent="0.25">
      <c r="A426" s="445" t="s">
        <v>222</v>
      </c>
      <c r="B426" s="446" t="s">
        <v>26</v>
      </c>
      <c r="C426" s="453">
        <v>-16.169999999999998</v>
      </c>
      <c r="D426" s="454">
        <v>-20.923500000000001</v>
      </c>
      <c r="E426" s="454">
        <v>-21.568666666666669</v>
      </c>
      <c r="F426" s="74">
        <v>-23.0885</v>
      </c>
      <c r="G426" s="454">
        <v>-23.373333333333335</v>
      </c>
      <c r="H426" s="453">
        <v>-22.296000000000003</v>
      </c>
      <c r="I426" s="72">
        <v>-24.183888888888902</v>
      </c>
      <c r="J426" s="455">
        <v>-21.743333333333336</v>
      </c>
      <c r="K426" s="349">
        <v>-21.666</v>
      </c>
      <c r="L426" s="346"/>
      <c r="M426" s="348"/>
      <c r="N426" s="349"/>
      <c r="O426" s="352"/>
      <c r="Q426" s="365"/>
      <c r="R426" s="365"/>
      <c r="S426" s="365"/>
      <c r="T426" s="365"/>
      <c r="U426" s="365"/>
      <c r="V426" s="365"/>
      <c r="W426" s="365"/>
      <c r="X426" s="365"/>
      <c r="Y426" s="365"/>
      <c r="Z426" s="365"/>
      <c r="AA426" s="365"/>
      <c r="AB426" s="365"/>
    </row>
    <row r="427" spans="1:29" x14ac:dyDescent="0.25">
      <c r="A427" s="445" t="s">
        <v>21</v>
      </c>
      <c r="B427" s="446" t="s">
        <v>11</v>
      </c>
      <c r="C427" s="453">
        <v>-15.746</v>
      </c>
      <c r="D427" s="454">
        <v>-21.378222222222234</v>
      </c>
      <c r="E427" s="454">
        <v>-21.446555555555566</v>
      </c>
      <c r="F427" s="74">
        <v>-23.423666666666666</v>
      </c>
      <c r="G427" s="476">
        <v>-24.038</v>
      </c>
      <c r="H427" s="476">
        <v>-21.999166666666667</v>
      </c>
      <c r="I427" s="74">
        <v>-25.277333333333331</v>
      </c>
      <c r="J427" s="455">
        <v>-23.468333333333334</v>
      </c>
      <c r="K427" s="347">
        <v>-23.152722222222234</v>
      </c>
      <c r="L427" s="346"/>
      <c r="M427" s="346"/>
      <c r="N427" s="346"/>
      <c r="O427" s="352"/>
      <c r="P427" s="111"/>
      <c r="Q427" s="365"/>
      <c r="R427" s="365"/>
      <c r="S427" s="365"/>
      <c r="T427" s="365"/>
      <c r="U427" s="365"/>
      <c r="V427" s="365"/>
      <c r="W427" s="365"/>
      <c r="X427" s="365"/>
      <c r="Y427" s="365"/>
      <c r="Z427" s="365"/>
      <c r="AA427" s="365"/>
      <c r="AB427" s="365"/>
    </row>
    <row r="428" spans="1:29" x14ac:dyDescent="0.25">
      <c r="A428" s="447" t="s">
        <v>21</v>
      </c>
      <c r="B428" s="446" t="s">
        <v>11</v>
      </c>
      <c r="C428" s="454">
        <v>-16.933</v>
      </c>
      <c r="D428" s="454">
        <v>-20.797333333333331</v>
      </c>
      <c r="E428" s="454">
        <v>-23.224</v>
      </c>
      <c r="F428" s="74">
        <v>-22.834999999999997</v>
      </c>
      <c r="G428" s="455">
        <v>-22.771666666666665</v>
      </c>
      <c r="H428" s="455">
        <v>-22.229555555555564</v>
      </c>
      <c r="I428" s="74">
        <v>-24.916666666666668</v>
      </c>
      <c r="J428" s="455">
        <v>-22.443222222222232</v>
      </c>
      <c r="K428" s="347">
        <v>-22.475833333333338</v>
      </c>
      <c r="L428" s="347"/>
      <c r="M428" s="347"/>
      <c r="N428" s="348"/>
      <c r="O428" s="357"/>
      <c r="P428" s="111"/>
      <c r="Q428" s="365"/>
      <c r="R428" s="365"/>
      <c r="S428" s="365"/>
      <c r="T428" s="365"/>
      <c r="U428" s="365"/>
      <c r="V428" s="365"/>
      <c r="W428" s="365"/>
      <c r="X428" s="365"/>
      <c r="Y428" s="365"/>
      <c r="Z428" s="365"/>
      <c r="AA428" s="365"/>
      <c r="AB428" s="365"/>
    </row>
    <row r="429" spans="1:29" x14ac:dyDescent="0.25">
      <c r="A429" s="445" t="s">
        <v>2</v>
      </c>
      <c r="B429" s="446" t="s">
        <v>27</v>
      </c>
      <c r="C429" s="454">
        <v>-12.727333333333334</v>
      </c>
      <c r="D429" s="455">
        <v>-18.345333333333333</v>
      </c>
      <c r="E429" s="455">
        <v>-19.774444444444434</v>
      </c>
      <c r="F429" s="74">
        <v>-22.788</v>
      </c>
      <c r="G429" s="455">
        <v>-22.132444444444435</v>
      </c>
      <c r="H429" s="455">
        <v>-21.731999999999999</v>
      </c>
      <c r="I429" s="72">
        <v>-23.759444444444437</v>
      </c>
      <c r="J429" s="455">
        <v>-21.245944444444433</v>
      </c>
      <c r="K429" s="347">
        <v>-22.119499999999999</v>
      </c>
      <c r="L429" s="347"/>
      <c r="M429" s="347"/>
      <c r="N429" s="346"/>
      <c r="O429" s="357"/>
      <c r="P429" s="111" t="s">
        <v>2</v>
      </c>
      <c r="Q429" s="364">
        <f>AVERAGE(C429:C432)</f>
        <v>-14.541499999999999</v>
      </c>
      <c r="R429" s="364">
        <f t="shared" ref="R429:AC429" si="550">AVERAGE(D429:D432)</f>
        <v>-19.299291666666669</v>
      </c>
      <c r="S429" s="364">
        <f t="shared" si="550"/>
        <v>-21.180694444444441</v>
      </c>
      <c r="T429" s="364">
        <f t="shared" si="550"/>
        <v>-23.080250000000003</v>
      </c>
      <c r="U429" s="364">
        <f t="shared" si="550"/>
        <v>-22.828805555555551</v>
      </c>
      <c r="V429" s="364">
        <f t="shared" si="550"/>
        <v>-22.294805555555559</v>
      </c>
      <c r="W429" s="364">
        <f t="shared" si="550"/>
        <v>-24.39104166666667</v>
      </c>
      <c r="X429" s="364">
        <f t="shared" si="550"/>
        <v>-22.067541666666667</v>
      </c>
      <c r="Y429" s="364">
        <f t="shared" si="550"/>
        <v>-22.467986111111109</v>
      </c>
      <c r="Z429" s="364" t="e">
        <f t="shared" si="550"/>
        <v>#DIV/0!</v>
      </c>
      <c r="AA429" s="364" t="e">
        <f t="shared" si="550"/>
        <v>#DIV/0!</v>
      </c>
      <c r="AB429" s="364" t="e">
        <f t="shared" si="550"/>
        <v>#DIV/0!</v>
      </c>
      <c r="AC429" s="364" t="e">
        <f t="shared" si="550"/>
        <v>#DIV/0!</v>
      </c>
    </row>
    <row r="430" spans="1:29" x14ac:dyDescent="0.25">
      <c r="A430" s="447" t="s">
        <v>2</v>
      </c>
      <c r="B430" s="446" t="s">
        <v>27</v>
      </c>
      <c r="C430" s="453">
        <v>-14.340666666666666</v>
      </c>
      <c r="D430" s="454">
        <v>-18.807666666666666</v>
      </c>
      <c r="E430" s="454">
        <v>-21.09</v>
      </c>
      <c r="F430" s="74">
        <v>-22.341333333333335</v>
      </c>
      <c r="G430" s="454">
        <v>-22.2636111111111</v>
      </c>
      <c r="H430" s="453">
        <v>-20.865833333333335</v>
      </c>
      <c r="I430" s="72">
        <v>-23.985833333333336</v>
      </c>
      <c r="J430" s="455">
        <v>-21.863555555555568</v>
      </c>
      <c r="K430" s="347">
        <v>-22.156333333333336</v>
      </c>
      <c r="L430" s="346"/>
      <c r="M430" s="348"/>
      <c r="N430" s="347"/>
      <c r="O430" s="352"/>
      <c r="P430" s="111"/>
      <c r="Q430" s="364"/>
      <c r="R430" s="364"/>
      <c r="S430" s="364"/>
      <c r="T430" s="364"/>
      <c r="U430" s="364"/>
      <c r="V430" s="364"/>
      <c r="W430" s="364"/>
      <c r="X430" s="364"/>
      <c r="Y430" s="364"/>
      <c r="Z430" s="364"/>
      <c r="AA430" s="364"/>
      <c r="AB430" s="364"/>
    </row>
    <row r="431" spans="1:29" x14ac:dyDescent="0.25">
      <c r="A431" s="445" t="s">
        <v>2</v>
      </c>
      <c r="B431" s="446" t="s">
        <v>10</v>
      </c>
      <c r="C431" s="453">
        <v>-15.03</v>
      </c>
      <c r="D431" s="454">
        <v>-19.818333333333349</v>
      </c>
      <c r="E431" s="454">
        <v>-21.858333333333334</v>
      </c>
      <c r="F431" s="74">
        <v>-23.353333333333335</v>
      </c>
      <c r="G431" s="454">
        <v>-22.655000000000001</v>
      </c>
      <c r="H431" s="453">
        <v>-24.013333333333332</v>
      </c>
      <c r="I431" s="74">
        <v>-24.906666666666666</v>
      </c>
      <c r="J431" s="455">
        <v>-22.404166666666669</v>
      </c>
      <c r="K431" s="347">
        <v>-22.186666666666667</v>
      </c>
      <c r="L431" s="346"/>
      <c r="M431" s="348"/>
      <c r="N431" s="347"/>
      <c r="O431" s="352"/>
      <c r="P431" s="111"/>
      <c r="Q431" s="365"/>
      <c r="R431" s="365"/>
      <c r="S431" s="365"/>
      <c r="T431" s="365"/>
      <c r="U431" s="365"/>
      <c r="V431" s="365"/>
      <c r="W431" s="365"/>
      <c r="X431" s="365"/>
      <c r="Y431" s="365"/>
      <c r="Z431" s="365"/>
      <c r="AA431" s="365"/>
      <c r="AB431" s="365"/>
    </row>
    <row r="432" spans="1:29" x14ac:dyDescent="0.25">
      <c r="A432" s="445" t="s">
        <v>2</v>
      </c>
      <c r="B432" s="446" t="s">
        <v>11</v>
      </c>
      <c r="C432" s="454">
        <v>-16.067999999999998</v>
      </c>
      <c r="D432" s="454">
        <v>-20.225833333333334</v>
      </c>
      <c r="E432" s="454">
        <v>-22</v>
      </c>
      <c r="F432" s="74">
        <v>-23.838333333333335</v>
      </c>
      <c r="G432" s="455">
        <v>-24.264166666666668</v>
      </c>
      <c r="H432" s="454">
        <v>-22.568055555555571</v>
      </c>
      <c r="I432" s="74">
        <v>-24.912222222222237</v>
      </c>
      <c r="J432" s="455">
        <v>-22.756499999999999</v>
      </c>
      <c r="K432" s="346">
        <v>-23.409444444444432</v>
      </c>
      <c r="L432" s="347"/>
      <c r="M432" s="347"/>
      <c r="N432" s="348"/>
      <c r="O432" s="357"/>
      <c r="Q432" s="365"/>
      <c r="R432" s="365"/>
      <c r="S432" s="365"/>
      <c r="T432" s="365"/>
      <c r="U432" s="365"/>
      <c r="V432" s="365"/>
      <c r="W432" s="365"/>
      <c r="X432" s="365"/>
      <c r="Y432" s="365"/>
      <c r="Z432" s="365"/>
      <c r="AA432" s="365"/>
      <c r="AB432" s="365"/>
    </row>
    <row r="433" spans="1:29" x14ac:dyDescent="0.25">
      <c r="A433" s="447" t="s">
        <v>153</v>
      </c>
      <c r="B433" s="448" t="s">
        <v>10</v>
      </c>
      <c r="C433" s="454">
        <v>-12.414166666666667</v>
      </c>
      <c r="D433" s="455">
        <v>-18.794222222222231</v>
      </c>
      <c r="E433" s="455">
        <v>-19.812999999999999</v>
      </c>
      <c r="F433" s="74">
        <v>-22.942666666666668</v>
      </c>
      <c r="G433" s="455">
        <v>-22.089500000000001</v>
      </c>
      <c r="H433" s="453">
        <v>-22.7011111111111</v>
      </c>
      <c r="I433" s="74">
        <v>-23.568333333333332</v>
      </c>
      <c r="J433" s="455">
        <v>-22.183333333333337</v>
      </c>
      <c r="K433" s="349">
        <v>-21.961666666666662</v>
      </c>
      <c r="L433" s="347"/>
      <c r="M433" s="347"/>
      <c r="N433" s="348"/>
      <c r="O433" s="357"/>
      <c r="P433" s="93"/>
      <c r="Q433" s="365"/>
      <c r="R433" s="365"/>
      <c r="S433" s="365"/>
      <c r="T433" s="365"/>
      <c r="U433" s="365"/>
      <c r="V433" s="365"/>
      <c r="W433" s="365"/>
      <c r="X433" s="365"/>
      <c r="Y433" s="365"/>
      <c r="Z433" s="365"/>
      <c r="AA433" s="365"/>
      <c r="AB433" s="365"/>
    </row>
    <row r="434" spans="1:29" x14ac:dyDescent="0.25">
      <c r="A434" s="447" t="s">
        <v>154</v>
      </c>
      <c r="B434" s="448" t="s">
        <v>176</v>
      </c>
      <c r="C434" s="454">
        <v>-14.846666666666666</v>
      </c>
      <c r="D434" s="455">
        <v>-19.463888888888899</v>
      </c>
      <c r="E434" s="455">
        <v>-19.7711111111111</v>
      </c>
      <c r="F434" s="74">
        <v>-21.677333333333337</v>
      </c>
      <c r="G434" s="455">
        <v>-21.788777777777767</v>
      </c>
      <c r="H434" s="455">
        <v>-19.774444444444434</v>
      </c>
      <c r="I434" s="72">
        <v>-22.504999999999999</v>
      </c>
      <c r="J434" s="455">
        <v>-20.005833333333332</v>
      </c>
      <c r="K434" s="347">
        <v>-19.945000000000004</v>
      </c>
      <c r="L434" s="347"/>
      <c r="M434" s="347"/>
      <c r="N434" s="347"/>
      <c r="O434" s="357"/>
      <c r="P434" s="111" t="s">
        <v>154</v>
      </c>
      <c r="Q434" s="366">
        <f>(C434)</f>
        <v>-14.846666666666666</v>
      </c>
      <c r="R434" s="366">
        <f t="shared" ref="R434:AC434" si="551">(D434)</f>
        <v>-19.463888888888899</v>
      </c>
      <c r="S434" s="366">
        <f t="shared" si="551"/>
        <v>-19.7711111111111</v>
      </c>
      <c r="T434" s="366">
        <f t="shared" si="551"/>
        <v>-21.677333333333337</v>
      </c>
      <c r="U434" s="366">
        <f t="shared" si="551"/>
        <v>-21.788777777777767</v>
      </c>
      <c r="V434" s="366">
        <f t="shared" si="551"/>
        <v>-19.774444444444434</v>
      </c>
      <c r="W434" s="366">
        <f t="shared" si="551"/>
        <v>-22.504999999999999</v>
      </c>
      <c r="X434" s="366">
        <f t="shared" si="551"/>
        <v>-20.005833333333332</v>
      </c>
      <c r="Y434" s="366">
        <f t="shared" si="551"/>
        <v>-19.945000000000004</v>
      </c>
      <c r="Z434" s="366">
        <f t="shared" si="551"/>
        <v>0</v>
      </c>
      <c r="AA434" s="366">
        <f t="shared" si="551"/>
        <v>0</v>
      </c>
      <c r="AB434" s="366">
        <f t="shared" si="551"/>
        <v>0</v>
      </c>
      <c r="AC434" s="366">
        <f t="shared" si="551"/>
        <v>0</v>
      </c>
    </row>
    <row r="435" spans="1:29" x14ac:dyDescent="0.25">
      <c r="A435" s="447" t="s">
        <v>25</v>
      </c>
      <c r="B435" s="446" t="s">
        <v>10</v>
      </c>
      <c r="C435" s="453"/>
      <c r="D435" s="454">
        <v>-19.858666666666668</v>
      </c>
      <c r="E435" s="454">
        <v>-21.766666666666666</v>
      </c>
      <c r="F435" s="74">
        <v>-22.926666666666666</v>
      </c>
      <c r="G435" s="454">
        <v>-23.531333333333333</v>
      </c>
      <c r="H435" s="454">
        <v>-22.716222222222232</v>
      </c>
      <c r="I435" s="72">
        <v>-24.576444444444434</v>
      </c>
      <c r="J435" s="455">
        <v>-22.343666666666667</v>
      </c>
      <c r="K435" s="347">
        <v>-22.542666666666666</v>
      </c>
      <c r="L435" s="346"/>
      <c r="M435" s="348"/>
      <c r="N435" s="348"/>
      <c r="O435" s="350"/>
      <c r="P435" s="111" t="s">
        <v>25</v>
      </c>
      <c r="Q435" s="364">
        <f>AVERAGE(C435:C437)</f>
        <v>-16.099472222222218</v>
      </c>
      <c r="R435" s="364">
        <f t="shared" ref="R435" si="552">AVERAGE(D435:D437)</f>
        <v>-20.957296296296288</v>
      </c>
      <c r="S435" s="364">
        <f t="shared" ref="S435" si="553">AVERAGE(E435:E437)</f>
        <v>-22.47305555555555</v>
      </c>
      <c r="T435" s="364">
        <f t="shared" ref="T435" si="554">AVERAGE(F435:F437)</f>
        <v>-23.915722222222218</v>
      </c>
      <c r="U435" s="364">
        <f t="shared" ref="U435" si="555">AVERAGE(G435:G437)</f>
        <v>-24.332777777777778</v>
      </c>
      <c r="V435" s="364">
        <f t="shared" ref="V435" si="556">AVERAGE(H435:H437)</f>
        <v>-23.878851851851852</v>
      </c>
      <c r="W435" s="364">
        <f t="shared" ref="W435" si="557">AVERAGE(I435:I437)</f>
        <v>-25.153814814814812</v>
      </c>
      <c r="X435" s="364">
        <f t="shared" ref="X435" si="558">AVERAGE(J435:J437)</f>
        <v>-23.171759259259257</v>
      </c>
      <c r="Y435" s="364">
        <f t="shared" ref="Y435" si="559">AVERAGE(K435:K437)</f>
        <v>-23.235722222222222</v>
      </c>
      <c r="Z435" s="364" t="e">
        <f t="shared" ref="Z435" si="560">AVERAGE(L435:L437)</f>
        <v>#DIV/0!</v>
      </c>
      <c r="AA435" s="364" t="e">
        <f t="shared" ref="AA435" si="561">AVERAGE(M435:M437)</f>
        <v>#DIV/0!</v>
      </c>
      <c r="AB435" s="364" t="e">
        <f t="shared" ref="AB435:AC435" si="562">AVERAGE(N435:N437)</f>
        <v>#DIV/0!</v>
      </c>
      <c r="AC435" s="364" t="e">
        <f t="shared" si="562"/>
        <v>#DIV/0!</v>
      </c>
    </row>
    <row r="436" spans="1:29" x14ac:dyDescent="0.25">
      <c r="A436" s="445" t="s">
        <v>25</v>
      </c>
      <c r="B436" s="446" t="s">
        <v>29</v>
      </c>
      <c r="C436" s="453">
        <v>-17.369833333333336</v>
      </c>
      <c r="D436" s="454">
        <v>-21.862111111111101</v>
      </c>
      <c r="E436" s="454">
        <v>-24.2285</v>
      </c>
      <c r="F436" s="74">
        <v>-24.920500000000004</v>
      </c>
      <c r="G436" s="454">
        <v>-25.378833333333336</v>
      </c>
      <c r="H436" s="454">
        <v>-24.9861111111111</v>
      </c>
      <c r="I436" s="74">
        <v>-25.971666666666664</v>
      </c>
      <c r="J436" s="455">
        <v>-24.345277777777767</v>
      </c>
      <c r="K436" s="347">
        <v>-24.292833333333334</v>
      </c>
      <c r="L436" s="346"/>
      <c r="M436" s="348"/>
      <c r="N436" s="347"/>
      <c r="O436" s="352"/>
      <c r="P436" s="111"/>
      <c r="Q436" s="364"/>
      <c r="R436" s="364"/>
      <c r="S436" s="364"/>
      <c r="T436" s="364"/>
      <c r="U436" s="364"/>
      <c r="V436" s="364"/>
      <c r="W436" s="364"/>
      <c r="X436" s="364"/>
      <c r="Y436" s="364"/>
      <c r="Z436" s="364"/>
      <c r="AA436" s="364"/>
      <c r="AB436" s="364"/>
    </row>
    <row r="437" spans="1:29" x14ac:dyDescent="0.25">
      <c r="A437" s="445" t="s">
        <v>25</v>
      </c>
      <c r="B437" s="446" t="s">
        <v>10</v>
      </c>
      <c r="C437" s="454">
        <v>-14.829111111111098</v>
      </c>
      <c r="D437" s="455">
        <v>-21.151111111111099</v>
      </c>
      <c r="E437" s="455">
        <v>-21.423999999999996</v>
      </c>
      <c r="F437" s="74">
        <v>-23.899999999999995</v>
      </c>
      <c r="G437" s="455">
        <v>-24.088166666666666</v>
      </c>
      <c r="H437" s="455">
        <v>-23.934222222222232</v>
      </c>
      <c r="I437" s="74">
        <v>-24.913333333333338</v>
      </c>
      <c r="J437" s="455">
        <v>-22.826333333333334</v>
      </c>
      <c r="K437" s="347">
        <v>-22.87166666666667</v>
      </c>
      <c r="L437" s="347"/>
      <c r="M437" s="347"/>
      <c r="N437" s="347"/>
      <c r="O437" s="357"/>
      <c r="P437" s="111"/>
      <c r="Q437" s="365"/>
      <c r="R437" s="365"/>
      <c r="S437" s="365"/>
      <c r="T437" s="365"/>
      <c r="U437" s="365"/>
      <c r="V437" s="365"/>
      <c r="W437" s="365"/>
      <c r="X437" s="365"/>
      <c r="Y437" s="365"/>
      <c r="Z437" s="365"/>
      <c r="AA437" s="365"/>
      <c r="AB437" s="365"/>
    </row>
    <row r="438" spans="1:29" x14ac:dyDescent="0.25">
      <c r="A438" s="447" t="s">
        <v>155</v>
      </c>
      <c r="B438" s="446" t="s">
        <v>27</v>
      </c>
      <c r="C438" s="454">
        <v>-14.9125</v>
      </c>
      <c r="D438" s="455">
        <v>-19.452666666666669</v>
      </c>
      <c r="E438" s="455">
        <v>-21.792000000000002</v>
      </c>
      <c r="F438" s="74">
        <v>-23.442333333333334</v>
      </c>
      <c r="G438" s="455">
        <v>-23.681833333333334</v>
      </c>
      <c r="H438" s="454">
        <v>-23.015555555555569</v>
      </c>
      <c r="I438" s="72">
        <v>-24.454166666666666</v>
      </c>
      <c r="J438" s="455">
        <v>-22.345833333333331</v>
      </c>
      <c r="K438" s="346">
        <v>-21.767888888888901</v>
      </c>
      <c r="L438" s="347"/>
      <c r="M438" s="347"/>
      <c r="N438" s="347"/>
      <c r="O438" s="357"/>
      <c r="P438" s="111" t="s">
        <v>155</v>
      </c>
      <c r="Q438" s="366">
        <f t="shared" ref="Q438:AC438" si="563">(C438)</f>
        <v>-14.9125</v>
      </c>
      <c r="R438" s="366">
        <f t="shared" si="563"/>
        <v>-19.452666666666669</v>
      </c>
      <c r="S438" s="366">
        <f t="shared" si="563"/>
        <v>-21.792000000000002</v>
      </c>
      <c r="T438" s="366">
        <f t="shared" si="563"/>
        <v>-23.442333333333334</v>
      </c>
      <c r="U438" s="366">
        <f t="shared" si="563"/>
        <v>-23.681833333333334</v>
      </c>
      <c r="V438" s="366">
        <f t="shared" si="563"/>
        <v>-23.015555555555569</v>
      </c>
      <c r="W438" s="366">
        <f t="shared" si="563"/>
        <v>-24.454166666666666</v>
      </c>
      <c r="X438" s="366">
        <f t="shared" si="563"/>
        <v>-22.345833333333331</v>
      </c>
      <c r="Y438" s="366">
        <f t="shared" si="563"/>
        <v>-21.767888888888901</v>
      </c>
      <c r="Z438" s="366">
        <f t="shared" si="563"/>
        <v>0</v>
      </c>
      <c r="AA438" s="366">
        <f t="shared" si="563"/>
        <v>0</v>
      </c>
      <c r="AB438" s="366">
        <f t="shared" si="563"/>
        <v>0</v>
      </c>
      <c r="AC438" s="366">
        <f t="shared" si="563"/>
        <v>0</v>
      </c>
    </row>
    <row r="439" spans="1:29" ht="15.75" thickBot="1" x14ac:dyDescent="0.3">
      <c r="A439" s="449" t="s">
        <v>223</v>
      </c>
      <c r="B439" s="450" t="s">
        <v>11</v>
      </c>
      <c r="C439" s="456"/>
      <c r="D439" s="457">
        <v>-16.645666666666667</v>
      </c>
      <c r="E439" s="457">
        <v>-19.029166666666665</v>
      </c>
      <c r="F439" s="469">
        <v>-20.347000000000001</v>
      </c>
      <c r="G439" s="457">
        <v>-20.541333333333331</v>
      </c>
      <c r="H439" s="457">
        <v>-20.647500000000001</v>
      </c>
      <c r="I439" s="480">
        <v>-22.353666666666665</v>
      </c>
      <c r="J439" s="482">
        <v>-19.388333333333335</v>
      </c>
      <c r="K439" s="359">
        <v>-21.344999999999999</v>
      </c>
      <c r="L439" s="359"/>
      <c r="M439" s="362"/>
      <c r="N439" s="361"/>
      <c r="O439" s="363"/>
      <c r="P439" s="111"/>
      <c r="Q439" s="366"/>
      <c r="R439" s="366"/>
      <c r="S439" s="366"/>
      <c r="T439" s="366"/>
      <c r="U439" s="366"/>
      <c r="V439" s="366"/>
      <c r="W439" s="366"/>
      <c r="X439" s="366"/>
      <c r="Y439" s="366"/>
      <c r="Z439" s="366"/>
      <c r="AA439" s="366"/>
      <c r="AB439" s="366"/>
    </row>
  </sheetData>
  <mergeCells count="2">
    <mergeCell ref="O19:AC19"/>
    <mergeCell ref="A1:N2"/>
  </mergeCells>
  <pageMargins left="0.7" right="0.7" top="0.75" bottom="0.75" header="0.3" footer="0.3"/>
  <pageSetup scale="1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C291"/>
  <sheetViews>
    <sheetView tabSelected="1" topLeftCell="HZ133" zoomScale="75" zoomScaleNormal="75" workbookViewId="0">
      <selection activeCell="JB253" sqref="JB253"/>
    </sheetView>
  </sheetViews>
  <sheetFormatPr defaultRowHeight="15" x14ac:dyDescent="0.25"/>
  <cols>
    <col min="1" max="1" width="14.7109375" customWidth="1"/>
    <col min="3" max="10" width="6.85546875" style="330" customWidth="1"/>
    <col min="11" max="11" width="1.85546875" style="127" customWidth="1"/>
    <col min="12" max="15" width="9.140625" style="127"/>
    <col min="16" max="16" width="3.7109375" style="261" customWidth="1"/>
    <col min="17" max="17" width="9.140625" style="127"/>
    <col min="18" max="18" width="6.85546875" style="330" customWidth="1"/>
    <col min="19" max="19" width="9" style="330" customWidth="1"/>
    <col min="20" max="20" width="9.140625" style="182"/>
    <col min="21" max="21" width="6.85546875" style="127" customWidth="1"/>
    <col min="22" max="22" width="8" style="127" customWidth="1"/>
    <col min="23" max="23" width="9.140625" style="182"/>
    <col min="24" max="24" width="6.85546875" style="127" customWidth="1"/>
    <col min="25" max="25" width="8" style="127" customWidth="1"/>
    <col min="26" max="26" width="9.140625" style="182"/>
    <col min="27" max="27" width="6.85546875" style="127" customWidth="1"/>
    <col min="28" max="28" width="8" style="127" customWidth="1"/>
    <col min="29" max="29" width="9.140625" style="182"/>
    <col min="30" max="30" width="6.85546875" style="175" customWidth="1"/>
    <col min="31" max="31" width="8" style="175" customWidth="1"/>
    <col min="32" max="32" width="9.140625" style="182"/>
    <col min="33" max="33" width="6.85546875" customWidth="1"/>
    <col min="34" max="34" width="8" customWidth="1"/>
    <col min="35" max="35" width="9.140625" style="103"/>
    <col min="36" max="36" width="7.140625" style="127" customWidth="1"/>
    <col min="37" max="37" width="7.5703125" style="127" customWidth="1"/>
    <col min="38" max="38" width="9.140625" style="182"/>
    <col min="39" max="39" width="7.140625" style="330" customWidth="1"/>
    <col min="40" max="40" width="7.5703125" style="182" customWidth="1"/>
    <col min="41" max="41" width="9.140625" style="182"/>
    <col min="42" max="42" width="13.5703125" customWidth="1"/>
    <col min="48" max="48" width="9.140625" customWidth="1"/>
    <col min="50" max="51" width="6.42578125" customWidth="1"/>
    <col min="66" max="66" width="8.7109375" style="119"/>
    <col min="69" max="69" width="3.5703125" customWidth="1"/>
    <col min="80" max="80" width="3.5703125" customWidth="1"/>
    <col min="84" max="84" width="10" style="161" customWidth="1"/>
    <col min="85" max="85" width="9.5703125" style="197" customWidth="1"/>
    <col min="86" max="86" width="10.85546875" style="161" customWidth="1"/>
    <col min="87" max="96" width="7.7109375" style="159" customWidth="1"/>
    <col min="97" max="100" width="7" style="159" customWidth="1"/>
    <col min="101" max="101" width="9" style="103" customWidth="1"/>
    <col min="102" max="102" width="7" style="159" customWidth="1"/>
    <col min="103" max="103" width="1.5703125" style="113" customWidth="1"/>
    <col min="107" max="107" width="8.7109375" style="161" customWidth="1"/>
    <col min="108" max="108" width="9.5703125" style="197" customWidth="1"/>
    <col min="109" max="109" width="8.5703125" style="161" customWidth="1"/>
    <col min="110" max="115" width="6.5703125" style="159" customWidth="1"/>
    <col min="116" max="116" width="6.42578125" style="159" customWidth="1"/>
    <col min="117" max="125" width="6.5703125" style="159" customWidth="1"/>
    <col min="126" max="126" width="1.5703125" style="113" customWidth="1"/>
    <col min="130" max="130" width="8.7109375" style="161" customWidth="1"/>
    <col min="131" max="131" width="9.5703125" style="197" customWidth="1"/>
    <col min="132" max="132" width="8.5703125" style="161" customWidth="1"/>
    <col min="133" max="139" width="6.7109375" style="159" customWidth="1"/>
    <col min="140" max="140" width="6.7109375" style="121" customWidth="1"/>
    <col min="141" max="148" width="6.7109375" style="159" customWidth="1"/>
    <col min="149" max="149" width="1.5703125" style="113" customWidth="1"/>
    <col min="153" max="153" width="8.7109375" style="161" customWidth="1"/>
    <col min="154" max="154" width="9.5703125" style="197" customWidth="1"/>
    <col min="155" max="155" width="8.42578125" style="161" customWidth="1"/>
    <col min="156" max="171" width="7.28515625" style="159" customWidth="1"/>
    <col min="172" max="172" width="1.5703125" style="113" customWidth="1"/>
    <col min="176" max="176" width="8.7109375" style="161" customWidth="1"/>
    <col min="177" max="177" width="9.5703125" style="197" customWidth="1"/>
    <col min="178" max="178" width="8.5703125" style="161" customWidth="1"/>
    <col min="179" max="181" width="8.42578125" style="159" customWidth="1"/>
    <col min="182" max="182" width="7.28515625" style="159" customWidth="1"/>
    <col min="183" max="193" width="8.42578125" style="159" customWidth="1"/>
    <col min="194" max="194" width="7.42578125" style="159" customWidth="1"/>
    <col min="195" max="195" width="1.5703125" style="113" customWidth="1"/>
    <col min="199" max="199" width="8.7109375" style="161" customWidth="1"/>
    <col min="200" max="200" width="9.5703125" style="197" customWidth="1"/>
    <col min="201" max="201" width="8.5703125" style="161" customWidth="1"/>
    <col min="202" max="205" width="7.42578125" style="159" customWidth="1"/>
    <col min="206" max="206" width="6.42578125" style="159" customWidth="1"/>
    <col min="207" max="207" width="7.42578125" style="159" customWidth="1"/>
    <col min="208" max="208" width="8" style="159" customWidth="1"/>
    <col min="209" max="216" width="7.42578125" style="159" customWidth="1"/>
    <col min="218" max="218" width="1.5703125" style="113" customWidth="1"/>
    <col min="222" max="222" width="8.7109375" style="161" customWidth="1"/>
    <col min="223" max="223" width="9.5703125" style="197" customWidth="1"/>
    <col min="224" max="239" width="7.42578125" customWidth="1"/>
    <col min="240" max="240" width="7.42578125" style="159" customWidth="1"/>
    <col min="241" max="241" width="1.5703125" style="113" customWidth="1"/>
    <col min="245" max="245" width="8.7109375" style="161" customWidth="1"/>
    <col min="246" max="246" width="9.5703125" style="197" customWidth="1"/>
    <col min="247" max="262" width="7.42578125" customWidth="1"/>
    <col min="263" max="264" width="7.42578125" style="159" customWidth="1"/>
    <col min="266" max="268" width="8.5703125" customWidth="1"/>
    <col min="269" max="269" width="2.28515625" customWidth="1"/>
    <col min="270" max="270" width="7.5703125" customWidth="1"/>
    <col min="271" max="272" width="7.42578125" customWidth="1"/>
    <col min="273" max="273" width="2.28515625" customWidth="1"/>
    <col min="274" max="274" width="7.5703125" customWidth="1"/>
    <col min="275" max="276" width="7.42578125" customWidth="1"/>
    <col min="277" max="277" width="2.28515625" customWidth="1"/>
    <col min="278" max="278" width="7.5703125" customWidth="1"/>
    <col min="279" max="280" width="7.42578125" customWidth="1"/>
    <col min="281" max="281" width="2.28515625" customWidth="1"/>
    <col min="282" max="282" width="7.5703125" customWidth="1"/>
    <col min="283" max="284" width="7.42578125" customWidth="1"/>
    <col min="285" max="285" width="2.28515625" customWidth="1"/>
    <col min="286" max="286" width="7.5703125" customWidth="1"/>
    <col min="287" max="288" width="7.42578125" customWidth="1"/>
    <col min="289" max="289" width="2.28515625" customWidth="1"/>
    <col min="290" max="290" width="7.5703125" customWidth="1"/>
    <col min="291" max="292" width="7.42578125" customWidth="1"/>
    <col min="293" max="293" width="2.28515625" customWidth="1"/>
    <col min="294" max="296" width="7.42578125" customWidth="1"/>
    <col min="298" max="298" width="3.28515625" customWidth="1"/>
    <col min="299" max="299" width="6.28515625" style="98" customWidth="1"/>
    <col min="300" max="300" width="4.7109375" style="98" customWidth="1"/>
    <col min="301" max="314" width="5.5703125" style="98" customWidth="1"/>
    <col min="315" max="315" width="9.140625" style="111"/>
  </cols>
  <sheetData>
    <row r="1" spans="1:315" ht="75" customHeight="1" x14ac:dyDescent="0.9">
      <c r="A1" s="551" t="s">
        <v>131</v>
      </c>
      <c r="B1" s="551"/>
      <c r="C1" s="551"/>
      <c r="D1" s="551"/>
      <c r="E1" s="551"/>
      <c r="F1" s="551"/>
      <c r="G1" s="551"/>
      <c r="H1" s="551"/>
      <c r="I1" s="551"/>
      <c r="J1" s="462"/>
      <c r="L1" s="551" t="s">
        <v>132</v>
      </c>
      <c r="M1" s="551"/>
      <c r="N1" s="551"/>
      <c r="O1" s="551"/>
      <c r="Q1" s="552" t="s">
        <v>244</v>
      </c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552"/>
      <c r="AJ1" s="552"/>
      <c r="AK1" s="552"/>
      <c r="AL1" s="552"/>
      <c r="AM1" s="552"/>
      <c r="AN1" s="552"/>
      <c r="AO1" s="552"/>
      <c r="AQ1" s="551" t="s">
        <v>133</v>
      </c>
      <c r="AR1" s="551"/>
      <c r="AS1" s="551"/>
      <c r="AT1" s="551"/>
      <c r="AU1" s="551"/>
      <c r="AV1" s="551"/>
      <c r="AW1" s="551"/>
      <c r="AX1" s="551"/>
      <c r="AZ1" s="277" t="s">
        <v>42</v>
      </c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499"/>
      <c r="BO1" s="99"/>
      <c r="BP1" s="99"/>
      <c r="BQ1" s="100"/>
      <c r="BS1" s="93"/>
      <c r="BT1" s="93"/>
      <c r="BU1" s="93"/>
      <c r="CC1" s="553" t="s">
        <v>168</v>
      </c>
      <c r="CD1" s="553"/>
      <c r="CE1" s="553"/>
      <c r="CF1" s="553"/>
      <c r="CG1" s="553"/>
      <c r="CH1" s="280" t="s">
        <v>101</v>
      </c>
      <c r="CI1" s="554" t="s">
        <v>241</v>
      </c>
      <c r="CJ1" s="554"/>
      <c r="CK1" s="554"/>
      <c r="CL1" s="554"/>
      <c r="CM1" s="554"/>
      <c r="CN1" s="554"/>
      <c r="CO1" s="554"/>
      <c r="CP1" s="554"/>
      <c r="CQ1" s="554"/>
      <c r="CR1" s="554"/>
      <c r="CS1" s="555" t="s">
        <v>98</v>
      </c>
      <c r="CT1" s="555"/>
      <c r="CU1" s="555"/>
      <c r="CV1" s="555"/>
      <c r="CW1" s="556" t="s">
        <v>53</v>
      </c>
      <c r="CX1" s="556"/>
      <c r="CZ1" s="532"/>
      <c r="DA1" s="532"/>
      <c r="DB1" s="532"/>
      <c r="DC1" s="532"/>
      <c r="DD1" s="532"/>
      <c r="DW1" s="532"/>
      <c r="DX1" s="532"/>
      <c r="DY1" s="532"/>
      <c r="DZ1" s="532"/>
      <c r="EA1" s="532"/>
      <c r="ER1" s="161"/>
      <c r="ET1" s="532"/>
      <c r="EU1" s="532"/>
      <c r="EV1" s="532"/>
      <c r="EW1" s="532"/>
      <c r="EX1" s="532"/>
      <c r="FO1" s="161"/>
      <c r="FQ1" s="532"/>
      <c r="FR1" s="532"/>
      <c r="FS1" s="532"/>
      <c r="FT1" s="532"/>
      <c r="FU1" s="532"/>
      <c r="GL1" s="161"/>
      <c r="GN1" s="532"/>
      <c r="GO1" s="532"/>
      <c r="GP1" s="532"/>
      <c r="GQ1" s="532"/>
      <c r="GR1" s="532"/>
      <c r="HK1" s="532"/>
      <c r="HL1" s="532"/>
      <c r="HM1" s="532"/>
      <c r="HN1" s="532"/>
      <c r="HO1" s="532"/>
      <c r="IH1" s="532"/>
      <c r="II1" s="532"/>
      <c r="IJ1" s="532"/>
      <c r="IK1" s="532"/>
      <c r="IL1" s="532"/>
      <c r="IN1" s="458"/>
      <c r="JG1" s="326"/>
      <c r="JH1" s="326"/>
      <c r="JI1" s="326"/>
      <c r="JJ1" s="326"/>
      <c r="JK1" s="326"/>
      <c r="JL1" s="326"/>
      <c r="JM1" s="326"/>
      <c r="JN1" s="326"/>
      <c r="JO1" s="326"/>
      <c r="JP1" s="326"/>
      <c r="JQ1" s="326"/>
      <c r="JR1" s="326"/>
      <c r="JS1" s="326"/>
      <c r="JT1" s="326"/>
      <c r="JU1" s="326"/>
      <c r="JV1" s="326"/>
      <c r="JW1" s="326"/>
      <c r="JX1" s="326"/>
      <c r="JY1" s="326"/>
      <c r="JZ1" s="326"/>
      <c r="KA1" s="326"/>
      <c r="KB1" s="326"/>
      <c r="KC1" s="326"/>
      <c r="KD1" s="326"/>
      <c r="KE1" s="326"/>
      <c r="KF1" s="326"/>
      <c r="KG1" s="326"/>
      <c r="KH1" s="326"/>
      <c r="KI1" s="326"/>
      <c r="KJ1" s="326"/>
    </row>
    <row r="2" spans="1:315" ht="18.75" x14ac:dyDescent="0.3">
      <c r="A2" s="101"/>
      <c r="R2" s="109"/>
      <c r="S2" s="109"/>
      <c r="T2" s="160"/>
      <c r="U2" s="110"/>
      <c r="V2" s="110"/>
      <c r="W2" s="160"/>
      <c r="Z2" s="160"/>
      <c r="AC2" s="160"/>
      <c r="AP2" s="109"/>
      <c r="AQ2" s="112"/>
      <c r="AR2" s="485"/>
      <c r="AS2" s="485"/>
      <c r="AU2" s="109"/>
      <c r="AV2" s="109"/>
      <c r="AW2" s="109"/>
      <c r="AX2" s="109"/>
      <c r="AY2" s="109"/>
      <c r="BR2" s="112"/>
      <c r="BS2" s="485"/>
      <c r="BT2" s="485"/>
      <c r="CD2" t="s">
        <v>52</v>
      </c>
      <c r="CE2" t="s">
        <v>52</v>
      </c>
      <c r="CG2" s="171"/>
      <c r="CI2" s="276"/>
      <c r="CJ2" s="276"/>
      <c r="CK2" s="276"/>
      <c r="CL2" s="276"/>
      <c r="CM2" s="276"/>
      <c r="CN2" s="276"/>
      <c r="CO2" s="276"/>
      <c r="CP2" s="276"/>
      <c r="CQ2" s="276"/>
      <c r="CR2" s="276"/>
      <c r="DA2" t="s">
        <v>52</v>
      </c>
      <c r="DB2" t="s">
        <v>52</v>
      </c>
      <c r="DD2" s="171"/>
      <c r="DE2" s="180"/>
      <c r="DF2" s="178"/>
      <c r="DG2" s="178"/>
      <c r="DH2" s="178"/>
      <c r="DI2" s="178"/>
      <c r="DJ2" s="178"/>
      <c r="DK2" s="178"/>
      <c r="DL2" s="178"/>
      <c r="DM2" s="178"/>
      <c r="DN2" s="178"/>
      <c r="DO2" s="178"/>
      <c r="DP2" s="178"/>
      <c r="DQ2" s="178"/>
      <c r="DR2" s="178"/>
      <c r="DS2" s="178"/>
      <c r="DT2" s="178"/>
      <c r="DU2" s="178"/>
      <c r="DV2" s="179"/>
      <c r="DX2" t="s">
        <v>52</v>
      </c>
      <c r="DY2" t="s">
        <v>52</v>
      </c>
      <c r="EA2" s="171"/>
      <c r="EB2" s="180"/>
      <c r="EC2" s="178"/>
      <c r="ED2" s="178"/>
      <c r="EE2" s="178"/>
      <c r="EF2" s="178"/>
      <c r="EG2" s="178"/>
      <c r="EH2" s="178"/>
      <c r="EI2" s="178"/>
      <c r="EJ2" s="188"/>
      <c r="EK2" s="178"/>
      <c r="EL2" s="178"/>
      <c r="EM2" s="178"/>
      <c r="EN2" s="178"/>
      <c r="EO2" s="178"/>
      <c r="EP2" s="178"/>
      <c r="EQ2" s="178"/>
      <c r="ER2" s="180"/>
      <c r="ES2" s="179"/>
      <c r="EU2" t="s">
        <v>52</v>
      </c>
      <c r="EV2" t="s">
        <v>52</v>
      </c>
      <c r="EX2" s="171"/>
      <c r="EY2" s="180"/>
      <c r="EZ2" s="178"/>
      <c r="FA2" s="178"/>
      <c r="FB2" s="178"/>
      <c r="FC2" s="178"/>
      <c r="FD2" s="178"/>
      <c r="FE2" s="178"/>
      <c r="FF2" s="178"/>
      <c r="FG2" s="178"/>
      <c r="FH2" s="178"/>
      <c r="FI2" s="178"/>
      <c r="FJ2" s="178"/>
      <c r="FK2" s="178"/>
      <c r="FL2" s="178"/>
      <c r="FM2" s="178"/>
      <c r="FN2" s="178"/>
      <c r="FO2" s="180"/>
      <c r="FP2" s="179"/>
      <c r="FR2" t="s">
        <v>52</v>
      </c>
      <c r="FS2" t="s">
        <v>52</v>
      </c>
      <c r="FU2" s="171"/>
      <c r="FV2" s="180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78"/>
      <c r="GH2" s="178"/>
      <c r="GI2" s="178"/>
      <c r="GJ2" s="178"/>
      <c r="GK2" s="178"/>
      <c r="GL2" s="180"/>
      <c r="GM2" s="179"/>
      <c r="GO2" t="s">
        <v>52</v>
      </c>
      <c r="GP2" t="s">
        <v>52</v>
      </c>
      <c r="GR2" s="171"/>
      <c r="GS2" s="180"/>
      <c r="GT2" s="178"/>
      <c r="GU2" s="178"/>
      <c r="GV2" s="178"/>
      <c r="GW2" s="178"/>
      <c r="GX2" s="178"/>
      <c r="GY2" s="178"/>
      <c r="GZ2" s="178"/>
      <c r="HA2" s="178"/>
      <c r="HB2" s="178"/>
      <c r="HC2" s="178"/>
      <c r="HD2" s="178"/>
      <c r="HE2" s="178"/>
      <c r="HF2" s="178"/>
      <c r="HG2" s="178"/>
      <c r="HH2" s="178"/>
      <c r="HJ2" s="179"/>
      <c r="HL2" t="s">
        <v>52</v>
      </c>
      <c r="HM2" t="s">
        <v>52</v>
      </c>
      <c r="HO2" s="171"/>
      <c r="IG2" s="179"/>
      <c r="II2" t="s">
        <v>52</v>
      </c>
      <c r="IJ2" t="s">
        <v>52</v>
      </c>
      <c r="IL2" s="171"/>
      <c r="JF2" s="159"/>
      <c r="JG2" s="159"/>
      <c r="JH2" s="159"/>
      <c r="JJ2" s="159"/>
      <c r="JK2" s="159"/>
      <c r="JL2" s="159"/>
      <c r="JN2" s="159"/>
      <c r="JO2" s="159"/>
      <c r="JP2" s="159"/>
      <c r="JR2" s="159"/>
      <c r="JS2" s="159"/>
      <c r="JT2" s="159"/>
      <c r="JV2" s="159"/>
      <c r="JW2" s="159"/>
      <c r="JX2" s="159"/>
      <c r="JZ2" s="159"/>
      <c r="KA2" s="159"/>
      <c r="KB2" s="159"/>
      <c r="KD2" s="159"/>
      <c r="KE2" s="159"/>
      <c r="KF2" s="159"/>
      <c r="KH2" s="159"/>
      <c r="KI2" s="159"/>
      <c r="KJ2" s="159"/>
    </row>
    <row r="3" spans="1:315" s="2" customFormat="1" ht="18.75" x14ac:dyDescent="0.3">
      <c r="A3" s="312"/>
      <c r="B3" s="298"/>
      <c r="C3" s="299"/>
      <c r="D3" s="299"/>
      <c r="E3" s="299"/>
      <c r="F3" s="300"/>
      <c r="G3" s="300"/>
      <c r="H3" s="300"/>
      <c r="I3" s="300"/>
      <c r="J3" s="300"/>
      <c r="K3" s="301"/>
      <c r="L3" s="261"/>
      <c r="M3" s="261"/>
      <c r="N3" s="261"/>
      <c r="O3" s="261"/>
      <c r="P3" s="261"/>
      <c r="Q3" s="261"/>
      <c r="R3" s="263"/>
      <c r="S3" s="263"/>
      <c r="T3" s="183"/>
      <c r="U3" s="261"/>
      <c r="V3" s="261"/>
      <c r="W3" s="183"/>
      <c r="X3" s="261"/>
      <c r="Y3" s="261"/>
      <c r="Z3" s="183"/>
      <c r="AA3" s="261"/>
      <c r="AB3" s="261"/>
      <c r="AC3" s="183"/>
      <c r="AD3" s="175"/>
      <c r="AE3" s="175"/>
      <c r="AF3" s="182"/>
      <c r="AI3" s="169"/>
      <c r="AJ3" s="127"/>
      <c r="AK3" s="127"/>
      <c r="AL3" s="182"/>
      <c r="AM3" s="330"/>
      <c r="AN3" s="182"/>
      <c r="AO3" s="182"/>
      <c r="AQ3" s="112"/>
      <c r="AR3" s="485"/>
      <c r="AS3" s="485"/>
      <c r="AT3"/>
      <c r="AU3" s="102"/>
      <c r="AV3" s="102"/>
      <c r="AW3" s="102"/>
      <c r="AX3" s="102"/>
      <c r="AY3" s="102"/>
      <c r="BN3" s="500"/>
      <c r="BR3" s="112"/>
      <c r="BS3" s="485"/>
      <c r="BT3" s="485"/>
      <c r="BU3"/>
      <c r="CF3" s="174"/>
      <c r="CG3" s="534"/>
      <c r="CH3" s="174"/>
      <c r="CI3" s="276"/>
      <c r="CJ3" s="276"/>
      <c r="CK3" s="276"/>
      <c r="CL3" s="276"/>
      <c r="CM3" s="276"/>
      <c r="CN3" s="276"/>
      <c r="CO3" s="276"/>
      <c r="CP3" s="276"/>
      <c r="CQ3" s="276"/>
      <c r="CR3" s="276"/>
      <c r="CS3" s="163"/>
      <c r="CT3" s="163"/>
      <c r="CU3" s="163"/>
      <c r="CV3" s="163"/>
      <c r="CW3" s="169"/>
      <c r="CX3" s="163"/>
      <c r="CY3" s="115"/>
      <c r="DC3" s="174"/>
      <c r="DD3" s="534"/>
      <c r="DE3" s="266"/>
      <c r="DF3" s="184"/>
      <c r="DG3" s="184"/>
      <c r="DH3" s="184"/>
      <c r="DI3" s="184"/>
      <c r="DJ3" s="184"/>
      <c r="DK3" s="184"/>
      <c r="DL3" s="184"/>
      <c r="DM3" s="184"/>
      <c r="DN3" s="184"/>
      <c r="DO3" s="184"/>
      <c r="DP3" s="184"/>
      <c r="DQ3" s="184"/>
      <c r="DR3" s="184"/>
      <c r="DS3" s="184"/>
      <c r="DT3" s="184"/>
      <c r="DU3" s="178"/>
      <c r="DV3" s="179"/>
      <c r="DZ3" s="174"/>
      <c r="EA3" s="534"/>
      <c r="EB3" s="266"/>
      <c r="EC3" s="184"/>
      <c r="ED3" s="184"/>
      <c r="EE3" s="184"/>
      <c r="EF3" s="184"/>
      <c r="EG3" s="184"/>
      <c r="EH3" s="184"/>
      <c r="EI3" s="184"/>
      <c r="EJ3" s="292"/>
      <c r="EK3" s="184"/>
      <c r="EL3" s="184"/>
      <c r="EM3" s="184"/>
      <c r="EN3" s="184"/>
      <c r="EO3" s="184"/>
      <c r="EP3" s="184"/>
      <c r="EQ3" s="184"/>
      <c r="ER3" s="180"/>
      <c r="ES3" s="179"/>
      <c r="EW3" s="174"/>
      <c r="EX3" s="534"/>
      <c r="EY3" s="266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0"/>
      <c r="FP3" s="179"/>
      <c r="FT3" s="174"/>
      <c r="FU3" s="534"/>
      <c r="FV3" s="266"/>
      <c r="FW3" s="184"/>
      <c r="FX3" s="184"/>
      <c r="FY3" s="184"/>
      <c r="FZ3" s="184"/>
      <c r="GA3" s="184"/>
      <c r="GB3" s="184"/>
      <c r="GC3" s="184"/>
      <c r="GD3" s="184"/>
      <c r="GE3" s="184"/>
      <c r="GF3" s="184"/>
      <c r="GG3" s="184"/>
      <c r="GH3" s="184"/>
      <c r="GI3" s="184"/>
      <c r="GJ3" s="184"/>
      <c r="GK3" s="184"/>
      <c r="GL3" s="266"/>
      <c r="GM3" s="179"/>
      <c r="GQ3" s="174"/>
      <c r="GR3" s="534"/>
      <c r="GS3" s="180"/>
      <c r="GT3" s="178"/>
      <c r="GU3" s="178"/>
      <c r="GV3" s="178"/>
      <c r="GW3" s="178"/>
      <c r="GX3" s="178"/>
      <c r="GY3" s="178"/>
      <c r="GZ3" s="178"/>
      <c r="HA3" s="178"/>
      <c r="HB3" s="178"/>
      <c r="HC3" s="178"/>
      <c r="HD3" s="178"/>
      <c r="HE3" s="178"/>
      <c r="HF3" s="178"/>
      <c r="HG3" s="178"/>
      <c r="HH3" s="178"/>
      <c r="HJ3" s="179"/>
      <c r="HN3" s="174"/>
      <c r="HO3" s="534"/>
      <c r="IF3" s="163"/>
      <c r="IG3" s="179"/>
      <c r="IK3" s="174"/>
      <c r="IL3" s="534"/>
      <c r="IN3" s="461"/>
      <c r="JC3" s="163"/>
      <c r="JD3" s="163"/>
      <c r="JF3" s="159"/>
      <c r="JG3" s="159"/>
      <c r="JH3" s="159"/>
      <c r="JJ3" s="159"/>
      <c r="JK3" s="159"/>
      <c r="JL3" s="159"/>
      <c r="JN3" s="159"/>
      <c r="JO3" s="159"/>
      <c r="JP3" s="159"/>
      <c r="JR3" s="159"/>
      <c r="JS3" s="159"/>
      <c r="JT3" s="159"/>
      <c r="JV3" s="159"/>
      <c r="JW3" s="159"/>
      <c r="JX3" s="159"/>
      <c r="JZ3" s="159"/>
      <c r="KA3" s="159"/>
      <c r="KB3" s="159"/>
      <c r="KD3" s="159"/>
      <c r="KE3" s="159"/>
      <c r="KF3" s="159"/>
      <c r="KH3" s="159"/>
      <c r="KI3" s="159"/>
      <c r="KJ3" s="159"/>
      <c r="KM3" s="398"/>
      <c r="KN3" s="398"/>
      <c r="KO3" s="398"/>
      <c r="KP3" s="398"/>
      <c r="KQ3" s="398"/>
      <c r="KR3" s="398"/>
      <c r="KS3" s="398"/>
      <c r="KT3" s="398"/>
      <c r="KU3" s="398"/>
      <c r="KV3" s="398"/>
      <c r="KW3" s="398"/>
      <c r="KX3" s="398"/>
      <c r="KY3" s="398"/>
      <c r="KZ3" s="398"/>
      <c r="LA3" s="398"/>
      <c r="LB3" s="398"/>
      <c r="LC3" s="401"/>
    </row>
    <row r="4" spans="1:315" x14ac:dyDescent="0.25">
      <c r="Q4" s="109" t="s">
        <v>43</v>
      </c>
      <c r="R4" s="109">
        <v>1333</v>
      </c>
      <c r="S4" s="109"/>
      <c r="U4" s="109">
        <v>1415</v>
      </c>
      <c r="V4" s="109"/>
      <c r="X4" s="109">
        <v>1389</v>
      </c>
      <c r="Y4" s="109"/>
      <c r="AA4" s="109">
        <v>1520</v>
      </c>
      <c r="AB4" s="109"/>
      <c r="AD4" s="109">
        <v>1363</v>
      </c>
      <c r="AE4" s="109"/>
      <c r="AG4" s="109">
        <v>1416</v>
      </c>
      <c r="AH4" s="109"/>
      <c r="AJ4" s="109">
        <v>1333</v>
      </c>
      <c r="AK4" s="109"/>
      <c r="AL4" s="103"/>
      <c r="AM4" s="463">
        <v>1348</v>
      </c>
      <c r="AN4" s="109"/>
      <c r="AO4" s="103"/>
      <c r="AQ4" s="112"/>
      <c r="AR4" s="485"/>
      <c r="AS4" s="485"/>
      <c r="AZ4" s="99" t="s">
        <v>120</v>
      </c>
      <c r="BA4" s="99"/>
      <c r="BB4" s="99"/>
      <c r="BC4" s="99" t="s">
        <v>121</v>
      </c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499"/>
      <c r="BO4" s="99"/>
      <c r="BP4" s="99"/>
      <c r="BR4" s="112"/>
      <c r="BS4" s="485"/>
      <c r="BT4" s="485"/>
      <c r="CD4" s="541" t="s">
        <v>51</v>
      </c>
      <c r="CE4" s="541"/>
      <c r="CG4" s="171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71"/>
      <c r="CT4" s="271"/>
      <c r="CU4" s="271"/>
      <c r="CV4" s="173"/>
      <c r="CW4" s="271"/>
      <c r="DA4" s="541" t="s">
        <v>51</v>
      </c>
      <c r="DB4" s="541"/>
      <c r="DD4" s="171"/>
      <c r="DE4" s="266"/>
      <c r="DF4" s="184"/>
      <c r="DG4" s="184"/>
      <c r="DH4" s="184"/>
      <c r="DI4" s="184"/>
      <c r="DJ4" s="184"/>
      <c r="DK4" s="184"/>
      <c r="DL4" s="184"/>
      <c r="DM4" s="184"/>
      <c r="DN4" s="184"/>
      <c r="DO4" s="184"/>
      <c r="DP4" s="184"/>
      <c r="DQ4" s="184"/>
      <c r="DR4" s="184"/>
      <c r="DS4" s="550"/>
      <c r="DT4" s="550"/>
      <c r="DU4" s="178"/>
      <c r="DV4" s="179"/>
      <c r="DX4" s="541" t="s">
        <v>51</v>
      </c>
      <c r="DY4" s="541"/>
      <c r="EA4" s="171"/>
      <c r="EB4" s="266"/>
      <c r="EC4" s="184"/>
      <c r="ED4" s="184"/>
      <c r="EE4" s="184"/>
      <c r="EF4" s="184"/>
      <c r="EG4" s="184"/>
      <c r="EH4" s="184"/>
      <c r="EI4" s="184"/>
      <c r="EJ4" s="292"/>
      <c r="EK4" s="184"/>
      <c r="EL4" s="184"/>
      <c r="EM4" s="184"/>
      <c r="EN4" s="184"/>
      <c r="EO4" s="184"/>
      <c r="EP4" s="550"/>
      <c r="EQ4" s="550"/>
      <c r="ER4" s="180"/>
      <c r="ES4" s="179"/>
      <c r="EU4" s="541" t="s">
        <v>51</v>
      </c>
      <c r="EV4" s="541"/>
      <c r="EX4" s="171"/>
      <c r="EY4" s="266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550"/>
      <c r="FN4" s="550"/>
      <c r="FO4" s="180"/>
      <c r="FP4" s="179"/>
      <c r="FR4" s="541" t="s">
        <v>51</v>
      </c>
      <c r="FS4" s="541"/>
      <c r="FU4" s="171"/>
      <c r="FV4" s="266"/>
      <c r="FW4" s="184"/>
      <c r="FX4" s="184"/>
      <c r="FY4" s="184"/>
      <c r="FZ4" s="184"/>
      <c r="GA4" s="184"/>
      <c r="GB4" s="184"/>
      <c r="GC4" s="184"/>
      <c r="GD4" s="184"/>
      <c r="GE4" s="184"/>
      <c r="GF4" s="184"/>
      <c r="GG4" s="184"/>
      <c r="GH4" s="184"/>
      <c r="GI4" s="184"/>
      <c r="GJ4" s="550"/>
      <c r="GK4" s="550"/>
      <c r="GL4" s="266"/>
      <c r="GM4" s="179"/>
      <c r="GO4" s="541" t="s">
        <v>51</v>
      </c>
      <c r="GP4" s="541"/>
      <c r="GR4" s="171"/>
      <c r="GS4" s="266"/>
      <c r="GT4" s="184"/>
      <c r="GU4" s="184"/>
      <c r="GV4" s="184"/>
      <c r="GW4" s="184"/>
      <c r="GX4" s="184"/>
      <c r="GY4" s="184"/>
      <c r="GZ4" s="184"/>
      <c r="HA4" s="184"/>
      <c r="HB4" s="184"/>
      <c r="HC4" s="184"/>
      <c r="HD4" s="184"/>
      <c r="HE4" s="184"/>
      <c r="HF4" s="184"/>
      <c r="HG4" s="550"/>
      <c r="HH4" s="550"/>
      <c r="HI4" s="483"/>
      <c r="HJ4" s="179"/>
      <c r="HL4" s="541" t="s">
        <v>51</v>
      </c>
      <c r="HM4" s="541"/>
      <c r="HO4" s="171"/>
      <c r="IG4" s="179"/>
      <c r="II4" s="541" t="s">
        <v>51</v>
      </c>
      <c r="IJ4" s="541"/>
      <c r="IL4" s="171"/>
      <c r="JF4" s="159"/>
      <c r="JG4" s="159"/>
      <c r="JH4" s="159"/>
      <c r="JJ4" s="159"/>
      <c r="JK4" s="159"/>
      <c r="JL4" s="159"/>
      <c r="JN4" s="159"/>
      <c r="JO4" s="159"/>
      <c r="JP4" s="159"/>
      <c r="JR4" s="159"/>
      <c r="JS4" s="159"/>
      <c r="JT4" s="159"/>
      <c r="JV4" s="159"/>
      <c r="JW4" s="159"/>
      <c r="JX4" s="159"/>
      <c r="JZ4" s="159"/>
      <c r="KA4" s="159"/>
      <c r="KB4" s="159"/>
      <c r="KD4" s="159"/>
      <c r="KE4" s="159"/>
      <c r="KF4" s="159"/>
      <c r="KH4" s="159"/>
      <c r="KI4" s="159"/>
      <c r="KJ4" s="159"/>
    </row>
    <row r="5" spans="1:315" ht="31.5" customHeight="1" x14ac:dyDescent="0.25">
      <c r="C5" s="548" t="s">
        <v>245</v>
      </c>
      <c r="D5" s="548"/>
      <c r="E5" s="548"/>
      <c r="F5" s="548"/>
      <c r="G5" s="548"/>
      <c r="H5" s="548"/>
      <c r="I5" s="548"/>
      <c r="J5" s="548"/>
      <c r="M5" s="181"/>
      <c r="Q5" s="109"/>
      <c r="R5" s="220" t="s">
        <v>119</v>
      </c>
      <c r="S5" s="220" t="s">
        <v>225</v>
      </c>
      <c r="U5" s="220" t="s">
        <v>119</v>
      </c>
      <c r="V5" s="220" t="s">
        <v>226</v>
      </c>
      <c r="X5" s="220" t="s">
        <v>119</v>
      </c>
      <c r="Y5" s="220" t="s">
        <v>227</v>
      </c>
      <c r="AA5" s="220" t="s">
        <v>119</v>
      </c>
      <c r="AB5" s="220" t="s">
        <v>228</v>
      </c>
      <c r="AD5" s="220" t="s">
        <v>119</v>
      </c>
      <c r="AE5" s="220" t="s">
        <v>229</v>
      </c>
      <c r="AG5" s="220" t="s">
        <v>119</v>
      </c>
      <c r="AH5" s="220" t="s">
        <v>230</v>
      </c>
      <c r="AJ5" s="220" t="s">
        <v>119</v>
      </c>
      <c r="AK5" s="220" t="s">
        <v>231</v>
      </c>
      <c r="AL5" s="103"/>
      <c r="AM5" s="220" t="s">
        <v>119</v>
      </c>
      <c r="AN5" s="220" t="s">
        <v>232</v>
      </c>
      <c r="AO5" s="103"/>
      <c r="BA5" s="485" t="s">
        <v>34</v>
      </c>
      <c r="BB5" s="485" t="s">
        <v>38</v>
      </c>
      <c r="BC5" s="485" t="s">
        <v>35</v>
      </c>
      <c r="BD5" s="485" t="s">
        <v>39</v>
      </c>
      <c r="BE5" s="485" t="s">
        <v>36</v>
      </c>
      <c r="BF5" s="485" t="s">
        <v>40</v>
      </c>
      <c r="BG5" s="485" t="s">
        <v>37</v>
      </c>
      <c r="BH5" s="485" t="s">
        <v>41</v>
      </c>
      <c r="BI5" s="485" t="s">
        <v>44</v>
      </c>
      <c r="BJ5" s="485" t="s">
        <v>45</v>
      </c>
      <c r="BK5" s="485" t="s">
        <v>60</v>
      </c>
      <c r="BL5" s="485" t="s">
        <v>61</v>
      </c>
      <c r="BM5" s="485" t="s">
        <v>70</v>
      </c>
      <c r="BN5" s="118" t="s">
        <v>99</v>
      </c>
      <c r="BO5" s="496" t="s">
        <v>203</v>
      </c>
      <c r="BP5" s="496" t="s">
        <v>204</v>
      </c>
      <c r="BR5" s="549" t="s">
        <v>135</v>
      </c>
      <c r="BS5" s="549"/>
      <c r="BT5" s="549"/>
      <c r="BU5" s="549"/>
      <c r="BV5" s="549"/>
      <c r="BW5" s="549"/>
      <c r="BX5" s="549"/>
      <c r="BY5" s="549"/>
      <c r="BZ5" s="549"/>
      <c r="CC5" s="483" t="s">
        <v>49</v>
      </c>
      <c r="CD5" s="123" t="s">
        <v>50</v>
      </c>
      <c r="CE5" s="108" t="s">
        <v>128</v>
      </c>
      <c r="CF5" s="189" t="s">
        <v>47</v>
      </c>
      <c r="CG5" s="189" t="s">
        <v>48</v>
      </c>
      <c r="CH5" s="173"/>
      <c r="CI5" s="270"/>
      <c r="CJ5" s="270"/>
      <c r="CP5" s="173"/>
      <c r="CQ5" s="173"/>
      <c r="CR5" s="173"/>
      <c r="CS5" s="270"/>
      <c r="CT5" s="270"/>
      <c r="CU5" s="272"/>
      <c r="CV5" s="270"/>
      <c r="CW5" s="270"/>
      <c r="CZ5" s="483" t="s">
        <v>49</v>
      </c>
      <c r="DA5" s="123" t="s">
        <v>50</v>
      </c>
      <c r="DB5" s="108" t="s">
        <v>128</v>
      </c>
      <c r="DC5" s="189" t="s">
        <v>47</v>
      </c>
      <c r="DD5" s="189" t="s">
        <v>48</v>
      </c>
      <c r="DE5" s="267"/>
      <c r="DF5" s="268"/>
      <c r="DG5" s="268"/>
      <c r="DH5" s="484"/>
      <c r="DI5" s="484"/>
      <c r="DJ5" s="501"/>
      <c r="DK5" s="501"/>
      <c r="DL5" s="484"/>
      <c r="DM5" s="484"/>
      <c r="DN5" s="484"/>
      <c r="DO5" s="484"/>
      <c r="DP5" s="484"/>
      <c r="DQ5" s="484"/>
      <c r="DR5" s="506"/>
      <c r="DS5" s="268"/>
      <c r="DT5" s="268"/>
      <c r="DV5" s="179"/>
      <c r="DW5" s="483" t="s">
        <v>49</v>
      </c>
      <c r="DX5" s="123" t="s">
        <v>50</v>
      </c>
      <c r="DY5" s="108" t="s">
        <v>128</v>
      </c>
      <c r="DZ5" s="189" t="s">
        <v>47</v>
      </c>
      <c r="EA5" s="189" t="s">
        <v>48</v>
      </c>
      <c r="EB5" s="267"/>
      <c r="EC5" s="268"/>
      <c r="ED5" s="268"/>
      <c r="EE5" s="484"/>
      <c r="EF5" s="484"/>
      <c r="EG5" s="501"/>
      <c r="EH5" s="484"/>
      <c r="EI5" s="501"/>
      <c r="EJ5" s="292"/>
      <c r="EK5" s="484"/>
      <c r="EL5" s="484"/>
      <c r="EM5" s="484"/>
      <c r="EN5" s="268"/>
      <c r="EO5" s="268"/>
      <c r="EP5" s="268"/>
      <c r="EQ5" s="268"/>
      <c r="ES5" s="179"/>
      <c r="ET5" s="483" t="s">
        <v>49</v>
      </c>
      <c r="EU5" s="123" t="s">
        <v>50</v>
      </c>
      <c r="EV5" s="108" t="s">
        <v>128</v>
      </c>
      <c r="EW5" s="189" t="s">
        <v>47</v>
      </c>
      <c r="EX5" s="189" t="s">
        <v>48</v>
      </c>
      <c r="EY5" s="267"/>
      <c r="EZ5" s="268"/>
      <c r="FA5" s="268"/>
      <c r="FB5" s="484"/>
      <c r="FC5" s="484"/>
      <c r="FD5" s="484"/>
      <c r="FE5" s="484"/>
      <c r="FF5" s="484"/>
      <c r="FG5" s="484"/>
      <c r="FH5" s="484"/>
      <c r="FI5" s="506"/>
      <c r="FJ5" s="506"/>
      <c r="FK5" s="268"/>
      <c r="FL5" s="268"/>
      <c r="FM5" s="268"/>
      <c r="FN5" s="268"/>
      <c r="FP5" s="179"/>
      <c r="FQ5" s="483" t="s">
        <v>49</v>
      </c>
      <c r="FR5" s="123" t="s">
        <v>50</v>
      </c>
      <c r="FS5" s="108" t="s">
        <v>128</v>
      </c>
      <c r="FT5" s="189" t="s">
        <v>47</v>
      </c>
      <c r="FU5" s="189" t="s">
        <v>48</v>
      </c>
      <c r="FV5" s="267"/>
      <c r="FW5" s="268"/>
      <c r="FX5" s="268"/>
      <c r="FY5" s="484"/>
      <c r="FZ5" s="484"/>
      <c r="GA5" s="484"/>
      <c r="GB5" s="484"/>
      <c r="GC5" s="484"/>
      <c r="GD5" s="484"/>
      <c r="GE5" s="484"/>
      <c r="GF5" s="506"/>
      <c r="GG5" s="506"/>
      <c r="GH5" s="506"/>
      <c r="GI5" s="268"/>
      <c r="GJ5" s="268"/>
      <c r="GK5" s="268"/>
      <c r="GL5" s="484"/>
      <c r="GM5" s="179"/>
      <c r="GN5" s="483" t="s">
        <v>49</v>
      </c>
      <c r="GO5" s="123" t="s">
        <v>50</v>
      </c>
      <c r="GP5" s="108" t="s">
        <v>128</v>
      </c>
      <c r="GQ5" s="189" t="s">
        <v>47</v>
      </c>
      <c r="GR5" s="189" t="s">
        <v>48</v>
      </c>
      <c r="GS5" s="267"/>
      <c r="GT5" s="268"/>
      <c r="GU5" s="268"/>
      <c r="GV5" s="484"/>
      <c r="GW5" s="484"/>
      <c r="GX5" s="484"/>
      <c r="GY5" s="484"/>
      <c r="GZ5" s="484"/>
      <c r="HA5" s="484"/>
      <c r="HB5" s="484"/>
      <c r="HC5" s="506"/>
      <c r="HD5" s="506"/>
      <c r="HE5" s="506"/>
      <c r="HF5" s="268"/>
      <c r="HG5" s="268"/>
      <c r="HH5" s="268"/>
      <c r="HI5" s="118"/>
      <c r="HJ5" s="179"/>
      <c r="HK5" s="483" t="s">
        <v>49</v>
      </c>
      <c r="HL5" s="123" t="s">
        <v>50</v>
      </c>
      <c r="HM5" s="108" t="s">
        <v>128</v>
      </c>
      <c r="HN5" s="189" t="s">
        <v>47</v>
      </c>
      <c r="HO5" s="189" t="s">
        <v>48</v>
      </c>
      <c r="IG5" s="179"/>
      <c r="IH5" s="483" t="s">
        <v>49</v>
      </c>
      <c r="II5" s="123" t="s">
        <v>50</v>
      </c>
      <c r="IJ5" s="108" t="s">
        <v>128</v>
      </c>
      <c r="IK5" s="189" t="s">
        <v>47</v>
      </c>
      <c r="IL5" s="189" t="s">
        <v>48</v>
      </c>
      <c r="IN5" s="461"/>
      <c r="JG5" s="159"/>
      <c r="JH5" s="159"/>
      <c r="JJ5" s="159"/>
      <c r="JK5" s="159"/>
      <c r="JL5" s="159"/>
      <c r="JN5" s="159"/>
      <c r="JO5" s="159"/>
      <c r="JP5" s="159"/>
      <c r="JR5" s="159"/>
      <c r="JS5" s="159"/>
      <c r="JT5" s="159"/>
      <c r="JV5" s="159"/>
      <c r="JW5" s="159"/>
      <c r="JX5" s="159"/>
      <c r="JZ5" s="159"/>
      <c r="KA5" s="159"/>
      <c r="KB5" s="159"/>
      <c r="KD5" s="159"/>
      <c r="KE5" s="159"/>
      <c r="KF5" s="159"/>
      <c r="KH5" s="159"/>
      <c r="KI5" s="159"/>
      <c r="KJ5" s="159"/>
      <c r="KK5" s="483" t="s">
        <v>49</v>
      </c>
      <c r="KL5" s="483"/>
    </row>
    <row r="6" spans="1:315" x14ac:dyDescent="0.25">
      <c r="C6" s="302" t="s">
        <v>34</v>
      </c>
      <c r="D6" s="302" t="s">
        <v>35</v>
      </c>
      <c r="E6" s="302" t="s">
        <v>36</v>
      </c>
      <c r="F6" s="302" t="s">
        <v>37</v>
      </c>
      <c r="G6" s="302" t="s">
        <v>44</v>
      </c>
      <c r="H6" s="165" t="s">
        <v>60</v>
      </c>
      <c r="I6" s="164" t="s">
        <v>70</v>
      </c>
      <c r="J6" s="164" t="s">
        <v>203</v>
      </c>
      <c r="R6" s="330" t="s">
        <v>34</v>
      </c>
      <c r="T6" s="182" t="s">
        <v>38</v>
      </c>
      <c r="U6" s="330" t="s">
        <v>35</v>
      </c>
      <c r="V6" s="330"/>
      <c r="W6" s="182" t="s">
        <v>39</v>
      </c>
      <c r="X6" s="330" t="s">
        <v>36</v>
      </c>
      <c r="Y6" s="330"/>
      <c r="Z6" s="182" t="s">
        <v>40</v>
      </c>
      <c r="AA6" s="330" t="s">
        <v>37</v>
      </c>
      <c r="AB6" s="330"/>
      <c r="AC6" s="182" t="s">
        <v>41</v>
      </c>
      <c r="AD6" s="330" t="s">
        <v>44</v>
      </c>
      <c r="AE6" s="330"/>
      <c r="AF6" s="182" t="s">
        <v>45</v>
      </c>
      <c r="AG6" s="330" t="s">
        <v>60</v>
      </c>
      <c r="AH6" s="485"/>
      <c r="AI6" s="103" t="s">
        <v>61</v>
      </c>
      <c r="AJ6" s="330" t="s">
        <v>70</v>
      </c>
      <c r="AK6" s="485"/>
      <c r="AL6" s="103" t="s">
        <v>99</v>
      </c>
      <c r="AM6" s="330" t="s">
        <v>203</v>
      </c>
      <c r="AN6" s="485"/>
      <c r="AO6" s="103" t="s">
        <v>204</v>
      </c>
      <c r="AZ6" s="36">
        <v>42248</v>
      </c>
      <c r="BA6" s="303">
        <v>17.8</v>
      </c>
      <c r="BB6" s="227"/>
      <c r="BC6" s="303">
        <v>18.399999999999999</v>
      </c>
      <c r="BD6" s="184"/>
      <c r="BE6" s="303">
        <v>16.5</v>
      </c>
      <c r="BF6" s="184"/>
      <c r="BG6" s="303">
        <v>17.8</v>
      </c>
      <c r="BH6" s="184"/>
      <c r="BI6" s="303">
        <v>19.350000000000001</v>
      </c>
      <c r="BJ6" s="184"/>
      <c r="BK6" s="303">
        <v>20.85</v>
      </c>
      <c r="BL6" s="374"/>
      <c r="BM6" s="303">
        <v>15.850000000000001</v>
      </c>
      <c r="BN6" s="227"/>
      <c r="BO6" s="303">
        <v>22.4</v>
      </c>
      <c r="BP6" s="227"/>
      <c r="BS6" s="126"/>
      <c r="BT6" s="126"/>
      <c r="BU6" s="126"/>
      <c r="BV6" s="126"/>
      <c r="BW6" s="126"/>
      <c r="BX6" s="164"/>
      <c r="CC6" s="36">
        <v>42248</v>
      </c>
      <c r="CG6" s="171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269"/>
      <c r="CV6" s="269"/>
      <c r="CW6" s="173"/>
      <c r="CZ6" s="36">
        <v>42248</v>
      </c>
      <c r="DD6" s="171"/>
      <c r="DE6" s="186"/>
      <c r="DF6" s="484"/>
      <c r="DG6" s="484"/>
      <c r="DH6" s="484"/>
      <c r="DI6" s="484"/>
      <c r="DJ6" s="501"/>
      <c r="DK6" s="501"/>
      <c r="DL6" s="484"/>
      <c r="DM6" s="484"/>
      <c r="DN6" s="484"/>
      <c r="DO6" s="484"/>
      <c r="DP6" s="484"/>
      <c r="DQ6" s="484"/>
      <c r="DR6" s="506"/>
      <c r="DS6" s="484"/>
      <c r="DT6" s="184"/>
      <c r="DU6" s="178"/>
      <c r="DV6" s="179"/>
      <c r="DW6" s="36">
        <v>42248</v>
      </c>
      <c r="EA6" s="171"/>
      <c r="EB6" s="186"/>
      <c r="EC6" s="484"/>
      <c r="ED6" s="484"/>
      <c r="EE6" s="484"/>
      <c r="EF6" s="484"/>
      <c r="EG6" s="501"/>
      <c r="EH6" s="484"/>
      <c r="EI6" s="501"/>
      <c r="EJ6" s="292"/>
      <c r="EK6" s="484"/>
      <c r="EL6" s="484"/>
      <c r="EM6" s="484"/>
      <c r="EN6" s="484"/>
      <c r="EO6" s="506"/>
      <c r="EP6" s="184"/>
      <c r="EQ6" s="184"/>
      <c r="ER6" s="178"/>
      <c r="ES6" s="179"/>
      <c r="ET6" s="36">
        <v>42248</v>
      </c>
      <c r="EX6" s="171"/>
      <c r="EY6" s="186"/>
      <c r="EZ6" s="484"/>
      <c r="FA6" s="484"/>
      <c r="FB6" s="484"/>
      <c r="FC6" s="484"/>
      <c r="FD6" s="484"/>
      <c r="FE6" s="484"/>
      <c r="FF6" s="484"/>
      <c r="FG6" s="484"/>
      <c r="FH6" s="484"/>
      <c r="FI6" s="506"/>
      <c r="FJ6" s="506"/>
      <c r="FK6" s="484"/>
      <c r="FL6" s="506"/>
      <c r="FM6" s="184"/>
      <c r="FN6" s="184"/>
      <c r="FO6" s="178"/>
      <c r="FP6" s="179"/>
      <c r="FQ6" s="36">
        <v>42248</v>
      </c>
      <c r="FU6" s="171"/>
      <c r="FV6" s="186"/>
      <c r="FW6" s="484"/>
      <c r="FX6" s="484"/>
      <c r="FY6" s="484"/>
      <c r="FZ6" s="484"/>
      <c r="GA6" s="484"/>
      <c r="GB6" s="484"/>
      <c r="GC6" s="484"/>
      <c r="GD6" s="484"/>
      <c r="GE6" s="484"/>
      <c r="GF6" s="506"/>
      <c r="GG6" s="506"/>
      <c r="GH6" s="506"/>
      <c r="GI6" s="484"/>
      <c r="GJ6" s="184"/>
      <c r="GK6" s="184"/>
      <c r="GL6" s="184"/>
      <c r="GM6" s="179"/>
      <c r="GN6" s="36">
        <v>42248</v>
      </c>
      <c r="GR6" s="171"/>
      <c r="GS6" s="186"/>
      <c r="GT6" s="484"/>
      <c r="GU6" s="484"/>
      <c r="GV6" s="484"/>
      <c r="GW6" s="484"/>
      <c r="GX6" s="484"/>
      <c r="GY6" s="484"/>
      <c r="GZ6" s="484"/>
      <c r="HA6" s="484"/>
      <c r="HB6" s="484"/>
      <c r="HC6" s="506"/>
      <c r="HD6" s="506"/>
      <c r="HE6" s="506"/>
      <c r="HF6" s="484"/>
      <c r="HG6" s="184"/>
      <c r="HH6" s="184"/>
      <c r="HI6" s="119"/>
      <c r="HJ6" s="179"/>
      <c r="HK6" s="36">
        <v>42248</v>
      </c>
      <c r="HO6" s="171"/>
      <c r="IG6" s="179"/>
      <c r="IH6" s="36">
        <v>42248</v>
      </c>
      <c r="IL6" s="171"/>
      <c r="IN6" s="100"/>
      <c r="JF6" s="159"/>
      <c r="JG6" s="159"/>
      <c r="JH6" s="159"/>
      <c r="JJ6" s="159"/>
      <c r="JK6" s="159"/>
      <c r="JL6" s="159"/>
      <c r="JN6" s="159"/>
      <c r="JO6" s="159"/>
      <c r="JP6" s="159"/>
      <c r="JR6" s="159"/>
      <c r="JS6" s="159"/>
      <c r="JT6" s="159"/>
      <c r="JV6" s="159"/>
      <c r="JW6" s="159"/>
      <c r="JX6" s="159"/>
      <c r="JZ6" s="159"/>
      <c r="KA6" s="159"/>
      <c r="KB6" s="159"/>
      <c r="KD6" s="159"/>
      <c r="KE6" s="159"/>
      <c r="KF6" s="159"/>
      <c r="KH6" s="159"/>
      <c r="KI6" s="159"/>
      <c r="KJ6" s="159"/>
      <c r="KK6" s="36">
        <v>42248</v>
      </c>
      <c r="KL6" s="36"/>
    </row>
    <row r="7" spans="1:315" ht="15" customHeight="1" x14ac:dyDescent="0.25">
      <c r="A7" s="95">
        <v>41153</v>
      </c>
      <c r="B7" s="36">
        <v>41153</v>
      </c>
      <c r="C7" s="303">
        <v>17.8</v>
      </c>
      <c r="D7" s="303">
        <v>18.399999999999999</v>
      </c>
      <c r="E7" s="303">
        <v>16.5</v>
      </c>
      <c r="F7" s="303">
        <v>17.8</v>
      </c>
      <c r="G7" s="303">
        <v>19.350000000000001</v>
      </c>
      <c r="H7" s="303">
        <v>20.85</v>
      </c>
      <c r="I7" s="303">
        <v>15.850000000000001</v>
      </c>
      <c r="J7" s="303">
        <v>22.4</v>
      </c>
      <c r="K7" s="104"/>
      <c r="Q7" s="177">
        <v>42248</v>
      </c>
      <c r="R7" s="303">
        <v>17.8</v>
      </c>
      <c r="S7" s="219"/>
      <c r="U7" s="303">
        <v>18.399999999999999</v>
      </c>
      <c r="V7" s="219"/>
      <c r="X7" s="303">
        <v>16.5</v>
      </c>
      <c r="Y7" s="219"/>
      <c r="AA7" s="303">
        <v>17.8</v>
      </c>
      <c r="AB7" s="219"/>
      <c r="AD7" s="303">
        <v>19.350000000000001</v>
      </c>
      <c r="AE7" s="218"/>
      <c r="AG7" s="303">
        <v>20.85</v>
      </c>
      <c r="AH7" s="218"/>
      <c r="AJ7" s="303">
        <v>15.850000000000001</v>
      </c>
      <c r="AK7" s="218"/>
      <c r="AM7" s="303">
        <v>22.4</v>
      </c>
      <c r="AZ7" s="36">
        <v>42249</v>
      </c>
      <c r="BA7" s="303">
        <v>16.8</v>
      </c>
      <c r="BB7" s="227"/>
      <c r="BC7" s="303">
        <v>20.149999999999999</v>
      </c>
      <c r="BD7" s="184"/>
      <c r="BE7" s="303">
        <v>16.2</v>
      </c>
      <c r="BF7" s="184"/>
      <c r="BG7" s="303">
        <v>17.25</v>
      </c>
      <c r="BH7" s="184"/>
      <c r="BI7" s="303">
        <v>16.7</v>
      </c>
      <c r="BJ7" s="184"/>
      <c r="BK7" s="303">
        <v>21.7</v>
      </c>
      <c r="BL7" s="374"/>
      <c r="BM7" s="303">
        <v>16.200000000000003</v>
      </c>
      <c r="BN7" s="227"/>
      <c r="BO7" s="303">
        <v>21.4</v>
      </c>
      <c r="BP7" s="227"/>
      <c r="BR7" s="111" t="s">
        <v>233</v>
      </c>
      <c r="BS7" s="483"/>
      <c r="BT7" s="483"/>
      <c r="BU7" s="483"/>
      <c r="BV7" s="119"/>
      <c r="BW7" s="119"/>
      <c r="BX7" s="119"/>
      <c r="BY7" s="119"/>
      <c r="CC7" s="36">
        <v>42249</v>
      </c>
      <c r="CE7" s="533"/>
      <c r="CF7" s="533"/>
      <c r="CG7" s="535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269"/>
      <c r="CV7" s="269"/>
      <c r="CW7" s="173"/>
      <c r="CZ7" s="36">
        <v>42249</v>
      </c>
      <c r="DB7" s="533"/>
      <c r="DC7" s="533"/>
      <c r="DD7" s="535"/>
      <c r="DE7" s="186"/>
      <c r="DF7" s="484"/>
      <c r="DG7" s="484"/>
      <c r="DH7" s="484"/>
      <c r="DI7" s="484"/>
      <c r="DJ7" s="501"/>
      <c r="DK7" s="501"/>
      <c r="DL7" s="484"/>
      <c r="DM7" s="484"/>
      <c r="DN7" s="484"/>
      <c r="DO7" s="484"/>
      <c r="DP7" s="484"/>
      <c r="DQ7" s="484"/>
      <c r="DR7" s="506"/>
      <c r="DS7" s="484"/>
      <c r="DT7" s="184"/>
      <c r="DU7" s="178"/>
      <c r="DV7" s="179"/>
      <c r="DW7" s="36">
        <v>42249</v>
      </c>
      <c r="DY7" s="533"/>
      <c r="DZ7" s="533"/>
      <c r="EA7" s="535"/>
      <c r="EB7" s="186"/>
      <c r="EC7" s="484"/>
      <c r="ED7" s="484"/>
      <c r="EE7" s="484"/>
      <c r="EF7" s="484"/>
      <c r="EG7" s="501"/>
      <c r="EH7" s="484"/>
      <c r="EI7" s="501"/>
      <c r="EJ7" s="292"/>
      <c r="EK7" s="484"/>
      <c r="EL7" s="484"/>
      <c r="EM7" s="484"/>
      <c r="EN7" s="484"/>
      <c r="EO7" s="506"/>
      <c r="EP7" s="184"/>
      <c r="EQ7" s="184"/>
      <c r="ER7" s="178"/>
      <c r="ES7" s="179"/>
      <c r="ET7" s="36">
        <v>42249</v>
      </c>
      <c r="EV7" s="533"/>
      <c r="EW7" s="533"/>
      <c r="EX7" s="535"/>
      <c r="EY7" s="186"/>
      <c r="EZ7" s="484"/>
      <c r="FA7" s="484"/>
      <c r="FB7" s="484"/>
      <c r="FC7" s="484"/>
      <c r="FD7" s="297"/>
      <c r="FE7" s="296"/>
      <c r="FF7" s="486"/>
      <c r="FG7" s="486"/>
      <c r="FH7" s="486"/>
      <c r="FI7" s="505"/>
      <c r="FJ7" s="505"/>
      <c r="FK7" s="484"/>
      <c r="FL7" s="506"/>
      <c r="FM7" s="184"/>
      <c r="FN7" s="184"/>
      <c r="FO7" s="178"/>
      <c r="FP7" s="179"/>
      <c r="FQ7" s="36">
        <v>42249</v>
      </c>
      <c r="FS7" s="533"/>
      <c r="FT7" s="533"/>
      <c r="FU7" s="535"/>
      <c r="FV7" s="186"/>
      <c r="FW7" s="484"/>
      <c r="FX7" s="484"/>
      <c r="FY7" s="484"/>
      <c r="FZ7" s="484"/>
      <c r="GA7" s="484"/>
      <c r="GB7" s="484"/>
      <c r="GC7" s="484"/>
      <c r="GD7" s="484"/>
      <c r="GE7" s="484"/>
      <c r="GF7" s="506"/>
      <c r="GG7" s="506"/>
      <c r="GH7" s="506"/>
      <c r="GI7" s="484"/>
      <c r="GJ7" s="184"/>
      <c r="GK7" s="184"/>
      <c r="GL7" s="184"/>
      <c r="GM7" s="179"/>
      <c r="GN7" s="36">
        <v>42249</v>
      </c>
      <c r="GP7" s="533"/>
      <c r="GQ7" s="533"/>
      <c r="GR7" s="535"/>
      <c r="GS7" s="186"/>
      <c r="GT7" s="484"/>
      <c r="GU7" s="484"/>
      <c r="GV7" s="484"/>
      <c r="GW7" s="484"/>
      <c r="GX7" s="484"/>
      <c r="GY7" s="484"/>
      <c r="GZ7" s="484"/>
      <c r="HA7" s="484"/>
      <c r="HB7" s="484"/>
      <c r="HC7" s="506"/>
      <c r="HD7" s="506"/>
      <c r="HE7" s="506"/>
      <c r="HF7" s="484"/>
      <c r="HG7" s="184"/>
      <c r="HH7" s="184"/>
      <c r="HI7" s="119"/>
      <c r="HJ7" s="179"/>
      <c r="HK7" s="36">
        <v>42249</v>
      </c>
      <c r="HM7" s="533"/>
      <c r="HN7" s="533"/>
      <c r="HO7" s="535"/>
      <c r="IG7" s="179"/>
      <c r="IH7" s="36">
        <v>42249</v>
      </c>
      <c r="IJ7" s="533"/>
      <c r="IK7" s="533"/>
      <c r="IL7" s="535"/>
      <c r="IN7" s="100"/>
      <c r="JF7" s="159"/>
      <c r="JG7" s="159"/>
      <c r="JH7" s="159"/>
      <c r="JJ7" s="159"/>
      <c r="JK7" s="159"/>
      <c r="JL7" s="159"/>
      <c r="JN7" s="159"/>
      <c r="JO7" s="159"/>
      <c r="JP7" s="159"/>
      <c r="JR7" s="159"/>
      <c r="JS7" s="159"/>
      <c r="JT7" s="159"/>
      <c r="JV7" s="159"/>
      <c r="JW7" s="159"/>
      <c r="JX7" s="159"/>
      <c r="JZ7" s="159"/>
      <c r="KA7" s="159"/>
      <c r="KB7" s="159"/>
      <c r="KD7" s="159"/>
      <c r="KE7" s="159"/>
      <c r="KF7" s="159"/>
      <c r="KH7" s="159"/>
      <c r="KI7" s="159"/>
      <c r="KJ7" s="159"/>
      <c r="KK7" s="36">
        <v>42249</v>
      </c>
      <c r="KL7" s="36"/>
    </row>
    <row r="8" spans="1:315" ht="15.75" thickBot="1" x14ac:dyDescent="0.3">
      <c r="A8" s="95">
        <v>41154</v>
      </c>
      <c r="B8" s="36">
        <v>41154</v>
      </c>
      <c r="C8" s="303">
        <v>16.8</v>
      </c>
      <c r="D8" s="303">
        <v>20.149999999999999</v>
      </c>
      <c r="E8" s="303">
        <v>16.2</v>
      </c>
      <c r="F8" s="303">
        <v>17.25</v>
      </c>
      <c r="G8" s="303">
        <v>16.7</v>
      </c>
      <c r="H8" s="303">
        <v>21.7</v>
      </c>
      <c r="I8" s="303">
        <v>16.200000000000003</v>
      </c>
      <c r="J8" s="303">
        <v>21.4</v>
      </c>
      <c r="K8" s="104"/>
      <c r="Q8" s="177">
        <v>42249</v>
      </c>
      <c r="R8" s="303">
        <v>16.8</v>
      </c>
      <c r="S8" s="219"/>
      <c r="U8" s="303">
        <v>20.149999999999999</v>
      </c>
      <c r="V8" s="219"/>
      <c r="X8" s="303">
        <v>16.2</v>
      </c>
      <c r="Y8" s="219"/>
      <c r="AA8" s="303">
        <v>17.25</v>
      </c>
      <c r="AB8" s="219"/>
      <c r="AD8" s="303">
        <v>16.7</v>
      </c>
      <c r="AE8" s="218"/>
      <c r="AG8" s="303">
        <v>21.7</v>
      </c>
      <c r="AH8" s="218"/>
      <c r="AJ8" s="303">
        <v>16.200000000000003</v>
      </c>
      <c r="AK8" s="218"/>
      <c r="AM8" s="303">
        <v>21.4</v>
      </c>
      <c r="AZ8" s="36">
        <v>42250</v>
      </c>
      <c r="BA8" s="303">
        <v>15.95</v>
      </c>
      <c r="BB8" s="227"/>
      <c r="BC8" s="303">
        <v>21.9</v>
      </c>
      <c r="BD8" s="184"/>
      <c r="BE8" s="303">
        <v>15.899999999999999</v>
      </c>
      <c r="BF8" s="184"/>
      <c r="BG8" s="303">
        <v>15.3</v>
      </c>
      <c r="BH8" s="184"/>
      <c r="BI8" s="303">
        <v>14.75</v>
      </c>
      <c r="BJ8" s="184"/>
      <c r="BK8" s="303">
        <v>22.65</v>
      </c>
      <c r="BL8" s="374"/>
      <c r="BM8" s="303">
        <v>16.8</v>
      </c>
      <c r="BN8" s="227"/>
      <c r="BO8" s="303">
        <v>20.8</v>
      </c>
      <c r="BP8" s="227"/>
      <c r="BR8" s="226" t="s">
        <v>134</v>
      </c>
      <c r="BS8" s="192"/>
      <c r="BT8" s="193"/>
      <c r="BU8" s="194"/>
      <c r="BV8" s="195"/>
      <c r="BW8" s="195"/>
      <c r="BX8" s="279"/>
      <c r="BY8" s="119"/>
      <c r="CC8" s="36">
        <v>42250</v>
      </c>
      <c r="CE8" s="533"/>
      <c r="CF8" s="533"/>
      <c r="CG8" s="535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269"/>
      <c r="CV8" s="269"/>
      <c r="CW8" s="173"/>
      <c r="CZ8" s="36">
        <v>42250</v>
      </c>
      <c r="DB8" s="533"/>
      <c r="DC8" s="533"/>
      <c r="DD8" s="535"/>
      <c r="DE8" s="186"/>
      <c r="DF8" s="484"/>
      <c r="DG8" s="484"/>
      <c r="DH8" s="484"/>
      <c r="DI8" s="484"/>
      <c r="DJ8" s="501"/>
      <c r="DK8" s="501"/>
      <c r="DL8" s="484"/>
      <c r="DM8" s="484"/>
      <c r="DN8" s="484"/>
      <c r="DO8" s="484"/>
      <c r="DP8" s="484"/>
      <c r="DQ8" s="484"/>
      <c r="DR8" s="506"/>
      <c r="DS8" s="484"/>
      <c r="DT8" s="184"/>
      <c r="DU8" s="178"/>
      <c r="DV8" s="179"/>
      <c r="DW8" s="36">
        <v>42250</v>
      </c>
      <c r="DY8" s="533"/>
      <c r="DZ8" s="533"/>
      <c r="EA8" s="535"/>
      <c r="EB8" s="186"/>
      <c r="EC8" s="484"/>
      <c r="ED8" s="484"/>
      <c r="EE8" s="484"/>
      <c r="EF8" s="484"/>
      <c r="EG8" s="501"/>
      <c r="EH8" s="484"/>
      <c r="EI8" s="501"/>
      <c r="EJ8" s="292"/>
      <c r="EK8" s="484"/>
      <c r="EL8" s="484"/>
      <c r="EM8" s="484"/>
      <c r="EN8" s="484"/>
      <c r="EO8" s="506"/>
      <c r="EP8" s="184"/>
      <c r="EQ8" s="184"/>
      <c r="ER8" s="178"/>
      <c r="ES8" s="179"/>
      <c r="ET8" s="36">
        <v>42250</v>
      </c>
      <c r="EV8" s="533"/>
      <c r="EW8" s="533"/>
      <c r="EX8" s="535"/>
      <c r="EY8" s="186"/>
      <c r="EZ8" s="484"/>
      <c r="FA8" s="484"/>
      <c r="FB8" s="484"/>
      <c r="FC8" s="484"/>
      <c r="FD8" s="297"/>
      <c r="FE8" s="296"/>
      <c r="FF8" s="486"/>
      <c r="FG8" s="486"/>
      <c r="FH8" s="486"/>
      <c r="FI8" s="505"/>
      <c r="FJ8" s="505"/>
      <c r="FK8" s="484"/>
      <c r="FL8" s="506"/>
      <c r="FM8" s="184"/>
      <c r="FN8" s="184"/>
      <c r="FO8" s="178"/>
      <c r="FP8" s="179"/>
      <c r="FQ8" s="36">
        <v>42250</v>
      </c>
      <c r="FS8" s="533"/>
      <c r="FT8" s="533"/>
      <c r="FU8" s="535"/>
      <c r="FV8" s="186"/>
      <c r="FW8" s="484"/>
      <c r="FX8" s="484"/>
      <c r="FY8" s="484"/>
      <c r="FZ8" s="484"/>
      <c r="GA8" s="484"/>
      <c r="GB8" s="484"/>
      <c r="GC8" s="484"/>
      <c r="GD8" s="484"/>
      <c r="GE8" s="484"/>
      <c r="GF8" s="506"/>
      <c r="GG8" s="506"/>
      <c r="GH8" s="506"/>
      <c r="GI8" s="484"/>
      <c r="GJ8" s="184"/>
      <c r="GK8" s="184"/>
      <c r="GL8" s="184"/>
      <c r="GM8" s="179"/>
      <c r="GN8" s="36">
        <v>42250</v>
      </c>
      <c r="GP8" s="533"/>
      <c r="GQ8" s="533"/>
      <c r="GR8" s="535"/>
      <c r="GS8" s="186"/>
      <c r="GT8" s="484"/>
      <c r="GU8" s="484"/>
      <c r="GV8" s="484"/>
      <c r="GW8" s="484"/>
      <c r="GX8" s="484"/>
      <c r="GY8" s="484"/>
      <c r="GZ8" s="484"/>
      <c r="HA8" s="484"/>
      <c r="HB8" s="484"/>
      <c r="HC8" s="506"/>
      <c r="HD8" s="506"/>
      <c r="HE8" s="506"/>
      <c r="HF8" s="484"/>
      <c r="HG8" s="184"/>
      <c r="HH8" s="184"/>
      <c r="HI8" s="119"/>
      <c r="HJ8" s="179"/>
      <c r="HK8" s="36">
        <v>42250</v>
      </c>
      <c r="HM8" s="533"/>
      <c r="HN8" s="533"/>
      <c r="HO8" s="535"/>
      <c r="IG8" s="179"/>
      <c r="IH8" s="36">
        <v>42250</v>
      </c>
      <c r="IJ8" s="533"/>
      <c r="IK8" s="533"/>
      <c r="IL8" s="535"/>
      <c r="IN8" s="461"/>
      <c r="JF8" s="159"/>
      <c r="JG8" s="159"/>
      <c r="JH8" s="159"/>
      <c r="JJ8" s="159"/>
      <c r="JK8" s="159"/>
      <c r="JL8" s="159"/>
      <c r="JN8" s="159"/>
      <c r="JO8" s="159"/>
      <c r="JP8" s="159"/>
      <c r="JR8" s="159"/>
      <c r="JS8" s="159"/>
      <c r="JT8" s="159"/>
      <c r="JV8" s="159"/>
      <c r="JW8" s="159"/>
      <c r="JX8" s="159"/>
      <c r="JZ8" s="159"/>
      <c r="KA8" s="159"/>
      <c r="KB8" s="159"/>
      <c r="KD8" s="159"/>
      <c r="KE8" s="159"/>
      <c r="KF8" s="159"/>
      <c r="KH8" s="159"/>
      <c r="KI8" s="159"/>
      <c r="KJ8" s="159"/>
      <c r="KK8" s="36">
        <v>42250</v>
      </c>
      <c r="KL8" s="36"/>
    </row>
    <row r="9" spans="1:315" x14ac:dyDescent="0.25">
      <c r="A9" s="95">
        <v>41155</v>
      </c>
      <c r="B9" s="36">
        <v>41155</v>
      </c>
      <c r="C9" s="303">
        <v>15.95</v>
      </c>
      <c r="D9" s="303">
        <v>21.9</v>
      </c>
      <c r="E9" s="303">
        <v>15.899999999999999</v>
      </c>
      <c r="F9" s="303">
        <v>15.3</v>
      </c>
      <c r="G9" s="303">
        <v>14.75</v>
      </c>
      <c r="H9" s="303">
        <v>22.65</v>
      </c>
      <c r="I9" s="303">
        <v>16.8</v>
      </c>
      <c r="J9" s="303">
        <v>20.799999999999997</v>
      </c>
      <c r="K9" s="104"/>
      <c r="Q9" s="177">
        <v>42250</v>
      </c>
      <c r="R9" s="303">
        <v>15.95</v>
      </c>
      <c r="S9" s="219"/>
      <c r="U9" s="303">
        <v>21.9</v>
      </c>
      <c r="V9" s="219"/>
      <c r="X9" s="303">
        <v>15.899999999999999</v>
      </c>
      <c r="Y9" s="219"/>
      <c r="AA9" s="303">
        <v>15.3</v>
      </c>
      <c r="AB9" s="219"/>
      <c r="AD9" s="303">
        <v>14.75</v>
      </c>
      <c r="AE9" s="218"/>
      <c r="AG9" s="303">
        <v>22.65</v>
      </c>
      <c r="AH9" s="218"/>
      <c r="AJ9" s="303">
        <v>16.8</v>
      </c>
      <c r="AK9" s="218"/>
      <c r="AM9" s="303">
        <v>20.8</v>
      </c>
      <c r="AZ9" s="36">
        <v>42251</v>
      </c>
      <c r="BA9" s="303">
        <v>17.899999999999999</v>
      </c>
      <c r="BB9" s="227"/>
      <c r="BC9" s="303">
        <v>20.5</v>
      </c>
      <c r="BD9" s="184"/>
      <c r="BE9" s="303">
        <v>15</v>
      </c>
      <c r="BF9" s="184"/>
      <c r="BG9" s="303">
        <v>14.1</v>
      </c>
      <c r="BH9" s="184"/>
      <c r="BI9" s="303">
        <v>14.7</v>
      </c>
      <c r="BJ9" s="184"/>
      <c r="BK9" s="303">
        <v>23.35</v>
      </c>
      <c r="BL9" s="374"/>
      <c r="BM9" s="303">
        <v>16</v>
      </c>
      <c r="BN9" s="227"/>
      <c r="BO9" s="303">
        <v>19.899999999999999</v>
      </c>
      <c r="BP9" s="227"/>
      <c r="BR9" s="286" t="s">
        <v>171</v>
      </c>
      <c r="BS9" s="287" t="s">
        <v>43</v>
      </c>
      <c r="BT9" s="288" t="s">
        <v>169</v>
      </c>
      <c r="BU9" s="289" t="s">
        <v>170</v>
      </c>
      <c r="BV9" s="290" t="s">
        <v>109</v>
      </c>
      <c r="BW9" s="290" t="s">
        <v>109</v>
      </c>
      <c r="BX9" s="190"/>
      <c r="BY9" s="386" t="s">
        <v>172</v>
      </c>
      <c r="BZ9" s="191"/>
      <c r="CC9" s="36">
        <v>42251</v>
      </c>
      <c r="CE9" s="533"/>
      <c r="CF9" s="533"/>
      <c r="CG9" s="535"/>
      <c r="CH9" s="173"/>
      <c r="CI9" s="173"/>
      <c r="CJ9" s="173"/>
      <c r="CK9" s="269"/>
      <c r="CL9" s="269"/>
      <c r="CM9" s="269"/>
      <c r="CN9" s="269"/>
      <c r="CO9" s="269"/>
      <c r="CP9" s="269"/>
      <c r="CQ9" s="269"/>
      <c r="CR9" s="269"/>
      <c r="CS9" s="273"/>
      <c r="CT9" s="273"/>
      <c r="CU9" s="274"/>
      <c r="CV9" s="269"/>
      <c r="CW9" s="173"/>
      <c r="CZ9" s="36">
        <v>42251</v>
      </c>
      <c r="DB9" s="533"/>
      <c r="DC9" s="533"/>
      <c r="DD9" s="535"/>
      <c r="DE9" s="186"/>
      <c r="DF9" s="484"/>
      <c r="DG9" s="484"/>
      <c r="DH9" s="484"/>
      <c r="DI9" s="484"/>
      <c r="DJ9" s="501"/>
      <c r="DK9" s="501"/>
      <c r="DL9" s="484"/>
      <c r="DM9" s="484"/>
      <c r="DN9" s="484"/>
      <c r="DO9" s="484"/>
      <c r="DP9" s="484"/>
      <c r="DQ9" s="484"/>
      <c r="DR9" s="506"/>
      <c r="DS9" s="484"/>
      <c r="DT9" s="184"/>
      <c r="DU9" s="178"/>
      <c r="DV9" s="179"/>
      <c r="DW9" s="36">
        <v>42251</v>
      </c>
      <c r="DY9" s="533"/>
      <c r="DZ9" s="533"/>
      <c r="EA9" s="535"/>
      <c r="EB9" s="186"/>
      <c r="EC9" s="484"/>
      <c r="ED9" s="484"/>
      <c r="EE9" s="484"/>
      <c r="EF9" s="484"/>
      <c r="EG9" s="501"/>
      <c r="EH9" s="484"/>
      <c r="EI9" s="501"/>
      <c r="EJ9" s="292"/>
      <c r="EK9" s="484"/>
      <c r="EL9" s="484"/>
      <c r="EM9" s="484"/>
      <c r="EN9" s="484"/>
      <c r="EO9" s="506"/>
      <c r="EP9" s="184"/>
      <c r="EQ9" s="184"/>
      <c r="ER9" s="178"/>
      <c r="ES9" s="179"/>
      <c r="ET9" s="36">
        <v>42251</v>
      </c>
      <c r="EV9" s="533"/>
      <c r="EW9" s="533"/>
      <c r="EX9" s="535"/>
      <c r="EY9" s="186"/>
      <c r="EZ9" s="484"/>
      <c r="FA9" s="484"/>
      <c r="FB9" s="484"/>
      <c r="FC9" s="484"/>
      <c r="FD9" s="297"/>
      <c r="FE9" s="486"/>
      <c r="FF9" s="486"/>
      <c r="FG9" s="486"/>
      <c r="FH9" s="486"/>
      <c r="FI9" s="505"/>
      <c r="FJ9" s="505"/>
      <c r="FK9" s="484"/>
      <c r="FL9" s="506"/>
      <c r="FM9" s="184"/>
      <c r="FN9" s="184"/>
      <c r="FO9" s="178"/>
      <c r="FP9" s="179"/>
      <c r="FQ9" s="36">
        <v>42251</v>
      </c>
      <c r="FS9" s="533"/>
      <c r="FT9" s="533"/>
      <c r="FU9" s="535"/>
      <c r="FV9" s="186"/>
      <c r="FW9" s="484"/>
      <c r="FX9" s="484"/>
      <c r="FY9" s="484"/>
      <c r="FZ9" s="484"/>
      <c r="GA9" s="484"/>
      <c r="GB9" s="484"/>
      <c r="GC9" s="484"/>
      <c r="GD9" s="484"/>
      <c r="GE9" s="484"/>
      <c r="GF9" s="506"/>
      <c r="GG9" s="506"/>
      <c r="GH9" s="506"/>
      <c r="GI9" s="484"/>
      <c r="GJ9" s="184"/>
      <c r="GK9" s="184"/>
      <c r="GL9" s="184"/>
      <c r="GM9" s="179"/>
      <c r="GN9" s="36">
        <v>42251</v>
      </c>
      <c r="GP9" s="533"/>
      <c r="GQ9" s="533"/>
      <c r="GR9" s="535"/>
      <c r="GS9" s="186"/>
      <c r="GT9" s="484"/>
      <c r="GU9" s="484"/>
      <c r="GV9" s="484"/>
      <c r="GW9" s="484"/>
      <c r="GX9" s="484"/>
      <c r="GY9" s="484"/>
      <c r="GZ9" s="484"/>
      <c r="HA9" s="484"/>
      <c r="HB9" s="484"/>
      <c r="HC9" s="506"/>
      <c r="HD9" s="506"/>
      <c r="HE9" s="506"/>
      <c r="HF9" s="484"/>
      <c r="HG9" s="184"/>
      <c r="HH9" s="184"/>
      <c r="HI9" s="119"/>
      <c r="HJ9" s="179"/>
      <c r="HK9" s="36">
        <v>42251</v>
      </c>
      <c r="HM9" s="533"/>
      <c r="HN9" s="533"/>
      <c r="HO9" s="535"/>
      <c r="IG9" s="179"/>
      <c r="IH9" s="36">
        <v>42251</v>
      </c>
      <c r="IJ9" s="533"/>
      <c r="IK9" s="533"/>
      <c r="IL9" s="535"/>
      <c r="IN9" s="100"/>
      <c r="JF9" s="159"/>
      <c r="JG9" s="159"/>
      <c r="JH9" s="159"/>
      <c r="JJ9" s="159"/>
      <c r="JK9" s="159"/>
      <c r="JL9" s="159"/>
      <c r="JN9" s="159"/>
      <c r="JO9" s="159"/>
      <c r="JP9" s="159"/>
      <c r="JR9" s="159"/>
      <c r="JS9" s="159"/>
      <c r="JT9" s="159"/>
      <c r="JV9" s="159"/>
      <c r="JW9" s="159"/>
      <c r="JX9" s="159"/>
      <c r="JZ9" s="159"/>
      <c r="KA9" s="159"/>
      <c r="KB9" s="159"/>
      <c r="KD9" s="159"/>
      <c r="KE9" s="159"/>
      <c r="KF9" s="159"/>
      <c r="KH9" s="159"/>
      <c r="KI9" s="159"/>
      <c r="KJ9" s="159"/>
      <c r="KK9" s="36">
        <v>42251</v>
      </c>
      <c r="KL9" s="36"/>
    </row>
    <row r="10" spans="1:315" ht="16.5" customHeight="1" x14ac:dyDescent="0.25">
      <c r="A10" s="95">
        <v>41156</v>
      </c>
      <c r="B10" s="36">
        <v>41156</v>
      </c>
      <c r="C10" s="303">
        <v>17.899999999999999</v>
      </c>
      <c r="D10" s="303">
        <v>20.5</v>
      </c>
      <c r="E10" s="303">
        <v>15</v>
      </c>
      <c r="F10" s="303">
        <v>14.1</v>
      </c>
      <c r="G10" s="303">
        <v>14.7</v>
      </c>
      <c r="H10" s="303">
        <v>23.35</v>
      </c>
      <c r="I10" s="303">
        <v>16</v>
      </c>
      <c r="J10" s="303">
        <v>19.850000000000001</v>
      </c>
      <c r="K10" s="104"/>
      <c r="Q10" s="177">
        <v>42251</v>
      </c>
      <c r="R10" s="303">
        <v>17.899999999999999</v>
      </c>
      <c r="S10" s="219"/>
      <c r="U10" s="303">
        <v>20.5</v>
      </c>
      <c r="V10" s="219"/>
      <c r="X10" s="303">
        <v>15</v>
      </c>
      <c r="Y10" s="219"/>
      <c r="AA10" s="303">
        <v>14.1</v>
      </c>
      <c r="AB10" s="219"/>
      <c r="AD10" s="303">
        <v>14.7</v>
      </c>
      <c r="AE10" s="218"/>
      <c r="AG10" s="303">
        <v>23.35</v>
      </c>
      <c r="AH10" s="218"/>
      <c r="AJ10" s="303">
        <v>16</v>
      </c>
      <c r="AK10" s="218"/>
      <c r="AM10" s="303">
        <v>19.899999999999999</v>
      </c>
      <c r="AZ10" s="36">
        <v>42252</v>
      </c>
      <c r="BA10" s="303">
        <v>17.350000000000001</v>
      </c>
      <c r="BB10" s="227"/>
      <c r="BC10" s="303">
        <v>19.100000000000001</v>
      </c>
      <c r="BD10" s="184"/>
      <c r="BE10" s="303">
        <v>15.350000000000001</v>
      </c>
      <c r="BF10" s="184"/>
      <c r="BG10" s="303">
        <v>14.05</v>
      </c>
      <c r="BH10" s="184"/>
      <c r="BI10" s="303">
        <v>14.5</v>
      </c>
      <c r="BJ10" s="184"/>
      <c r="BK10" s="303">
        <v>21.6</v>
      </c>
      <c r="BL10" s="374"/>
      <c r="BM10" s="303">
        <v>15.1</v>
      </c>
      <c r="BN10" s="227"/>
      <c r="BO10" s="303">
        <v>19.5</v>
      </c>
      <c r="BP10" s="227"/>
      <c r="BR10" s="196" t="s">
        <v>54</v>
      </c>
      <c r="BS10" s="119">
        <v>1333</v>
      </c>
      <c r="BT10" s="282">
        <v>1390</v>
      </c>
      <c r="BU10" s="282">
        <f t="shared" ref="BU10:BU17" si="0">(BS10-BT10)</f>
        <v>-57</v>
      </c>
      <c r="BV10" s="283">
        <f>(-1*(0.005*BU10))</f>
        <v>0.28500000000000003</v>
      </c>
      <c r="BW10" s="486">
        <v>0.3</v>
      </c>
      <c r="BX10" s="118"/>
      <c r="BY10" s="284" t="s">
        <v>103</v>
      </c>
      <c r="BZ10" s="291"/>
      <c r="CA10" s="119"/>
      <c r="CC10" s="36">
        <v>42252</v>
      </c>
      <c r="CE10" s="533"/>
      <c r="CF10" s="533"/>
      <c r="CG10" s="535"/>
      <c r="CH10" s="173"/>
      <c r="CI10" s="173"/>
      <c r="CJ10" s="173"/>
      <c r="CK10" s="269"/>
      <c r="CL10" s="269"/>
      <c r="CM10" s="269"/>
      <c r="CN10" s="269"/>
      <c r="CO10" s="269"/>
      <c r="CP10" s="269"/>
      <c r="CQ10" s="269"/>
      <c r="CR10" s="269"/>
      <c r="CS10" s="166"/>
      <c r="CT10" s="166"/>
      <c r="CU10" s="167"/>
      <c r="CV10" s="269"/>
      <c r="CW10" s="173"/>
      <c r="CZ10" s="36">
        <v>42252</v>
      </c>
      <c r="DB10" s="533"/>
      <c r="DC10" s="533"/>
      <c r="DD10" s="535"/>
      <c r="DE10" s="186"/>
      <c r="DF10" s="484"/>
      <c r="DG10" s="484"/>
      <c r="DH10" s="484"/>
      <c r="DI10" s="484"/>
      <c r="DJ10" s="501"/>
      <c r="DK10" s="501"/>
      <c r="DL10" s="484"/>
      <c r="DM10" s="484"/>
      <c r="DN10" s="484"/>
      <c r="DO10" s="484"/>
      <c r="DP10" s="484"/>
      <c r="DQ10" s="484"/>
      <c r="DR10" s="506"/>
      <c r="DS10" s="484"/>
      <c r="DT10" s="184"/>
      <c r="DU10" s="178"/>
      <c r="DV10" s="179"/>
      <c r="DW10" s="36">
        <v>42252</v>
      </c>
      <c r="DY10" s="533"/>
      <c r="DZ10" s="533"/>
      <c r="EA10" s="535"/>
      <c r="EB10" s="186"/>
      <c r="EC10" s="484"/>
      <c r="ED10" s="484"/>
      <c r="EE10" s="484"/>
      <c r="EF10" s="484"/>
      <c r="EG10" s="501"/>
      <c r="EH10" s="484"/>
      <c r="EI10" s="501"/>
      <c r="EJ10" s="292"/>
      <c r="EK10" s="484"/>
      <c r="EL10" s="484"/>
      <c r="EM10" s="484"/>
      <c r="EN10" s="484"/>
      <c r="EO10" s="506"/>
      <c r="EP10" s="184"/>
      <c r="EQ10" s="184"/>
      <c r="ER10" s="178"/>
      <c r="ES10" s="179"/>
      <c r="ET10" s="36">
        <v>42252</v>
      </c>
      <c r="EV10" s="533"/>
      <c r="EW10" s="533"/>
      <c r="EX10" s="535"/>
      <c r="EY10" s="186"/>
      <c r="EZ10" s="484"/>
      <c r="FA10" s="484"/>
      <c r="FB10" s="484"/>
      <c r="FC10" s="484"/>
      <c r="FD10" s="297"/>
      <c r="FE10" s="296"/>
      <c r="FF10" s="296"/>
      <c r="FG10" s="486"/>
      <c r="FH10" s="486"/>
      <c r="FI10" s="505"/>
      <c r="FJ10" s="505"/>
      <c r="FK10" s="484"/>
      <c r="FL10" s="506"/>
      <c r="FM10" s="184"/>
      <c r="FN10" s="184"/>
      <c r="FO10" s="178"/>
      <c r="FP10" s="179"/>
      <c r="FQ10" s="36">
        <v>42252</v>
      </c>
      <c r="FS10" s="533"/>
      <c r="FT10" s="533"/>
      <c r="FU10" s="535"/>
      <c r="FV10" s="186"/>
      <c r="FW10" s="484"/>
      <c r="FX10" s="484"/>
      <c r="FY10" s="484"/>
      <c r="FZ10" s="484"/>
      <c r="GA10" s="484"/>
      <c r="GB10" s="484"/>
      <c r="GC10" s="484"/>
      <c r="GD10" s="484"/>
      <c r="GE10" s="484"/>
      <c r="GF10" s="506"/>
      <c r="GG10" s="506"/>
      <c r="GH10" s="506"/>
      <c r="GI10" s="484"/>
      <c r="GJ10" s="184"/>
      <c r="GK10" s="184"/>
      <c r="GL10" s="184"/>
      <c r="GM10" s="179"/>
      <c r="GN10" s="36">
        <v>42252</v>
      </c>
      <c r="GP10" s="533"/>
      <c r="GQ10" s="533"/>
      <c r="GR10" s="535"/>
      <c r="GS10" s="186"/>
      <c r="GT10" s="484"/>
      <c r="GU10" s="484"/>
      <c r="GV10" s="484"/>
      <c r="GW10" s="484"/>
      <c r="GX10" s="484"/>
      <c r="GY10" s="484"/>
      <c r="GZ10" s="484"/>
      <c r="HA10" s="484"/>
      <c r="HB10" s="484"/>
      <c r="HC10" s="506"/>
      <c r="HD10" s="506"/>
      <c r="HE10" s="506"/>
      <c r="HF10" s="484"/>
      <c r="HG10" s="184"/>
      <c r="HH10" s="184"/>
      <c r="HI10" s="119"/>
      <c r="HJ10" s="179"/>
      <c r="HK10" s="36">
        <v>42252</v>
      </c>
      <c r="HM10" s="533"/>
      <c r="HN10" s="533"/>
      <c r="HO10" s="535"/>
      <c r="IG10" s="179"/>
      <c r="IH10" s="36">
        <v>42252</v>
      </c>
      <c r="IJ10" s="533"/>
      <c r="IK10" s="533"/>
      <c r="IL10" s="535"/>
      <c r="IN10" s="100"/>
      <c r="JF10" s="159"/>
      <c r="JG10" s="159"/>
      <c r="JH10" s="159"/>
      <c r="JJ10" s="159"/>
      <c r="JK10" s="159"/>
      <c r="JL10" s="159"/>
      <c r="JN10" s="159"/>
      <c r="JO10" s="159"/>
      <c r="JP10" s="159"/>
      <c r="JR10" s="159"/>
      <c r="JS10" s="159"/>
      <c r="JT10" s="159"/>
      <c r="JV10" s="159"/>
      <c r="JW10" s="159"/>
      <c r="JX10" s="159"/>
      <c r="JZ10" s="159"/>
      <c r="KA10" s="159"/>
      <c r="KB10" s="159"/>
      <c r="KD10" s="159"/>
      <c r="KE10" s="159"/>
      <c r="KF10" s="159"/>
      <c r="KH10" s="159"/>
      <c r="KI10" s="159"/>
      <c r="KJ10" s="159"/>
      <c r="KK10" s="36">
        <v>42252</v>
      </c>
      <c r="KL10" s="36"/>
    </row>
    <row r="11" spans="1:315" ht="15" customHeight="1" x14ac:dyDescent="0.25">
      <c r="A11" s="95">
        <v>41157</v>
      </c>
      <c r="B11" s="36">
        <v>41157</v>
      </c>
      <c r="C11" s="303">
        <v>17.350000000000001</v>
      </c>
      <c r="D11" s="303">
        <v>19.100000000000001</v>
      </c>
      <c r="E11" s="303">
        <v>15.350000000000001</v>
      </c>
      <c r="F11" s="303">
        <v>14.05</v>
      </c>
      <c r="G11" s="303">
        <v>14.5</v>
      </c>
      <c r="H11" s="303">
        <v>21.6</v>
      </c>
      <c r="I11" s="303">
        <v>15.1</v>
      </c>
      <c r="J11" s="303">
        <v>19.45</v>
      </c>
      <c r="K11" s="104"/>
      <c r="Q11" s="177">
        <v>42252</v>
      </c>
      <c r="R11" s="303">
        <v>17.350000000000001</v>
      </c>
      <c r="S11" s="219"/>
      <c r="U11" s="303">
        <v>19.100000000000001</v>
      </c>
      <c r="V11" s="219"/>
      <c r="X11" s="303">
        <v>15.350000000000001</v>
      </c>
      <c r="Y11" s="219"/>
      <c r="AA11" s="303">
        <v>14.05</v>
      </c>
      <c r="AB11" s="219"/>
      <c r="AD11" s="303">
        <v>14.5</v>
      </c>
      <c r="AE11" s="218"/>
      <c r="AG11" s="303">
        <v>21.6</v>
      </c>
      <c r="AH11" s="218"/>
      <c r="AJ11" s="303">
        <v>15.1</v>
      </c>
      <c r="AK11" s="218"/>
      <c r="AM11" s="303">
        <v>19.5</v>
      </c>
      <c r="AZ11" s="36">
        <v>42253</v>
      </c>
      <c r="BA11" s="303">
        <v>15.5</v>
      </c>
      <c r="BB11" s="227"/>
      <c r="BC11" s="303">
        <v>18.399999999999999</v>
      </c>
      <c r="BD11" s="184"/>
      <c r="BE11" s="303">
        <v>16.850000000000001</v>
      </c>
      <c r="BF11" s="184"/>
      <c r="BG11" s="303">
        <v>12.95</v>
      </c>
      <c r="BH11" s="184"/>
      <c r="BI11" s="303">
        <v>14.2</v>
      </c>
      <c r="BJ11" s="184"/>
      <c r="BK11" s="303">
        <v>19.899999999999999</v>
      </c>
      <c r="BL11" s="374"/>
      <c r="BM11" s="303">
        <v>15.9</v>
      </c>
      <c r="BN11" s="227"/>
      <c r="BO11" s="303">
        <v>21.3</v>
      </c>
      <c r="BP11" s="227"/>
      <c r="BR11" s="162" t="s">
        <v>55</v>
      </c>
      <c r="BS11" s="119">
        <v>1415</v>
      </c>
      <c r="BT11" s="282">
        <v>1390</v>
      </c>
      <c r="BU11" s="282">
        <f t="shared" si="0"/>
        <v>25</v>
      </c>
      <c r="BV11" s="283">
        <f>(-1*(0.01*BU11))</f>
        <v>-0.25</v>
      </c>
      <c r="BW11" s="486">
        <v>-0.2</v>
      </c>
      <c r="BX11" s="118"/>
      <c r="BY11" s="285" t="s">
        <v>104</v>
      </c>
      <c r="BZ11" s="291"/>
      <c r="CA11" s="118"/>
      <c r="CC11" s="36">
        <v>42253</v>
      </c>
      <c r="CE11" s="533"/>
      <c r="CF11" s="533"/>
      <c r="CG11" s="535"/>
      <c r="CH11" s="173"/>
      <c r="CI11" s="173"/>
      <c r="CJ11" s="173"/>
      <c r="CK11" s="269"/>
      <c r="CL11" s="269"/>
      <c r="CM11" s="269"/>
      <c r="CN11" s="269"/>
      <c r="CO11" s="269"/>
      <c r="CP11" s="269"/>
      <c r="CQ11" s="269"/>
      <c r="CR11" s="486"/>
      <c r="CS11" s="275"/>
      <c r="CT11" s="275"/>
      <c r="CU11" s="265"/>
      <c r="CV11" s="269"/>
      <c r="CW11" s="173"/>
      <c r="CZ11" s="36">
        <v>42253</v>
      </c>
      <c r="DB11" s="533"/>
      <c r="DC11" s="533"/>
      <c r="DD11" s="535"/>
      <c r="DE11" s="186"/>
      <c r="DF11" s="484"/>
      <c r="DG11" s="484"/>
      <c r="DH11" s="484"/>
      <c r="DI11" s="484"/>
      <c r="DJ11" s="501"/>
      <c r="DK11" s="501"/>
      <c r="DL11" s="484"/>
      <c r="DM11" s="484"/>
      <c r="DN11" s="484"/>
      <c r="DO11" s="484"/>
      <c r="DP11" s="484"/>
      <c r="DQ11" s="484"/>
      <c r="DR11" s="506"/>
      <c r="DS11" s="484"/>
      <c r="DT11" s="184"/>
      <c r="DU11" s="178"/>
      <c r="DV11" s="179"/>
      <c r="DW11" s="36">
        <v>42253</v>
      </c>
      <c r="DY11" s="533"/>
      <c r="DZ11" s="533"/>
      <c r="EA11" s="535"/>
      <c r="EB11" s="186"/>
      <c r="EC11" s="484"/>
      <c r="ED11" s="484"/>
      <c r="EE11" s="484"/>
      <c r="EF11" s="484"/>
      <c r="EG11" s="501"/>
      <c r="EH11" s="484"/>
      <c r="EI11" s="501"/>
      <c r="EJ11" s="292"/>
      <c r="EK11" s="484"/>
      <c r="EL11" s="484"/>
      <c r="EM11" s="484"/>
      <c r="EN11" s="484"/>
      <c r="EO11" s="506"/>
      <c r="EP11" s="184"/>
      <c r="EQ11" s="184"/>
      <c r="ER11" s="178"/>
      <c r="ES11" s="179"/>
      <c r="ET11" s="36">
        <v>42253</v>
      </c>
      <c r="EV11" s="533"/>
      <c r="EW11" s="533"/>
      <c r="EX11" s="535"/>
      <c r="EY11" s="186"/>
      <c r="EZ11" s="484"/>
      <c r="FA11" s="484"/>
      <c r="FB11" s="484"/>
      <c r="FC11" s="484"/>
      <c r="FD11" s="297"/>
      <c r="FE11" s="486"/>
      <c r="FF11" s="486"/>
      <c r="FG11" s="486"/>
      <c r="FH11" s="486"/>
      <c r="FI11" s="505"/>
      <c r="FJ11" s="505"/>
      <c r="FK11" s="484"/>
      <c r="FL11" s="506"/>
      <c r="FM11" s="184"/>
      <c r="FN11" s="184"/>
      <c r="FO11" s="178"/>
      <c r="FP11" s="179"/>
      <c r="FQ11" s="36">
        <v>42253</v>
      </c>
      <c r="FS11" s="533"/>
      <c r="FT11" s="533"/>
      <c r="FU11" s="535"/>
      <c r="FV11" s="186"/>
      <c r="FW11" s="484"/>
      <c r="FX11" s="484"/>
      <c r="FY11" s="484"/>
      <c r="FZ11" s="484"/>
      <c r="GA11" s="484"/>
      <c r="GB11" s="484"/>
      <c r="GC11" s="484"/>
      <c r="GD11" s="484"/>
      <c r="GE11" s="484"/>
      <c r="GF11" s="506"/>
      <c r="GG11" s="506"/>
      <c r="GH11" s="506"/>
      <c r="GI11" s="484"/>
      <c r="GJ11" s="184"/>
      <c r="GK11" s="184"/>
      <c r="GL11" s="184"/>
      <c r="GM11" s="179"/>
      <c r="GN11" s="36">
        <v>42253</v>
      </c>
      <c r="GP11" s="533"/>
      <c r="GQ11" s="533"/>
      <c r="GR11" s="535"/>
      <c r="GS11" s="186"/>
      <c r="GT11" s="484"/>
      <c r="GU11" s="484"/>
      <c r="GV11" s="484"/>
      <c r="GW11" s="484"/>
      <c r="GX11" s="484"/>
      <c r="GY11" s="484"/>
      <c r="GZ11" s="484"/>
      <c r="HA11" s="484"/>
      <c r="HB11" s="484"/>
      <c r="HC11" s="506"/>
      <c r="HD11" s="506"/>
      <c r="HE11" s="506"/>
      <c r="HF11" s="484"/>
      <c r="HG11" s="184"/>
      <c r="HH11" s="184"/>
      <c r="HI11" s="119"/>
      <c r="HJ11" s="179"/>
      <c r="HK11" s="36">
        <v>42253</v>
      </c>
      <c r="HM11" s="533"/>
      <c r="HN11" s="533"/>
      <c r="HO11" s="535"/>
      <c r="HS11" s="100"/>
      <c r="IG11" s="179"/>
      <c r="IH11" s="36">
        <v>42253</v>
      </c>
      <c r="IJ11" s="533"/>
      <c r="IK11" s="533"/>
      <c r="IL11" s="535"/>
      <c r="IN11" s="100"/>
      <c r="JF11" s="159"/>
      <c r="JG11" s="159"/>
      <c r="JH11" s="159"/>
      <c r="JJ11" s="159"/>
      <c r="JK11" s="159"/>
      <c r="JL11" s="159"/>
      <c r="JN11" s="159"/>
      <c r="JO11" s="159"/>
      <c r="JP11" s="159"/>
      <c r="JR11" s="159"/>
      <c r="JS11" s="159"/>
      <c r="JT11" s="159"/>
      <c r="JV11" s="159"/>
      <c r="JW11" s="159"/>
      <c r="JX11" s="159"/>
      <c r="JZ11" s="159"/>
      <c r="KA11" s="159"/>
      <c r="KB11" s="159"/>
      <c r="KD11" s="159"/>
      <c r="KE11" s="159"/>
      <c r="KF11" s="159"/>
      <c r="KH11" s="159"/>
      <c r="KI11" s="159"/>
      <c r="KJ11" s="159"/>
      <c r="KK11" s="36">
        <v>42253</v>
      </c>
      <c r="KL11" s="36"/>
    </row>
    <row r="12" spans="1:315" x14ac:dyDescent="0.25">
      <c r="A12" s="95">
        <v>41158</v>
      </c>
      <c r="B12" s="36">
        <v>41158</v>
      </c>
      <c r="C12" s="303">
        <v>15.5</v>
      </c>
      <c r="D12" s="303">
        <v>18.399999999999999</v>
      </c>
      <c r="E12" s="303">
        <v>16.850000000000001</v>
      </c>
      <c r="F12" s="303">
        <v>12.95</v>
      </c>
      <c r="G12" s="303">
        <v>14.2</v>
      </c>
      <c r="H12" s="303">
        <v>19.899999999999999</v>
      </c>
      <c r="I12" s="303">
        <v>15.9</v>
      </c>
      <c r="J12" s="303">
        <v>21.25</v>
      </c>
      <c r="K12" s="104"/>
      <c r="Q12" s="177">
        <v>42253</v>
      </c>
      <c r="R12" s="303">
        <v>15.5</v>
      </c>
      <c r="S12" s="219"/>
      <c r="U12" s="303">
        <v>18.399999999999999</v>
      </c>
      <c r="V12" s="219"/>
      <c r="X12" s="303">
        <v>16.850000000000001</v>
      </c>
      <c r="Y12" s="219"/>
      <c r="AA12" s="303">
        <v>12.95</v>
      </c>
      <c r="AB12" s="219"/>
      <c r="AD12" s="303">
        <v>14.2</v>
      </c>
      <c r="AE12" s="218"/>
      <c r="AG12" s="303">
        <v>19.899999999999999</v>
      </c>
      <c r="AH12" s="218"/>
      <c r="AJ12" s="303">
        <v>15.9</v>
      </c>
      <c r="AK12" s="218"/>
      <c r="AM12" s="303">
        <v>21.3</v>
      </c>
      <c r="AZ12" s="36">
        <v>42254</v>
      </c>
      <c r="BA12" s="303">
        <v>15.9</v>
      </c>
      <c r="BB12" s="227"/>
      <c r="BC12" s="303">
        <v>16.850000000000001</v>
      </c>
      <c r="BD12" s="184"/>
      <c r="BE12" s="303">
        <v>18.399999999999999</v>
      </c>
      <c r="BF12" s="184"/>
      <c r="BG12" s="303">
        <v>13.2</v>
      </c>
      <c r="BH12" s="184"/>
      <c r="BI12" s="303">
        <v>15.350000000000001</v>
      </c>
      <c r="BJ12" s="184"/>
      <c r="BK12" s="303">
        <v>19.95</v>
      </c>
      <c r="BL12" s="374"/>
      <c r="BM12" s="303">
        <v>17.149999999999999</v>
      </c>
      <c r="BN12" s="227"/>
      <c r="BO12" s="303">
        <v>21.4</v>
      </c>
      <c r="BP12" s="227"/>
      <c r="BR12" s="162" t="s">
        <v>56</v>
      </c>
      <c r="BS12" s="119">
        <v>1389</v>
      </c>
      <c r="BT12" s="282">
        <v>1390</v>
      </c>
      <c r="BU12" s="282">
        <f t="shared" si="0"/>
        <v>-1</v>
      </c>
      <c r="BV12" s="283">
        <f>(-1*(0.005*BU12))</f>
        <v>5.0000000000000001E-3</v>
      </c>
      <c r="BW12" s="486">
        <v>0</v>
      </c>
      <c r="BX12" s="118"/>
      <c r="BY12" s="285" t="s">
        <v>105</v>
      </c>
      <c r="BZ12" s="291"/>
      <c r="CA12" s="118"/>
      <c r="CC12" s="36">
        <v>42254</v>
      </c>
      <c r="CE12" s="533"/>
      <c r="CF12" s="533"/>
      <c r="CG12" s="535"/>
      <c r="CH12" s="173"/>
      <c r="CI12" s="173"/>
      <c r="CJ12" s="173"/>
      <c r="CK12" s="269"/>
      <c r="CL12" s="269"/>
      <c r="CM12" s="269"/>
      <c r="CN12" s="269"/>
      <c r="CO12" s="269"/>
      <c r="CP12" s="269"/>
      <c r="CQ12" s="269"/>
      <c r="CS12" s="275"/>
      <c r="CT12" s="275"/>
      <c r="CU12" s="269"/>
      <c r="CV12" s="269"/>
      <c r="CW12" s="173"/>
      <c r="CZ12" s="36">
        <v>42254</v>
      </c>
      <c r="DB12" s="533"/>
      <c r="DC12" s="533"/>
      <c r="DD12" s="535"/>
      <c r="DE12" s="186"/>
      <c r="DF12" s="484"/>
      <c r="DG12" s="484"/>
      <c r="DH12" s="484"/>
      <c r="DI12" s="484"/>
      <c r="DJ12" s="501"/>
      <c r="DK12" s="501"/>
      <c r="DL12" s="484"/>
      <c r="DM12" s="484"/>
      <c r="DO12" s="484"/>
      <c r="DP12" s="484"/>
      <c r="DQ12" s="484"/>
      <c r="DR12" s="506"/>
      <c r="DS12" s="484"/>
      <c r="DT12" s="184"/>
      <c r="DU12" s="178"/>
      <c r="DV12" s="179"/>
      <c r="DW12" s="36">
        <v>42254</v>
      </c>
      <c r="DY12" s="533"/>
      <c r="DZ12" s="533"/>
      <c r="EA12" s="535"/>
      <c r="EB12" s="186"/>
      <c r="EC12" s="484"/>
      <c r="ED12" s="484"/>
      <c r="EE12" s="484"/>
      <c r="EF12" s="484"/>
      <c r="EG12" s="501"/>
      <c r="EH12" s="484"/>
      <c r="EI12" s="501"/>
      <c r="EJ12" s="292"/>
      <c r="EL12" s="484"/>
      <c r="EM12" s="484"/>
      <c r="EN12" s="484"/>
      <c r="EO12" s="506"/>
      <c r="EP12" s="184"/>
      <c r="EQ12" s="184"/>
      <c r="ER12" s="178"/>
      <c r="ES12" s="179"/>
      <c r="ET12" s="36">
        <v>42254</v>
      </c>
      <c r="EV12" s="533"/>
      <c r="EW12" s="533"/>
      <c r="EX12" s="535"/>
      <c r="EY12" s="186"/>
      <c r="EZ12" s="484"/>
      <c r="FA12" s="484"/>
      <c r="FB12" s="484"/>
      <c r="FC12" s="484"/>
      <c r="FD12" s="297"/>
      <c r="FE12" s="486"/>
      <c r="FG12" s="486"/>
      <c r="FH12" s="486"/>
      <c r="FI12" s="505"/>
      <c r="FJ12" s="505"/>
      <c r="FK12" s="484"/>
      <c r="FL12" s="506"/>
      <c r="FM12" s="184"/>
      <c r="FN12" s="184"/>
      <c r="FO12" s="178"/>
      <c r="FP12" s="179"/>
      <c r="FQ12" s="36">
        <v>42254</v>
      </c>
      <c r="FS12" s="533"/>
      <c r="FT12" s="533"/>
      <c r="FU12" s="535"/>
      <c r="FV12" s="186"/>
      <c r="FW12" s="484"/>
      <c r="FX12" s="484"/>
      <c r="FY12" s="484"/>
      <c r="FZ12" s="484"/>
      <c r="GA12" s="484"/>
      <c r="GB12" s="484"/>
      <c r="GC12" s="484"/>
      <c r="GD12" s="484"/>
      <c r="GE12" s="484"/>
      <c r="GF12" s="506"/>
      <c r="GG12" s="506"/>
      <c r="GH12" s="506"/>
      <c r="GI12" s="484"/>
      <c r="GJ12" s="184"/>
      <c r="GK12" s="184"/>
      <c r="GL12" s="184"/>
      <c r="GM12" s="179"/>
      <c r="GN12" s="36">
        <v>42254</v>
      </c>
      <c r="GP12" s="533"/>
      <c r="GQ12" s="533"/>
      <c r="GR12" s="535"/>
      <c r="GS12" s="186"/>
      <c r="GT12" s="484"/>
      <c r="GU12" s="484"/>
      <c r="GV12" s="484"/>
      <c r="GW12" s="484"/>
      <c r="GX12" s="484"/>
      <c r="GY12" s="484"/>
      <c r="GZ12" s="484"/>
      <c r="HA12" s="484"/>
      <c r="HB12" s="484"/>
      <c r="HC12" s="506"/>
      <c r="HD12" s="506"/>
      <c r="HE12" s="506"/>
      <c r="HF12" s="484"/>
      <c r="HG12" s="184"/>
      <c r="HH12" s="184"/>
      <c r="HI12" s="119"/>
      <c r="HJ12" s="179"/>
      <c r="HK12" s="36">
        <v>42254</v>
      </c>
      <c r="HM12" s="533"/>
      <c r="HN12" s="533"/>
      <c r="HO12" s="535"/>
      <c r="HS12" s="100"/>
      <c r="IG12" s="179"/>
      <c r="IH12" s="36">
        <v>42254</v>
      </c>
      <c r="IJ12" s="533"/>
      <c r="IK12" s="533"/>
      <c r="IL12" s="535"/>
      <c r="IN12" s="461"/>
      <c r="JF12" s="159"/>
      <c r="JG12" s="159"/>
      <c r="JH12" s="159"/>
      <c r="JJ12" s="159"/>
      <c r="JK12" s="159"/>
      <c r="JL12" s="159"/>
      <c r="JN12" s="159"/>
      <c r="JO12" s="159"/>
      <c r="JP12" s="159"/>
      <c r="JR12" s="159"/>
      <c r="JS12" s="159"/>
      <c r="JT12" s="159"/>
      <c r="JV12" s="159"/>
      <c r="JW12" s="159"/>
      <c r="JX12" s="159"/>
      <c r="JZ12" s="159"/>
      <c r="KA12" s="159"/>
      <c r="KB12" s="159"/>
      <c r="KD12" s="159"/>
      <c r="KE12" s="159"/>
      <c r="KF12" s="159"/>
      <c r="KH12" s="159"/>
      <c r="KI12" s="159"/>
      <c r="KJ12" s="159"/>
      <c r="KK12" s="36">
        <v>42254</v>
      </c>
      <c r="KL12" s="36"/>
    </row>
    <row r="13" spans="1:315" x14ac:dyDescent="0.25">
      <c r="A13" s="95">
        <v>41159</v>
      </c>
      <c r="B13" s="36">
        <v>41159</v>
      </c>
      <c r="C13" s="303">
        <v>15.9</v>
      </c>
      <c r="D13" s="303">
        <v>16.850000000000001</v>
      </c>
      <c r="E13" s="303">
        <v>18.399999999999999</v>
      </c>
      <c r="F13" s="303">
        <v>13.2</v>
      </c>
      <c r="G13" s="303">
        <v>15.350000000000001</v>
      </c>
      <c r="H13" s="303">
        <v>19.95</v>
      </c>
      <c r="I13" s="303">
        <v>17.149999999999999</v>
      </c>
      <c r="J13" s="303">
        <v>21.4</v>
      </c>
      <c r="K13" s="104"/>
      <c r="Q13" s="177">
        <v>42254</v>
      </c>
      <c r="R13" s="303">
        <v>15.9</v>
      </c>
      <c r="S13" s="219"/>
      <c r="U13" s="303">
        <v>16.850000000000001</v>
      </c>
      <c r="V13" s="219"/>
      <c r="X13" s="303">
        <v>18.399999999999999</v>
      </c>
      <c r="Y13" s="219"/>
      <c r="AA13" s="303">
        <v>13.2</v>
      </c>
      <c r="AB13" s="219"/>
      <c r="AD13" s="303">
        <v>15.350000000000001</v>
      </c>
      <c r="AE13" s="218"/>
      <c r="AG13" s="303">
        <v>19.95</v>
      </c>
      <c r="AH13" s="218"/>
      <c r="AJ13" s="303">
        <v>17.149999999999999</v>
      </c>
      <c r="AK13" s="218"/>
      <c r="AM13" s="303">
        <v>21.4</v>
      </c>
      <c r="AZ13" s="36">
        <v>42255</v>
      </c>
      <c r="BA13" s="303">
        <v>17.05</v>
      </c>
      <c r="BB13" s="227"/>
      <c r="BC13" s="303">
        <v>17.649999999999999</v>
      </c>
      <c r="BD13" s="184"/>
      <c r="BE13" s="303">
        <v>20.75</v>
      </c>
      <c r="BF13" s="184"/>
      <c r="BG13" s="303">
        <v>15.35</v>
      </c>
      <c r="BH13" s="184"/>
      <c r="BI13" s="303">
        <v>15.5</v>
      </c>
      <c r="BJ13" s="184"/>
      <c r="BK13" s="303">
        <v>20.6</v>
      </c>
      <c r="BL13" s="374"/>
      <c r="BM13" s="303">
        <v>17.549999999999997</v>
      </c>
      <c r="BN13" s="227"/>
      <c r="BO13" s="303">
        <v>18.8</v>
      </c>
      <c r="BP13" s="227"/>
      <c r="BR13" s="196" t="s">
        <v>57</v>
      </c>
      <c r="BS13" s="119">
        <v>1520</v>
      </c>
      <c r="BT13" s="282">
        <v>1390</v>
      </c>
      <c r="BU13" s="282">
        <f t="shared" si="0"/>
        <v>130</v>
      </c>
      <c r="BV13" s="283">
        <f>(-1*(0.01*BU13))</f>
        <v>-1.3</v>
      </c>
      <c r="BW13" s="486">
        <v>-1.2</v>
      </c>
      <c r="BX13" s="118"/>
      <c r="BY13" s="292" t="s">
        <v>110</v>
      </c>
      <c r="BZ13" s="291"/>
      <c r="CA13" s="118"/>
      <c r="CC13" s="36">
        <v>42255</v>
      </c>
      <c r="CE13" s="533"/>
      <c r="CF13" s="533"/>
      <c r="CG13" s="535"/>
      <c r="CH13" s="173"/>
      <c r="CI13" s="173"/>
      <c r="CJ13" s="173"/>
      <c r="CK13" s="269"/>
      <c r="CL13" s="269"/>
      <c r="CM13" s="269"/>
      <c r="CN13" s="269"/>
      <c r="CO13" s="269"/>
      <c r="CP13" s="269"/>
      <c r="CQ13" s="269"/>
      <c r="CS13" s="275"/>
      <c r="CT13" s="275"/>
      <c r="CU13" s="269"/>
      <c r="CV13" s="269"/>
      <c r="CW13" s="173"/>
      <c r="CZ13" s="36">
        <v>42255</v>
      </c>
      <c r="DB13" s="533"/>
      <c r="DC13" s="533"/>
      <c r="DD13" s="535"/>
      <c r="DE13" s="186"/>
      <c r="DF13" s="484"/>
      <c r="DG13" s="484"/>
      <c r="DH13" s="484"/>
      <c r="DI13" s="484"/>
      <c r="DJ13" s="501"/>
      <c r="DK13" s="501"/>
      <c r="DL13" s="484"/>
      <c r="DM13" s="484"/>
      <c r="DO13" s="484"/>
      <c r="DP13" s="484"/>
      <c r="DQ13" s="484"/>
      <c r="DR13" s="506"/>
      <c r="DS13" s="484"/>
      <c r="DT13" s="184"/>
      <c r="DU13" s="178"/>
      <c r="DV13" s="179"/>
      <c r="DW13" s="36">
        <v>42255</v>
      </c>
      <c r="DY13" s="533"/>
      <c r="DZ13" s="533"/>
      <c r="EA13" s="535"/>
      <c r="EB13" s="186"/>
      <c r="EC13" s="484"/>
      <c r="ED13" s="484"/>
      <c r="EE13" s="484"/>
      <c r="EF13" s="484"/>
      <c r="EG13" s="501"/>
      <c r="EH13" s="484"/>
      <c r="EI13" s="501"/>
      <c r="EJ13" s="292"/>
      <c r="EL13" s="484"/>
      <c r="EM13" s="484"/>
      <c r="EN13" s="484"/>
      <c r="EO13" s="506"/>
      <c r="EP13" s="184"/>
      <c r="EQ13" s="184"/>
      <c r="ER13" s="178"/>
      <c r="ES13" s="179"/>
      <c r="ET13" s="36">
        <v>42255</v>
      </c>
      <c r="EV13" s="533"/>
      <c r="EW13" s="533"/>
      <c r="EX13" s="535"/>
      <c r="EY13" s="186"/>
      <c r="EZ13" s="484"/>
      <c r="FA13" s="484"/>
      <c r="FB13" s="484"/>
      <c r="FC13" s="484"/>
      <c r="FD13" s="297"/>
      <c r="FE13" s="486"/>
      <c r="FG13" s="486"/>
      <c r="FH13" s="486"/>
      <c r="FI13" s="505"/>
      <c r="FJ13" s="505"/>
      <c r="FK13" s="484"/>
      <c r="FL13" s="506"/>
      <c r="FM13" s="184"/>
      <c r="FN13" s="184"/>
      <c r="FO13" s="178"/>
      <c r="FP13" s="179"/>
      <c r="FQ13" s="36">
        <v>42255</v>
      </c>
      <c r="FS13" s="533"/>
      <c r="FT13" s="533"/>
      <c r="FU13" s="535"/>
      <c r="FV13" s="186"/>
      <c r="FW13" s="484"/>
      <c r="FX13" s="484"/>
      <c r="FY13" s="484"/>
      <c r="FZ13" s="484"/>
      <c r="GA13" s="484"/>
      <c r="GB13" s="484"/>
      <c r="GD13" s="484"/>
      <c r="GE13" s="484"/>
      <c r="GF13" s="506"/>
      <c r="GG13" s="506"/>
      <c r="GH13" s="506"/>
      <c r="GI13" s="484"/>
      <c r="GJ13" s="184"/>
      <c r="GK13" s="184"/>
      <c r="GL13" s="184"/>
      <c r="GM13" s="179"/>
      <c r="GN13" s="36">
        <v>42255</v>
      </c>
      <c r="GP13" s="533"/>
      <c r="GQ13" s="533"/>
      <c r="GR13" s="535"/>
      <c r="GS13" s="186"/>
      <c r="GT13" s="484"/>
      <c r="GU13" s="484"/>
      <c r="GV13" s="484"/>
      <c r="GW13" s="484"/>
      <c r="GX13" s="484"/>
      <c r="GY13" s="484"/>
      <c r="GZ13" s="484"/>
      <c r="HA13" s="484"/>
      <c r="HB13" s="484"/>
      <c r="HC13" s="506"/>
      <c r="HD13" s="506"/>
      <c r="HE13" s="506"/>
      <c r="HF13" s="484"/>
      <c r="HG13" s="184"/>
      <c r="HH13" s="184"/>
      <c r="HI13" s="119"/>
      <c r="HJ13" s="179"/>
      <c r="HK13" s="36">
        <v>42255</v>
      </c>
      <c r="HM13" s="533"/>
      <c r="HN13" s="533"/>
      <c r="HO13" s="535"/>
      <c r="HS13" s="100"/>
      <c r="IG13" s="179"/>
      <c r="IH13" s="36">
        <v>42255</v>
      </c>
      <c r="IJ13" s="533"/>
      <c r="IK13" s="533"/>
      <c r="IL13" s="535"/>
      <c r="IN13" s="100"/>
      <c r="JF13" s="159"/>
      <c r="JG13" s="159"/>
      <c r="JH13" s="159"/>
      <c r="JJ13" s="159"/>
      <c r="JK13" s="159"/>
      <c r="JL13" s="159"/>
      <c r="JN13" s="159"/>
      <c r="JO13" s="159"/>
      <c r="JP13" s="159"/>
      <c r="JR13" s="159"/>
      <c r="JS13" s="159"/>
      <c r="JT13" s="159"/>
      <c r="JV13" s="159"/>
      <c r="JW13" s="159"/>
      <c r="JX13" s="159"/>
      <c r="JZ13" s="159"/>
      <c r="KA13" s="159"/>
      <c r="KB13" s="159"/>
      <c r="KD13" s="159"/>
      <c r="KE13" s="159"/>
      <c r="KF13" s="159"/>
      <c r="KH13" s="159"/>
      <c r="KI13" s="159"/>
      <c r="KJ13" s="159"/>
      <c r="KK13" s="36">
        <v>42255</v>
      </c>
      <c r="KL13" s="36"/>
    </row>
    <row r="14" spans="1:315" x14ac:dyDescent="0.25">
      <c r="A14" s="95">
        <v>41160</v>
      </c>
      <c r="B14" s="36">
        <v>41160</v>
      </c>
      <c r="C14" s="303">
        <v>17.05</v>
      </c>
      <c r="D14" s="303">
        <v>17.649999999999999</v>
      </c>
      <c r="E14" s="303">
        <v>20.75</v>
      </c>
      <c r="F14" s="303">
        <v>15.35</v>
      </c>
      <c r="G14" s="303">
        <v>15.5</v>
      </c>
      <c r="H14" s="303">
        <v>20.6</v>
      </c>
      <c r="I14" s="303">
        <v>17.549999999999997</v>
      </c>
      <c r="J14" s="303">
        <v>18.799999999999997</v>
      </c>
      <c r="K14" s="104"/>
      <c r="Q14" s="177">
        <v>42255</v>
      </c>
      <c r="R14" s="303">
        <v>17.05</v>
      </c>
      <c r="S14" s="219"/>
      <c r="U14" s="303">
        <v>17.649999999999999</v>
      </c>
      <c r="V14" s="219"/>
      <c r="X14" s="303">
        <v>20.75</v>
      </c>
      <c r="Y14" s="219"/>
      <c r="AA14" s="303">
        <v>15.35</v>
      </c>
      <c r="AB14" s="219"/>
      <c r="AD14" s="303">
        <v>15.5</v>
      </c>
      <c r="AE14" s="218"/>
      <c r="AG14" s="303">
        <v>20.6</v>
      </c>
      <c r="AH14" s="218"/>
      <c r="AJ14" s="303">
        <v>17.549999999999997</v>
      </c>
      <c r="AK14" s="218"/>
      <c r="AM14" s="303">
        <v>18.8</v>
      </c>
      <c r="AZ14" s="36">
        <v>42256</v>
      </c>
      <c r="BA14" s="303">
        <v>20.05</v>
      </c>
      <c r="BB14" s="227"/>
      <c r="BC14" s="303">
        <v>18.75</v>
      </c>
      <c r="BD14" s="184"/>
      <c r="BE14" s="303">
        <v>19.05</v>
      </c>
      <c r="BF14" s="184"/>
      <c r="BG14" s="303">
        <v>16.45</v>
      </c>
      <c r="BH14" s="184"/>
      <c r="BI14" s="303">
        <v>14.649999999999999</v>
      </c>
      <c r="BJ14" s="184"/>
      <c r="BK14" s="303">
        <v>21.1</v>
      </c>
      <c r="BL14" s="374"/>
      <c r="BM14" s="303">
        <v>17.95</v>
      </c>
      <c r="BN14" s="227"/>
      <c r="BO14" s="303">
        <v>17.100000000000001</v>
      </c>
      <c r="BP14" s="227"/>
      <c r="BR14" s="162" t="s">
        <v>58</v>
      </c>
      <c r="BS14" s="119">
        <v>1363</v>
      </c>
      <c r="BT14" s="282">
        <v>1390</v>
      </c>
      <c r="BU14" s="282">
        <f t="shared" si="0"/>
        <v>-27</v>
      </c>
      <c r="BV14" s="283">
        <f>(-1*(0.005*BU14))</f>
        <v>0.13500000000000001</v>
      </c>
      <c r="BW14" s="486">
        <v>0.2</v>
      </c>
      <c r="BX14" s="118"/>
      <c r="BY14" s="284" t="s">
        <v>106</v>
      </c>
      <c r="BZ14" s="291"/>
      <c r="CA14" s="118"/>
      <c r="CC14" s="36">
        <v>42256</v>
      </c>
      <c r="CG14" s="171"/>
      <c r="CH14" s="173"/>
      <c r="CI14" s="173"/>
      <c r="CJ14" s="173"/>
      <c r="CK14" s="269"/>
      <c r="CL14" s="269"/>
      <c r="CM14" s="269"/>
      <c r="CN14" s="269"/>
      <c r="CO14" s="269"/>
      <c r="CP14" s="269"/>
      <c r="CQ14" s="269"/>
      <c r="CS14" s="275"/>
      <c r="CT14" s="275"/>
      <c r="CU14" s="269"/>
      <c r="CV14" s="269"/>
      <c r="CW14" s="173"/>
      <c r="CZ14" s="36">
        <v>42256</v>
      </c>
      <c r="DD14" s="171"/>
      <c r="DE14" s="186"/>
      <c r="DF14" s="484"/>
      <c r="DG14" s="484"/>
      <c r="DH14" s="484"/>
      <c r="DI14" s="484"/>
      <c r="DJ14" s="501"/>
      <c r="DK14" s="501"/>
      <c r="DL14" s="484"/>
      <c r="DM14" s="484"/>
      <c r="DO14" s="484"/>
      <c r="DP14" s="484"/>
      <c r="DQ14" s="484"/>
      <c r="DR14" s="506"/>
      <c r="DS14" s="484"/>
      <c r="DT14" s="184"/>
      <c r="DU14" s="178"/>
      <c r="DV14" s="179"/>
      <c r="DW14" s="36">
        <v>42256</v>
      </c>
      <c r="EA14" s="171"/>
      <c r="EB14" s="186"/>
      <c r="EC14" s="484"/>
      <c r="ED14" s="484"/>
      <c r="EE14" s="484"/>
      <c r="EF14" s="484"/>
      <c r="EG14" s="501"/>
      <c r="EH14" s="484"/>
      <c r="EI14" s="501"/>
      <c r="EJ14" s="292"/>
      <c r="EL14" s="484"/>
      <c r="EM14" s="484"/>
      <c r="EN14" s="484"/>
      <c r="EO14" s="506"/>
      <c r="EP14" s="184"/>
      <c r="EQ14" s="184"/>
      <c r="ER14" s="178"/>
      <c r="ES14" s="179"/>
      <c r="ET14" s="36">
        <v>42256</v>
      </c>
      <c r="EX14" s="171"/>
      <c r="EY14" s="186"/>
      <c r="EZ14" s="484"/>
      <c r="FA14" s="484"/>
      <c r="FB14" s="484"/>
      <c r="FC14" s="484"/>
      <c r="FD14" s="484"/>
      <c r="FE14" s="484"/>
      <c r="FG14" s="484"/>
      <c r="FH14" s="484"/>
      <c r="FI14" s="506"/>
      <c r="FJ14" s="506"/>
      <c r="FK14" s="484"/>
      <c r="FL14" s="506"/>
      <c r="FM14" s="184"/>
      <c r="FN14" s="184"/>
      <c r="FO14" s="178"/>
      <c r="FP14" s="179"/>
      <c r="FQ14" s="36">
        <v>42256</v>
      </c>
      <c r="FU14" s="171"/>
      <c r="FV14" s="186"/>
      <c r="FW14" s="484"/>
      <c r="FX14" s="484"/>
      <c r="FY14" s="484"/>
      <c r="FZ14" s="484"/>
      <c r="GA14" s="484"/>
      <c r="GB14" s="484"/>
      <c r="GD14" s="484"/>
      <c r="GE14" s="484"/>
      <c r="GF14" s="506"/>
      <c r="GG14" s="506"/>
      <c r="GH14" s="506"/>
      <c r="GI14" s="484"/>
      <c r="GJ14" s="184"/>
      <c r="GK14" s="184"/>
      <c r="GL14" s="184"/>
      <c r="GM14" s="179"/>
      <c r="GN14" s="36">
        <v>42256</v>
      </c>
      <c r="GR14" s="171"/>
      <c r="GS14" s="186"/>
      <c r="GT14" s="484"/>
      <c r="GU14" s="484"/>
      <c r="GV14" s="484"/>
      <c r="GW14" s="484"/>
      <c r="GX14" s="484"/>
      <c r="GY14" s="484"/>
      <c r="HA14" s="484"/>
      <c r="HB14" s="484"/>
      <c r="HC14" s="506"/>
      <c r="HD14" s="506"/>
      <c r="HE14" s="506"/>
      <c r="HF14" s="484"/>
      <c r="HG14" s="184"/>
      <c r="HH14" s="184"/>
      <c r="HI14" s="119"/>
      <c r="HJ14" s="179"/>
      <c r="HK14" s="36">
        <v>42256</v>
      </c>
      <c r="HO14" s="171"/>
      <c r="HS14" s="100"/>
      <c r="HW14" s="486">
        <v>0.3</v>
      </c>
      <c r="IG14" s="179"/>
      <c r="IH14" s="36">
        <v>42256</v>
      </c>
      <c r="IL14" s="171"/>
      <c r="IN14" s="100"/>
      <c r="IT14" s="486">
        <v>0.3</v>
      </c>
      <c r="JF14" s="159"/>
      <c r="JG14" s="159"/>
      <c r="JH14" s="159"/>
      <c r="JJ14" s="159"/>
      <c r="JK14" s="159"/>
      <c r="JL14" s="159"/>
      <c r="JN14" s="159"/>
      <c r="JO14" s="159"/>
      <c r="JP14" s="159"/>
      <c r="JR14" s="159"/>
      <c r="JS14" s="159"/>
      <c r="JT14" s="159"/>
      <c r="JV14" s="159"/>
      <c r="JW14" s="159"/>
      <c r="JX14" s="159"/>
      <c r="JZ14" s="159"/>
      <c r="KA14" s="159"/>
      <c r="KB14" s="159"/>
      <c r="KD14" s="159"/>
      <c r="KE14" s="159"/>
      <c r="KF14" s="159"/>
      <c r="KH14" s="159"/>
      <c r="KI14" s="159"/>
      <c r="KJ14" s="159"/>
      <c r="KK14" s="36">
        <v>42256</v>
      </c>
      <c r="KL14" s="36"/>
    </row>
    <row r="15" spans="1:315" x14ac:dyDescent="0.25">
      <c r="A15" s="95">
        <v>41161</v>
      </c>
      <c r="B15" s="36">
        <v>41161</v>
      </c>
      <c r="C15" s="303">
        <v>20.05</v>
      </c>
      <c r="D15" s="303">
        <v>18.75</v>
      </c>
      <c r="E15" s="303">
        <v>19.05</v>
      </c>
      <c r="F15" s="303">
        <v>16.45</v>
      </c>
      <c r="G15" s="303">
        <v>14.649999999999999</v>
      </c>
      <c r="H15" s="303">
        <v>21.1</v>
      </c>
      <c r="I15" s="303">
        <v>17.95</v>
      </c>
      <c r="J15" s="303">
        <v>17.049999999999997</v>
      </c>
      <c r="K15" s="104"/>
      <c r="Q15" s="177">
        <v>42256</v>
      </c>
      <c r="R15" s="303">
        <v>20.05</v>
      </c>
      <c r="S15" s="219"/>
      <c r="U15" s="303">
        <v>18.75</v>
      </c>
      <c r="V15" s="219"/>
      <c r="X15" s="303">
        <v>19.05</v>
      </c>
      <c r="Y15" s="219"/>
      <c r="AA15" s="303">
        <v>16.45</v>
      </c>
      <c r="AB15" s="219"/>
      <c r="AD15" s="303">
        <v>14.649999999999999</v>
      </c>
      <c r="AE15" s="218"/>
      <c r="AG15" s="303">
        <v>21.1</v>
      </c>
      <c r="AH15" s="218"/>
      <c r="AJ15" s="303">
        <v>17.95</v>
      </c>
      <c r="AK15" s="218"/>
      <c r="AM15" s="303">
        <v>17.100000000000001</v>
      </c>
      <c r="AZ15" s="36">
        <v>42257</v>
      </c>
      <c r="BA15" s="303">
        <v>18.75</v>
      </c>
      <c r="BB15" s="227"/>
      <c r="BC15" s="303">
        <v>19.3</v>
      </c>
      <c r="BD15" s="184"/>
      <c r="BE15" s="303">
        <v>15</v>
      </c>
      <c r="BF15" s="184"/>
      <c r="BG15" s="303">
        <v>16.899999999999999</v>
      </c>
      <c r="BH15" s="184"/>
      <c r="BI15" s="303">
        <v>17.75</v>
      </c>
      <c r="BJ15" s="184"/>
      <c r="BK15" s="303">
        <v>18.7</v>
      </c>
      <c r="BL15" s="374"/>
      <c r="BM15" s="303">
        <v>17.899999999999999</v>
      </c>
      <c r="BN15" s="227"/>
      <c r="BO15" s="303">
        <v>17.2</v>
      </c>
      <c r="BP15" s="227"/>
      <c r="BR15" s="293" t="s">
        <v>62</v>
      </c>
      <c r="BS15" s="119">
        <v>1416</v>
      </c>
      <c r="BT15" s="282">
        <v>1390</v>
      </c>
      <c r="BU15" s="282">
        <f t="shared" si="0"/>
        <v>26</v>
      </c>
      <c r="BV15" s="283">
        <f>(-1*(0.01*BU15))</f>
        <v>-0.26</v>
      </c>
      <c r="BW15" s="486">
        <v>-0.2</v>
      </c>
      <c r="BX15" s="118"/>
      <c r="BY15" s="284" t="s">
        <v>107</v>
      </c>
      <c r="BZ15" s="291"/>
      <c r="CA15" s="118"/>
      <c r="CC15" s="36">
        <v>42257</v>
      </c>
      <c r="CG15" s="171"/>
      <c r="CH15" s="173"/>
      <c r="CI15" s="173"/>
      <c r="CJ15" s="173"/>
      <c r="CK15" s="269"/>
      <c r="CL15" s="269"/>
      <c r="CM15" s="269"/>
      <c r="CN15" s="269"/>
      <c r="CO15" s="269"/>
      <c r="CP15" s="269"/>
      <c r="CQ15" s="269"/>
      <c r="CS15" s="275"/>
      <c r="CT15" s="275"/>
      <c r="CU15" s="269"/>
      <c r="CV15" s="269"/>
      <c r="CW15" s="173"/>
      <c r="CZ15" s="36">
        <v>42257</v>
      </c>
      <c r="DD15" s="171"/>
      <c r="DE15" s="186"/>
      <c r="DF15" s="484"/>
      <c r="DG15" s="484"/>
      <c r="DH15" s="484"/>
      <c r="DI15" s="484"/>
      <c r="DJ15" s="501"/>
      <c r="DK15" s="501"/>
      <c r="DL15" s="484"/>
      <c r="DM15" s="484"/>
      <c r="DO15" s="484"/>
      <c r="DP15" s="484"/>
      <c r="DQ15" s="484"/>
      <c r="DR15" s="506"/>
      <c r="DS15" s="484"/>
      <c r="DT15" s="184"/>
      <c r="DU15" s="178"/>
      <c r="DV15" s="179"/>
      <c r="DW15" s="36">
        <v>42257</v>
      </c>
      <c r="EA15" s="171"/>
      <c r="EB15" s="186"/>
      <c r="EC15" s="484"/>
      <c r="ED15" s="484"/>
      <c r="EE15" s="484"/>
      <c r="EF15" s="484"/>
      <c r="EG15" s="501"/>
      <c r="EH15" s="484"/>
      <c r="EI15" s="501"/>
      <c r="EJ15" s="292"/>
      <c r="EL15" s="484"/>
      <c r="EM15" s="484"/>
      <c r="EN15" s="484"/>
      <c r="EO15" s="506"/>
      <c r="EP15" s="184"/>
      <c r="EQ15" s="184"/>
      <c r="ER15" s="178"/>
      <c r="ES15" s="179"/>
      <c r="ET15" s="36">
        <v>42257</v>
      </c>
      <c r="EX15" s="171"/>
      <c r="EY15" s="186"/>
      <c r="EZ15" s="484"/>
      <c r="FA15" s="484"/>
      <c r="FB15" s="484"/>
      <c r="FC15" s="484"/>
      <c r="FD15" s="484"/>
      <c r="FE15" s="484"/>
      <c r="FG15" s="484"/>
      <c r="FH15" s="484"/>
      <c r="FI15" s="506"/>
      <c r="FJ15" s="506"/>
      <c r="FK15" s="484"/>
      <c r="FL15" s="506"/>
      <c r="FM15" s="184"/>
      <c r="FN15" s="184"/>
      <c r="FO15" s="178"/>
      <c r="FP15" s="179"/>
      <c r="FQ15" s="36">
        <v>42257</v>
      </c>
      <c r="FU15" s="171"/>
      <c r="FV15" s="186"/>
      <c r="FW15" s="484"/>
      <c r="FX15" s="484"/>
      <c r="FY15" s="484"/>
      <c r="FZ15" s="484"/>
      <c r="GA15" s="484"/>
      <c r="GB15" s="484"/>
      <c r="GD15" s="484"/>
      <c r="GE15" s="484"/>
      <c r="GF15" s="506"/>
      <c r="GG15" s="506"/>
      <c r="GH15" s="506"/>
      <c r="GI15" s="484"/>
      <c r="GJ15" s="184"/>
      <c r="GK15" s="184"/>
      <c r="GL15" s="184"/>
      <c r="GM15" s="179"/>
      <c r="GN15" s="36">
        <v>42257</v>
      </c>
      <c r="GR15" s="171"/>
      <c r="GS15" s="186"/>
      <c r="GT15" s="484"/>
      <c r="GU15" s="484"/>
      <c r="GV15" s="484"/>
      <c r="GW15" s="484"/>
      <c r="GX15" s="484"/>
      <c r="GY15" s="484"/>
      <c r="HA15" s="484"/>
      <c r="HB15" s="484"/>
      <c r="HC15" s="506"/>
      <c r="HD15" s="506"/>
      <c r="HE15" s="506"/>
      <c r="HF15" s="484"/>
      <c r="HG15" s="184"/>
      <c r="HH15" s="184"/>
      <c r="HI15" s="119"/>
      <c r="HJ15" s="179"/>
      <c r="HK15" s="36">
        <v>42257</v>
      </c>
      <c r="HO15" s="171"/>
      <c r="HS15" s="100"/>
      <c r="HW15" s="486">
        <v>0</v>
      </c>
      <c r="IG15" s="179"/>
      <c r="IH15" s="36">
        <v>42257</v>
      </c>
      <c r="IL15" s="171"/>
      <c r="IN15" s="461"/>
      <c r="IT15" s="486">
        <v>0</v>
      </c>
      <c r="JF15" s="327" t="s">
        <v>174</v>
      </c>
      <c r="JG15" s="122"/>
      <c r="JH15" s="122"/>
      <c r="JI15" s="99"/>
      <c r="JJ15" s="122"/>
      <c r="JK15" s="122"/>
      <c r="JL15" s="122"/>
      <c r="JM15" s="99"/>
      <c r="JN15" s="122"/>
      <c r="JO15" s="122"/>
      <c r="JP15" s="122"/>
      <c r="JQ15" s="99"/>
      <c r="JR15" s="122"/>
      <c r="JS15" s="122"/>
      <c r="JT15" s="122"/>
      <c r="JU15" s="99"/>
      <c r="JV15" s="122"/>
      <c r="JW15" s="122"/>
      <c r="JX15" s="122"/>
      <c r="JY15" s="99"/>
      <c r="JZ15" s="122"/>
      <c r="KA15" s="122"/>
      <c r="KB15" s="122"/>
      <c r="KC15" s="99"/>
      <c r="KD15" s="122"/>
      <c r="KE15" s="122"/>
      <c r="KF15" s="122"/>
      <c r="KG15" s="99"/>
      <c r="KH15" s="122"/>
      <c r="KI15" s="122"/>
      <c r="KJ15" s="122"/>
      <c r="KK15" s="36">
        <v>42257</v>
      </c>
      <c r="KL15" s="36"/>
      <c r="KM15" s="405" t="s">
        <v>182</v>
      </c>
      <c r="KN15" s="405"/>
      <c r="KO15" s="405"/>
      <c r="KP15" s="405"/>
      <c r="KQ15" s="405"/>
      <c r="KR15" s="405"/>
      <c r="KS15" s="405"/>
      <c r="KT15" s="405"/>
      <c r="KU15" s="405"/>
      <c r="KV15" s="405"/>
      <c r="KW15" s="405"/>
      <c r="KX15" s="405"/>
      <c r="KY15" s="405"/>
      <c r="KZ15" s="405"/>
      <c r="LA15" s="405"/>
      <c r="LB15" s="405"/>
      <c r="LC15" s="406"/>
    </row>
    <row r="16" spans="1:315" x14ac:dyDescent="0.25">
      <c r="A16" s="95">
        <v>41162</v>
      </c>
      <c r="B16" s="36">
        <v>41162</v>
      </c>
      <c r="C16" s="303">
        <v>18.75</v>
      </c>
      <c r="D16" s="303">
        <v>19.3</v>
      </c>
      <c r="E16" s="303">
        <v>15</v>
      </c>
      <c r="F16" s="303">
        <v>16.899999999999999</v>
      </c>
      <c r="G16" s="303">
        <v>17.75</v>
      </c>
      <c r="H16" s="303">
        <v>18.7</v>
      </c>
      <c r="I16" s="303">
        <v>17.899999999999999</v>
      </c>
      <c r="J16" s="303">
        <v>17.149999999999999</v>
      </c>
      <c r="K16" s="104"/>
      <c r="Q16" s="177">
        <v>42257</v>
      </c>
      <c r="R16" s="303">
        <v>18.75</v>
      </c>
      <c r="S16" s="219"/>
      <c r="U16" s="303">
        <v>19.3</v>
      </c>
      <c r="V16" s="219"/>
      <c r="X16" s="303">
        <v>15</v>
      </c>
      <c r="Y16" s="219"/>
      <c r="AA16" s="303">
        <v>16.899999999999999</v>
      </c>
      <c r="AB16" s="219"/>
      <c r="AD16" s="303">
        <v>17.75</v>
      </c>
      <c r="AE16" s="218"/>
      <c r="AG16" s="303">
        <v>18.7</v>
      </c>
      <c r="AH16" s="218"/>
      <c r="AJ16" s="303">
        <v>17.899999999999999</v>
      </c>
      <c r="AK16" s="218"/>
      <c r="AM16" s="303">
        <v>17.2</v>
      </c>
      <c r="AZ16" s="36">
        <v>42258</v>
      </c>
      <c r="BA16" s="303">
        <v>13.600000000000001</v>
      </c>
      <c r="BB16" s="227"/>
      <c r="BC16" s="303">
        <v>19.55</v>
      </c>
      <c r="BD16" s="184"/>
      <c r="BE16" s="303">
        <v>12.7</v>
      </c>
      <c r="BF16" s="184"/>
      <c r="BG16" s="303">
        <v>17.649999999999999</v>
      </c>
      <c r="BH16" s="184"/>
      <c r="BI16" s="303">
        <v>18.95</v>
      </c>
      <c r="BJ16" s="184"/>
      <c r="BK16" s="303">
        <v>17.25</v>
      </c>
      <c r="BL16" s="374"/>
      <c r="BM16" s="303">
        <v>15.8</v>
      </c>
      <c r="BN16" s="227"/>
      <c r="BO16" s="303">
        <v>18.100000000000001</v>
      </c>
      <c r="BP16" s="227"/>
      <c r="BR16" s="293" t="s">
        <v>100</v>
      </c>
      <c r="BS16" s="119">
        <v>1333</v>
      </c>
      <c r="BT16" s="282">
        <v>1390</v>
      </c>
      <c r="BU16" s="282">
        <f t="shared" si="0"/>
        <v>-57</v>
      </c>
      <c r="BV16" s="283">
        <f>(-1*(0.005*BU16))</f>
        <v>0.28500000000000003</v>
      </c>
      <c r="BW16" s="486">
        <v>0.3</v>
      </c>
      <c r="BX16" s="118"/>
      <c r="BY16" s="284" t="s">
        <v>108</v>
      </c>
      <c r="BZ16" s="291"/>
      <c r="CA16" s="118"/>
      <c r="CC16" s="36">
        <v>42258</v>
      </c>
      <c r="CG16" s="171"/>
      <c r="CH16" s="173"/>
      <c r="CI16" s="173"/>
      <c r="CJ16" s="173"/>
      <c r="CK16" s="269"/>
      <c r="CL16" s="269"/>
      <c r="CM16" s="269"/>
      <c r="CN16" s="269"/>
      <c r="CO16" s="269"/>
      <c r="CP16" s="269"/>
      <c r="CQ16" s="269"/>
      <c r="CS16" s="275"/>
      <c r="CT16" s="275"/>
      <c r="CU16" s="269"/>
      <c r="CV16" s="269"/>
      <c r="CW16" s="173"/>
      <c r="CZ16" s="36">
        <v>42258</v>
      </c>
      <c r="DD16" s="171"/>
      <c r="DE16" s="186"/>
      <c r="DF16" s="484"/>
      <c r="DG16" s="484"/>
      <c r="DH16" s="484"/>
      <c r="DI16" s="484"/>
      <c r="DJ16" s="501"/>
      <c r="DK16" s="501"/>
      <c r="DL16" s="484"/>
      <c r="DM16" s="484"/>
      <c r="DO16" s="484"/>
      <c r="DP16" s="484"/>
      <c r="DQ16" s="484"/>
      <c r="DR16" s="506"/>
      <c r="DS16" s="484"/>
      <c r="DT16" s="184"/>
      <c r="DU16" s="178"/>
      <c r="DV16" s="179"/>
      <c r="DW16" s="36">
        <v>42258</v>
      </c>
      <c r="EA16" s="171"/>
      <c r="EB16" s="186"/>
      <c r="EC16" s="484"/>
      <c r="ED16" s="484"/>
      <c r="EE16" s="484"/>
      <c r="EF16" s="484"/>
      <c r="EG16" s="501"/>
      <c r="EH16" s="484"/>
      <c r="EI16" s="501"/>
      <c r="EJ16" s="292"/>
      <c r="EL16" s="484"/>
      <c r="EM16" s="484"/>
      <c r="EN16" s="484"/>
      <c r="EO16" s="506"/>
      <c r="EP16" s="184"/>
      <c r="EQ16" s="184"/>
      <c r="ER16" s="178"/>
      <c r="ES16" s="179"/>
      <c r="ET16" s="36">
        <v>42258</v>
      </c>
      <c r="EX16" s="171"/>
      <c r="EY16" s="186"/>
      <c r="EZ16" s="484"/>
      <c r="FA16" s="484"/>
      <c r="FB16" s="484"/>
      <c r="FC16" s="484"/>
      <c r="FD16" s="484"/>
      <c r="FE16" s="484"/>
      <c r="FG16" s="484"/>
      <c r="FH16" s="484"/>
      <c r="FI16" s="506"/>
      <c r="FJ16" s="506"/>
      <c r="FK16" s="484"/>
      <c r="FL16" s="506"/>
      <c r="FM16" s="184"/>
      <c r="FN16" s="184"/>
      <c r="FO16" s="178"/>
      <c r="FP16" s="179"/>
      <c r="FQ16" s="36">
        <v>42258</v>
      </c>
      <c r="FU16" s="171"/>
      <c r="FV16" s="186"/>
      <c r="FW16" s="484"/>
      <c r="FX16" s="484"/>
      <c r="FY16" s="484"/>
      <c r="FZ16" s="484"/>
      <c r="GA16" s="484"/>
      <c r="GB16" s="484"/>
      <c r="GD16" s="484"/>
      <c r="GE16" s="484"/>
      <c r="GF16" s="506"/>
      <c r="GG16" s="506"/>
      <c r="GH16" s="506"/>
      <c r="GI16" s="484"/>
      <c r="GJ16" s="184"/>
      <c r="GK16" s="184"/>
      <c r="GL16" s="184"/>
      <c r="GM16" s="179"/>
      <c r="GN16" s="36">
        <v>42258</v>
      </c>
      <c r="GR16" s="171"/>
      <c r="GS16" s="186"/>
      <c r="GT16" s="484"/>
      <c r="GU16" s="484"/>
      <c r="GV16" s="484"/>
      <c r="GW16" s="484"/>
      <c r="GX16" s="484"/>
      <c r="GY16" s="484"/>
      <c r="HA16" s="484"/>
      <c r="HB16" s="484"/>
      <c r="HC16" s="506"/>
      <c r="HD16" s="506"/>
      <c r="HE16" s="506"/>
      <c r="HF16" s="484"/>
      <c r="HG16" s="184"/>
      <c r="HH16" s="184"/>
      <c r="HI16" s="119"/>
      <c r="HJ16" s="179"/>
      <c r="HK16" s="36">
        <v>42258</v>
      </c>
      <c r="HO16" s="171"/>
      <c r="HS16" s="100"/>
      <c r="HW16" s="486">
        <v>-0.3</v>
      </c>
      <c r="IG16" s="179"/>
      <c r="IH16" s="36">
        <v>42258</v>
      </c>
      <c r="IL16" s="171"/>
      <c r="IN16" s="100"/>
      <c r="IT16" s="486">
        <v>-0.3</v>
      </c>
      <c r="JF16" s="159"/>
      <c r="JG16" s="325" t="s">
        <v>141</v>
      </c>
      <c r="JH16" s="159"/>
      <c r="JJ16" s="159"/>
      <c r="JK16" s="325" t="s">
        <v>141</v>
      </c>
      <c r="JL16" s="159"/>
      <c r="JN16" s="159"/>
      <c r="JO16" s="325" t="s">
        <v>141</v>
      </c>
      <c r="JP16" s="159"/>
      <c r="JR16" s="159"/>
      <c r="JS16" s="325" t="s">
        <v>141</v>
      </c>
      <c r="JT16" s="159"/>
      <c r="JV16" s="159"/>
      <c r="JW16" s="325" t="s">
        <v>141</v>
      </c>
      <c r="JX16" s="159"/>
      <c r="JZ16" s="159"/>
      <c r="KA16" s="325" t="s">
        <v>141</v>
      </c>
      <c r="KB16" s="159"/>
      <c r="KD16" s="159"/>
      <c r="KE16" s="325" t="s">
        <v>141</v>
      </c>
      <c r="KF16" s="159"/>
      <c r="KH16" s="159"/>
      <c r="KI16" s="325" t="s">
        <v>141</v>
      </c>
      <c r="KJ16" s="159"/>
      <c r="KK16" s="36">
        <v>42258</v>
      </c>
      <c r="KL16" s="36"/>
    </row>
    <row r="17" spans="1:298" ht="15.75" thickBot="1" x14ac:dyDescent="0.3">
      <c r="A17" s="95">
        <v>41163</v>
      </c>
      <c r="B17" s="36">
        <v>41163</v>
      </c>
      <c r="C17" s="303">
        <v>13.600000000000001</v>
      </c>
      <c r="D17" s="303">
        <v>19.55</v>
      </c>
      <c r="E17" s="303">
        <v>12.7</v>
      </c>
      <c r="F17" s="303">
        <v>17.649999999999999</v>
      </c>
      <c r="G17" s="303">
        <v>18.95</v>
      </c>
      <c r="H17" s="303">
        <v>17.25</v>
      </c>
      <c r="I17" s="303">
        <v>15.8</v>
      </c>
      <c r="J17" s="303">
        <v>18.05</v>
      </c>
      <c r="K17" s="104"/>
      <c r="Q17" s="177">
        <v>42258</v>
      </c>
      <c r="R17" s="303">
        <v>13.600000000000001</v>
      </c>
      <c r="S17" s="219"/>
      <c r="U17" s="303">
        <v>19.55</v>
      </c>
      <c r="V17" s="219"/>
      <c r="X17" s="303">
        <v>12.7</v>
      </c>
      <c r="Y17" s="219"/>
      <c r="AA17" s="303">
        <v>17.649999999999999</v>
      </c>
      <c r="AB17" s="219"/>
      <c r="AD17" s="303">
        <v>18.95</v>
      </c>
      <c r="AE17" s="218"/>
      <c r="AG17" s="303">
        <v>17.25</v>
      </c>
      <c r="AH17" s="218"/>
      <c r="AJ17" s="303">
        <v>15.8</v>
      </c>
      <c r="AK17" s="218"/>
      <c r="AM17" s="303">
        <v>18.100000000000001</v>
      </c>
      <c r="AZ17" s="36">
        <v>42259</v>
      </c>
      <c r="BA17" s="303">
        <v>11.350000000000001</v>
      </c>
      <c r="BB17" s="227"/>
      <c r="BC17" s="303">
        <v>19.75</v>
      </c>
      <c r="BD17" s="184"/>
      <c r="BE17" s="303">
        <v>10.8</v>
      </c>
      <c r="BF17" s="184"/>
      <c r="BG17" s="303">
        <v>18.75</v>
      </c>
      <c r="BH17" s="184"/>
      <c r="BI17" s="303">
        <v>15.55</v>
      </c>
      <c r="BJ17" s="184"/>
      <c r="BK17" s="303">
        <v>16.899999999999999</v>
      </c>
      <c r="BL17" s="374"/>
      <c r="BM17" s="303">
        <v>13.55</v>
      </c>
      <c r="BN17" s="227"/>
      <c r="BO17" s="303">
        <v>17.899999999999999</v>
      </c>
      <c r="BP17" s="227"/>
      <c r="BR17" s="294" t="s">
        <v>205</v>
      </c>
      <c r="BS17" s="464">
        <v>1348</v>
      </c>
      <c r="BT17" s="467">
        <v>1390</v>
      </c>
      <c r="BU17" s="200">
        <f t="shared" si="0"/>
        <v>-42</v>
      </c>
      <c r="BV17" s="465">
        <f>(-1*(0.005*BU17))</f>
        <v>0.21</v>
      </c>
      <c r="BW17" s="487">
        <v>0.2</v>
      </c>
      <c r="BX17" s="200"/>
      <c r="BY17" s="200" t="s">
        <v>207</v>
      </c>
      <c r="BZ17" s="295"/>
      <c r="CA17" s="118"/>
      <c r="CC17" s="36">
        <v>42259</v>
      </c>
      <c r="CG17" s="171"/>
      <c r="CH17" s="171" t="s">
        <v>54</v>
      </c>
      <c r="CI17" s="173"/>
      <c r="CJ17" s="173"/>
      <c r="CK17" s="173"/>
      <c r="CL17" s="173"/>
      <c r="CM17" s="173"/>
      <c r="CN17" s="173"/>
      <c r="CO17" s="173"/>
      <c r="CP17" s="173"/>
      <c r="CQ17" s="173"/>
      <c r="CS17" s="173"/>
      <c r="CT17" s="173"/>
      <c r="CU17" s="269"/>
      <c r="CV17" s="269"/>
      <c r="CW17" s="173"/>
      <c r="CZ17" s="36">
        <v>42259</v>
      </c>
      <c r="DD17" s="171"/>
      <c r="DE17" s="171" t="s">
        <v>55</v>
      </c>
      <c r="DF17" s="484"/>
      <c r="DG17" s="484"/>
      <c r="DH17" s="484"/>
      <c r="DI17" s="484"/>
      <c r="DJ17" s="501"/>
      <c r="DK17" s="501"/>
      <c r="DL17" s="484"/>
      <c r="DM17" s="484"/>
      <c r="DO17" s="484"/>
      <c r="DP17" s="484"/>
      <c r="DQ17" s="484"/>
      <c r="DR17" s="506"/>
      <c r="DS17" s="484"/>
      <c r="DT17" s="184"/>
      <c r="DU17" s="178"/>
      <c r="DV17" s="179"/>
      <c r="DW17" s="36">
        <v>42259</v>
      </c>
      <c r="EA17" s="171"/>
      <c r="EB17" s="171" t="s">
        <v>56</v>
      </c>
      <c r="EC17" s="484"/>
      <c r="ED17" s="484"/>
      <c r="EE17" s="484"/>
      <c r="EF17" s="484"/>
      <c r="EG17" s="501"/>
      <c r="EH17" s="484"/>
      <c r="EI17" s="501"/>
      <c r="EJ17" s="292"/>
      <c r="EL17" s="484"/>
      <c r="EM17" s="484"/>
      <c r="EN17" s="484"/>
      <c r="EO17" s="506"/>
      <c r="EP17" s="184"/>
      <c r="EQ17" s="184"/>
      <c r="ER17" s="178"/>
      <c r="ES17" s="179"/>
      <c r="ET17" s="36">
        <v>42259</v>
      </c>
      <c r="EX17" s="171"/>
      <c r="EY17" s="171" t="s">
        <v>57</v>
      </c>
      <c r="EZ17" s="484"/>
      <c r="FA17" s="484"/>
      <c r="FB17" s="484"/>
      <c r="FC17" s="484"/>
      <c r="FD17" s="484"/>
      <c r="FE17" s="484"/>
      <c r="FG17" s="484"/>
      <c r="FH17" s="484"/>
      <c r="FI17" s="506"/>
      <c r="FJ17" s="506"/>
      <c r="FK17" s="484"/>
      <c r="FL17" s="506"/>
      <c r="FM17" s="184"/>
      <c r="FN17" s="184"/>
      <c r="FO17" s="178"/>
      <c r="FP17" s="179"/>
      <c r="FQ17" s="36">
        <v>42259</v>
      </c>
      <c r="FU17" s="171"/>
      <c r="FV17" s="183" t="s">
        <v>58</v>
      </c>
      <c r="FW17" s="484"/>
      <c r="FX17" s="484"/>
      <c r="FY17" s="484"/>
      <c r="FZ17" s="484"/>
      <c r="GA17" s="484"/>
      <c r="GB17" s="484"/>
      <c r="GD17" s="484"/>
      <c r="GE17" s="484"/>
      <c r="GF17" s="506"/>
      <c r="GG17" s="506"/>
      <c r="GH17" s="506"/>
      <c r="GI17" s="484"/>
      <c r="GJ17" s="184"/>
      <c r="GK17" s="184"/>
      <c r="GL17" s="184"/>
      <c r="GM17" s="179"/>
      <c r="GN17" s="36">
        <v>42259</v>
      </c>
      <c r="GR17" s="171"/>
      <c r="GS17" s="183" t="s">
        <v>62</v>
      </c>
      <c r="GT17" s="484"/>
      <c r="GU17" s="484"/>
      <c r="GV17" s="484"/>
      <c r="GW17" s="484"/>
      <c r="GX17" s="484"/>
      <c r="GY17" s="484"/>
      <c r="HA17" s="484"/>
      <c r="HB17" s="484"/>
      <c r="HC17" s="506"/>
      <c r="HD17" s="506"/>
      <c r="HE17" s="506"/>
      <c r="HF17" s="484"/>
      <c r="HG17" s="184"/>
      <c r="HH17" s="184"/>
      <c r="HI17" s="119"/>
      <c r="HJ17" s="179"/>
      <c r="HK17" s="36">
        <v>42259</v>
      </c>
      <c r="HO17" s="171"/>
      <c r="HP17" t="s">
        <v>100</v>
      </c>
      <c r="HS17" s="100"/>
      <c r="HW17" s="486">
        <v>-1.1000000000000001</v>
      </c>
      <c r="IG17" s="179"/>
      <c r="IH17" s="36">
        <v>42259</v>
      </c>
      <c r="IL17" s="171"/>
      <c r="IM17" t="s">
        <v>205</v>
      </c>
      <c r="IN17" s="100"/>
      <c r="IT17" s="486">
        <v>-1.1000000000000001</v>
      </c>
      <c r="JF17" s="159" t="s">
        <v>54</v>
      </c>
      <c r="JG17" s="325" t="s">
        <v>137</v>
      </c>
      <c r="JH17" s="159"/>
      <c r="JJ17" s="159" t="s">
        <v>55</v>
      </c>
      <c r="JK17" s="325" t="s">
        <v>137</v>
      </c>
      <c r="JL17" s="159"/>
      <c r="JN17" s="159" t="s">
        <v>56</v>
      </c>
      <c r="JO17" s="325" t="s">
        <v>137</v>
      </c>
      <c r="JP17" s="159"/>
      <c r="JR17" s="159" t="s">
        <v>57</v>
      </c>
      <c r="JS17" s="325" t="s">
        <v>137</v>
      </c>
      <c r="JT17" s="159"/>
      <c r="JV17" s="159" t="s">
        <v>58</v>
      </c>
      <c r="JW17" s="325" t="s">
        <v>137</v>
      </c>
      <c r="JX17" s="159"/>
      <c r="JZ17" s="159" t="s">
        <v>62</v>
      </c>
      <c r="KA17" s="325" t="s">
        <v>137</v>
      </c>
      <c r="KB17" s="159"/>
      <c r="KD17" s="159" t="s">
        <v>100</v>
      </c>
      <c r="KE17" s="325" t="s">
        <v>137</v>
      </c>
      <c r="KF17" s="159"/>
      <c r="KH17" t="s">
        <v>205</v>
      </c>
      <c r="KI17" s="325" t="s">
        <v>137</v>
      </c>
      <c r="KJ17" s="159"/>
      <c r="KK17" s="36">
        <v>42259</v>
      </c>
      <c r="KL17" s="36"/>
    </row>
    <row r="18" spans="1:298" x14ac:dyDescent="0.25">
      <c r="A18" s="95">
        <v>41164</v>
      </c>
      <c r="B18" s="36">
        <v>41164</v>
      </c>
      <c r="C18" s="303">
        <v>11.350000000000001</v>
      </c>
      <c r="D18" s="303">
        <v>19.75</v>
      </c>
      <c r="E18" s="303">
        <v>10.8</v>
      </c>
      <c r="F18" s="303">
        <v>18.75</v>
      </c>
      <c r="G18" s="303">
        <v>15.55</v>
      </c>
      <c r="H18" s="303">
        <v>16.899999999999999</v>
      </c>
      <c r="I18" s="303">
        <v>13.55</v>
      </c>
      <c r="J18" s="303">
        <v>17.899999999999999</v>
      </c>
      <c r="K18" s="104"/>
      <c r="Q18" s="177">
        <v>42259</v>
      </c>
      <c r="R18" s="303">
        <v>11.350000000000001</v>
      </c>
      <c r="S18" s="219"/>
      <c r="U18" s="303">
        <v>19.75</v>
      </c>
      <c r="V18" s="219"/>
      <c r="X18" s="303">
        <v>10.8</v>
      </c>
      <c r="Y18" s="219"/>
      <c r="AA18" s="303">
        <v>18.75</v>
      </c>
      <c r="AB18" s="219"/>
      <c r="AD18" s="303">
        <v>15.55</v>
      </c>
      <c r="AE18" s="218"/>
      <c r="AG18" s="303">
        <v>16.899999999999999</v>
      </c>
      <c r="AH18" s="218"/>
      <c r="AJ18" s="303">
        <v>13.55</v>
      </c>
      <c r="AK18" s="218"/>
      <c r="AM18" s="303">
        <v>17.899999999999999</v>
      </c>
      <c r="AZ18" s="36">
        <v>42260</v>
      </c>
      <c r="BA18" s="303">
        <v>12.4</v>
      </c>
      <c r="BB18" s="227"/>
      <c r="BC18" s="303">
        <v>20.6</v>
      </c>
      <c r="BD18" s="184"/>
      <c r="BE18" s="303">
        <v>12.65</v>
      </c>
      <c r="BF18" s="184"/>
      <c r="BG18" s="303">
        <v>19.950000000000003</v>
      </c>
      <c r="BH18" s="184"/>
      <c r="BI18" s="303">
        <v>14.149999999999999</v>
      </c>
      <c r="BJ18" s="184"/>
      <c r="BK18" s="303">
        <v>16.649999999999999</v>
      </c>
      <c r="BL18" s="374"/>
      <c r="BM18" s="303">
        <v>12.100000000000001</v>
      </c>
      <c r="BN18" s="227"/>
      <c r="BO18" s="303">
        <v>17.600000000000001</v>
      </c>
      <c r="BP18" s="227"/>
      <c r="BR18" s="275" t="s">
        <v>102</v>
      </c>
      <c r="BS18" s="466">
        <f>AVERAGE(BS10:BS17)</f>
        <v>1389.625</v>
      </c>
      <c r="CA18" s="119"/>
      <c r="CC18" s="36">
        <v>42260</v>
      </c>
      <c r="CG18" s="171"/>
      <c r="CH18" s="171" t="s">
        <v>136</v>
      </c>
      <c r="CI18" s="321" t="s">
        <v>173</v>
      </c>
      <c r="CJ18" s="120"/>
      <c r="CK18" s="120"/>
      <c r="CL18" s="120"/>
      <c r="CM18" s="122"/>
      <c r="CN18" s="122"/>
      <c r="CO18" s="122"/>
      <c r="CP18" s="172"/>
      <c r="CQ18" s="172"/>
      <c r="CR18" s="172"/>
      <c r="CS18" s="172"/>
      <c r="CT18" s="318"/>
      <c r="CU18" s="318"/>
      <c r="CV18" s="122"/>
      <c r="CW18" s="172"/>
      <c r="CZ18" s="36">
        <v>42260</v>
      </c>
      <c r="DD18" s="171"/>
      <c r="DE18" s="171" t="s">
        <v>122</v>
      </c>
      <c r="DF18" s="484"/>
      <c r="DG18" s="484"/>
      <c r="DH18" s="484"/>
      <c r="DI18" s="484"/>
      <c r="DJ18" s="501"/>
      <c r="DK18" s="501"/>
      <c r="DL18" s="484"/>
      <c r="DM18" s="484"/>
      <c r="DO18" s="484"/>
      <c r="DP18" s="484"/>
      <c r="DQ18" s="484"/>
      <c r="DR18" s="506"/>
      <c r="DS18" s="484"/>
      <c r="DT18" s="184"/>
      <c r="DU18" s="178"/>
      <c r="DV18" s="179"/>
      <c r="DW18" s="36">
        <v>42260</v>
      </c>
      <c r="EA18" s="171"/>
      <c r="EB18" s="171" t="s">
        <v>122</v>
      </c>
      <c r="EC18" s="484"/>
      <c r="ED18" s="484"/>
      <c r="EE18" s="484"/>
      <c r="EF18" s="484"/>
      <c r="EG18" s="501"/>
      <c r="EH18" s="484"/>
      <c r="EI18" s="501"/>
      <c r="EJ18" s="292"/>
      <c r="EL18" s="484"/>
      <c r="EM18" s="484"/>
      <c r="EN18" s="484"/>
      <c r="EO18" s="506"/>
      <c r="EP18" s="184"/>
      <c r="EQ18" s="184"/>
      <c r="ER18" s="178"/>
      <c r="ES18" s="179"/>
      <c r="ET18" s="36">
        <v>42260</v>
      </c>
      <c r="EX18" s="171"/>
      <c r="EY18" s="171" t="s">
        <v>122</v>
      </c>
      <c r="EZ18" s="484"/>
      <c r="FA18" s="484"/>
      <c r="FB18" s="484"/>
      <c r="FC18" s="484"/>
      <c r="FD18" s="484"/>
      <c r="FE18" s="484"/>
      <c r="FG18" s="484"/>
      <c r="FH18" s="484"/>
      <c r="FI18" s="506"/>
      <c r="FJ18" s="506"/>
      <c r="FK18" s="484"/>
      <c r="FL18" s="506"/>
      <c r="FM18" s="184"/>
      <c r="FN18" s="184"/>
      <c r="FO18" s="178"/>
      <c r="FP18" s="179"/>
      <c r="FQ18" s="36">
        <v>42260</v>
      </c>
      <c r="FU18" s="171"/>
      <c r="FV18" s="171" t="s">
        <v>122</v>
      </c>
      <c r="FW18" s="484"/>
      <c r="FX18" s="484"/>
      <c r="FY18" s="484"/>
      <c r="FZ18" s="484"/>
      <c r="GA18" s="484"/>
      <c r="GB18" s="484"/>
      <c r="GD18" s="484"/>
      <c r="GE18" s="484"/>
      <c r="GF18" s="506"/>
      <c r="GG18" s="506"/>
      <c r="GH18" s="506"/>
      <c r="GI18" s="484"/>
      <c r="GJ18" s="184"/>
      <c r="GK18" s="184"/>
      <c r="GL18" s="184"/>
      <c r="GM18" s="179"/>
      <c r="GN18" s="36">
        <v>42260</v>
      </c>
      <c r="GR18" s="171"/>
      <c r="GS18" s="171" t="s">
        <v>122</v>
      </c>
      <c r="GT18" s="484"/>
      <c r="GU18" s="484"/>
      <c r="GV18" s="484"/>
      <c r="GW18" s="484"/>
      <c r="GX18" s="484"/>
      <c r="GY18" s="484"/>
      <c r="HA18" s="484"/>
      <c r="HB18" s="484"/>
      <c r="HC18" s="506"/>
      <c r="HD18" s="506"/>
      <c r="HE18" s="506"/>
      <c r="HF18" s="484"/>
      <c r="HG18" s="184"/>
      <c r="HH18" s="184"/>
      <c r="HI18" s="119"/>
      <c r="HJ18" s="179"/>
      <c r="HK18" s="36">
        <v>42260</v>
      </c>
      <c r="HO18" s="171"/>
      <c r="HP18" s="171" t="s">
        <v>122</v>
      </c>
      <c r="HS18" s="100"/>
      <c r="HW18" s="486">
        <v>0</v>
      </c>
      <c r="IG18" s="179"/>
      <c r="IH18" s="36">
        <v>42260</v>
      </c>
      <c r="IL18" s="171"/>
      <c r="IM18" s="171" t="s">
        <v>122</v>
      </c>
      <c r="IN18" s="461"/>
      <c r="IT18" s="486">
        <v>0</v>
      </c>
      <c r="JF18" s="159" t="s">
        <v>122</v>
      </c>
      <c r="JG18" s="103" t="s">
        <v>46</v>
      </c>
      <c r="JH18" s="159"/>
      <c r="JJ18" s="159" t="s">
        <v>122</v>
      </c>
      <c r="JK18" s="103" t="s">
        <v>46</v>
      </c>
      <c r="JL18" s="159"/>
      <c r="JN18" s="159" t="s">
        <v>122</v>
      </c>
      <c r="JO18" s="103" t="s">
        <v>46</v>
      </c>
      <c r="JP18" s="159"/>
      <c r="JR18" s="159" t="s">
        <v>122</v>
      </c>
      <c r="JS18" s="103" t="s">
        <v>46</v>
      </c>
      <c r="JT18" s="159"/>
      <c r="JV18" s="159" t="s">
        <v>122</v>
      </c>
      <c r="JW18" s="103" t="s">
        <v>46</v>
      </c>
      <c r="JX18" s="159"/>
      <c r="JZ18" s="159" t="s">
        <v>122</v>
      </c>
      <c r="KA18" s="103" t="s">
        <v>46</v>
      </c>
      <c r="KB18" s="159"/>
      <c r="KD18" s="159" t="s">
        <v>122</v>
      </c>
      <c r="KE18" s="103" t="s">
        <v>46</v>
      </c>
      <c r="KF18" s="159"/>
      <c r="KH18" s="171" t="s">
        <v>122</v>
      </c>
      <c r="KI18" s="103" t="s">
        <v>46</v>
      </c>
      <c r="KJ18" s="159"/>
      <c r="KK18" s="36">
        <v>42260</v>
      </c>
      <c r="KL18" s="36"/>
    </row>
    <row r="19" spans="1:298" x14ac:dyDescent="0.25">
      <c r="A19" s="95">
        <v>41165</v>
      </c>
      <c r="B19" s="36">
        <v>41165</v>
      </c>
      <c r="C19" s="303">
        <v>12.4</v>
      </c>
      <c r="D19" s="303">
        <v>20.6</v>
      </c>
      <c r="E19" s="303">
        <v>12.65</v>
      </c>
      <c r="F19" s="303">
        <v>19.950000000000003</v>
      </c>
      <c r="G19" s="303">
        <v>14.149999999999999</v>
      </c>
      <c r="H19" s="303">
        <v>16.649999999999999</v>
      </c>
      <c r="I19" s="303">
        <v>12.100000000000001</v>
      </c>
      <c r="J19" s="303">
        <v>17.55</v>
      </c>
      <c r="K19" s="104"/>
      <c r="L19" s="541" t="s">
        <v>51</v>
      </c>
      <c r="M19" s="541"/>
      <c r="N19" s="176"/>
      <c r="O19" s="176"/>
      <c r="Q19" s="177">
        <v>42260</v>
      </c>
      <c r="R19" s="303">
        <v>12.4</v>
      </c>
      <c r="S19" s="219"/>
      <c r="U19" s="303">
        <v>20.6</v>
      </c>
      <c r="V19" s="219"/>
      <c r="X19" s="303">
        <v>12.65</v>
      </c>
      <c r="Y19" s="219"/>
      <c r="AA19" s="303">
        <v>19.950000000000003</v>
      </c>
      <c r="AB19" s="219"/>
      <c r="AD19" s="303">
        <v>14.149999999999999</v>
      </c>
      <c r="AE19" s="218"/>
      <c r="AG19" s="303">
        <v>16.649999999999999</v>
      </c>
      <c r="AH19" s="218"/>
      <c r="AJ19" s="303">
        <v>12.100000000000001</v>
      </c>
      <c r="AK19" s="218"/>
      <c r="AM19" s="303">
        <v>17.600000000000001</v>
      </c>
      <c r="AZ19" s="36">
        <v>42261</v>
      </c>
      <c r="BA19" s="303">
        <v>14.7</v>
      </c>
      <c r="BB19" s="227"/>
      <c r="BC19" s="303">
        <v>20.65</v>
      </c>
      <c r="BD19" s="184"/>
      <c r="BE19" s="303">
        <v>15</v>
      </c>
      <c r="BF19" s="184"/>
      <c r="BG19" s="303">
        <v>16.8</v>
      </c>
      <c r="BH19" s="184"/>
      <c r="BI19" s="303">
        <v>14.6</v>
      </c>
      <c r="BJ19" s="184"/>
      <c r="BK19" s="303">
        <v>15.55</v>
      </c>
      <c r="BL19" s="374"/>
      <c r="BM19" s="303">
        <v>12.05</v>
      </c>
      <c r="BN19" s="227"/>
      <c r="BO19" s="303">
        <v>17.3</v>
      </c>
      <c r="BP19" s="227"/>
      <c r="CC19" s="36">
        <v>42261</v>
      </c>
      <c r="CD19" s="541" t="s">
        <v>51</v>
      </c>
      <c r="CE19" s="541"/>
      <c r="CG19" s="171"/>
      <c r="CH19" s="219">
        <v>12</v>
      </c>
      <c r="CI19" t="s">
        <v>111</v>
      </c>
      <c r="CJ19" s="270"/>
      <c r="CK19" s="173"/>
      <c r="CL19" s="173"/>
      <c r="CM19" s="173"/>
      <c r="CN19" s="173"/>
      <c r="CO19" s="173"/>
      <c r="CP19" s="173"/>
      <c r="CQ19" s="173"/>
      <c r="CR19" s="173"/>
      <c r="CS19" s="173"/>
      <c r="CT19" s="173"/>
      <c r="CU19" s="269"/>
      <c r="CV19" s="269"/>
      <c r="CW19" s="545" t="s">
        <v>243</v>
      </c>
      <c r="CX19" s="544" t="s">
        <v>242</v>
      </c>
      <c r="CZ19" s="36">
        <v>42261</v>
      </c>
      <c r="DA19" s="541" t="s">
        <v>51</v>
      </c>
      <c r="DB19" s="541"/>
      <c r="DD19" s="171"/>
      <c r="DE19" s="221">
        <v>12</v>
      </c>
      <c r="DF19" t="s">
        <v>112</v>
      </c>
      <c r="DG19" s="268"/>
      <c r="DH19" s="484"/>
      <c r="DI19" s="484"/>
      <c r="DJ19" s="501"/>
      <c r="DK19" s="501"/>
      <c r="DL19" s="484"/>
      <c r="DM19" s="484"/>
      <c r="DN19" s="484"/>
      <c r="DO19" s="484"/>
      <c r="DP19" s="484"/>
      <c r="DQ19" s="484"/>
      <c r="DR19" s="506"/>
      <c r="DS19" s="484"/>
      <c r="DT19" s="184"/>
      <c r="DU19" s="178"/>
      <c r="DV19" s="179"/>
      <c r="DW19" s="36">
        <v>42261</v>
      </c>
      <c r="DX19" s="541" t="s">
        <v>51</v>
      </c>
      <c r="DY19" s="541"/>
      <c r="EA19" s="171"/>
      <c r="EB19" s="221">
        <v>12</v>
      </c>
      <c r="EC19" t="s">
        <v>113</v>
      </c>
      <c r="ED19" s="268"/>
      <c r="EE19" s="484"/>
      <c r="EF19" s="484"/>
      <c r="EG19" s="501"/>
      <c r="EH19" s="484"/>
      <c r="EI19" s="501"/>
      <c r="EJ19" s="292"/>
      <c r="EK19" s="484"/>
      <c r="EL19" s="484"/>
      <c r="EM19" s="484"/>
      <c r="EN19" s="484"/>
      <c r="EO19" s="506"/>
      <c r="EP19" s="184"/>
      <c r="EQ19" s="184"/>
      <c r="ER19" s="178"/>
      <c r="ES19" s="179"/>
      <c r="ET19" s="36">
        <v>42261</v>
      </c>
      <c r="EU19" s="541" t="s">
        <v>51</v>
      </c>
      <c r="EV19" s="541"/>
      <c r="EX19" s="171"/>
      <c r="EY19" s="221">
        <v>12</v>
      </c>
      <c r="EZ19" t="s">
        <v>114</v>
      </c>
      <c r="FA19" s="268"/>
      <c r="FB19" s="484"/>
      <c r="FC19" s="484"/>
      <c r="FD19" s="484"/>
      <c r="FE19" s="484"/>
      <c r="FF19" s="484"/>
      <c r="FG19" s="484"/>
      <c r="FH19" s="484"/>
      <c r="FI19" s="506"/>
      <c r="FJ19" s="506"/>
      <c r="FK19" s="484"/>
      <c r="FL19" s="506"/>
      <c r="FM19" s="184"/>
      <c r="FN19" s="184"/>
      <c r="FO19" s="178"/>
      <c r="FP19" s="179"/>
      <c r="FQ19" s="36">
        <v>42261</v>
      </c>
      <c r="FR19" s="541" t="s">
        <v>51</v>
      </c>
      <c r="FS19" s="541"/>
      <c r="FU19" s="171"/>
      <c r="FV19" s="221">
        <v>12</v>
      </c>
      <c r="FW19" t="s">
        <v>116</v>
      </c>
      <c r="FX19" s="268"/>
      <c r="FY19" s="484"/>
      <c r="FZ19" s="484"/>
      <c r="GA19" s="484"/>
      <c r="GB19" s="484"/>
      <c r="GD19" s="484"/>
      <c r="GE19" s="484"/>
      <c r="GF19" s="506"/>
      <c r="GG19" s="506"/>
      <c r="GH19" s="506"/>
      <c r="GI19" s="484"/>
      <c r="GJ19" s="184"/>
      <c r="GK19" s="184"/>
      <c r="GL19" s="184"/>
      <c r="GM19" s="179"/>
      <c r="GN19" s="36">
        <v>42261</v>
      </c>
      <c r="GO19" s="541" t="s">
        <v>51</v>
      </c>
      <c r="GP19" s="541"/>
      <c r="GR19" s="171"/>
      <c r="GS19" s="221">
        <v>12</v>
      </c>
      <c r="GT19" t="s">
        <v>115</v>
      </c>
      <c r="GU19" s="268"/>
      <c r="GV19" s="484"/>
      <c r="GW19" s="484"/>
      <c r="GX19" s="484"/>
      <c r="GY19" s="484"/>
      <c r="HA19" s="484"/>
      <c r="HB19" s="484"/>
      <c r="HC19" s="506"/>
      <c r="HD19" s="506"/>
      <c r="HE19" s="506"/>
      <c r="HF19" s="484"/>
      <c r="HG19" s="184"/>
      <c r="HH19" s="184"/>
      <c r="HI19" s="119"/>
      <c r="HJ19" s="179"/>
      <c r="HK19" s="36">
        <v>42261</v>
      </c>
      <c r="HL19" s="541" t="s">
        <v>51</v>
      </c>
      <c r="HM19" s="541"/>
      <c r="HO19" s="171"/>
      <c r="HP19" s="221">
        <v>12</v>
      </c>
      <c r="HR19" t="s">
        <v>111</v>
      </c>
      <c r="HS19" s="100"/>
      <c r="HW19" s="486">
        <v>0</v>
      </c>
      <c r="IG19" s="179"/>
      <c r="IH19" s="36">
        <v>42261</v>
      </c>
      <c r="II19" s="541" t="s">
        <v>51</v>
      </c>
      <c r="IJ19" s="541"/>
      <c r="IL19" s="171"/>
      <c r="IM19" s="221">
        <v>12</v>
      </c>
      <c r="IN19" s="100"/>
      <c r="IO19" t="s">
        <v>206</v>
      </c>
      <c r="IT19" s="486">
        <v>0</v>
      </c>
      <c r="JF19" s="159">
        <v>12</v>
      </c>
      <c r="JG19" s="159"/>
      <c r="JH19" s="159"/>
      <c r="JJ19" s="159">
        <v>12</v>
      </c>
      <c r="JK19" s="159"/>
      <c r="JL19" s="159"/>
      <c r="JN19" s="159">
        <v>12</v>
      </c>
      <c r="JO19" s="159"/>
      <c r="JP19" s="159"/>
      <c r="JR19" s="159">
        <v>12</v>
      </c>
      <c r="JS19" s="159"/>
      <c r="JT19" s="159"/>
      <c r="JV19" s="159">
        <v>12</v>
      </c>
      <c r="JW19" s="159"/>
      <c r="JX19" s="159"/>
      <c r="JZ19" s="159">
        <v>12</v>
      </c>
      <c r="KA19" s="159"/>
      <c r="KB19" s="159"/>
      <c r="KD19" s="369">
        <v>12</v>
      </c>
      <c r="KE19" s="159"/>
      <c r="KF19" s="159"/>
      <c r="KH19" s="221">
        <v>12</v>
      </c>
      <c r="KI19" s="159"/>
      <c r="KJ19" s="159"/>
      <c r="KK19" s="36">
        <v>42261</v>
      </c>
      <c r="KL19" s="36"/>
    </row>
    <row r="20" spans="1:298" x14ac:dyDescent="0.25">
      <c r="A20" s="95">
        <v>41166</v>
      </c>
      <c r="B20" s="36">
        <v>41166</v>
      </c>
      <c r="C20" s="303">
        <v>14.7</v>
      </c>
      <c r="D20" s="303">
        <v>20.65</v>
      </c>
      <c r="E20" s="303">
        <v>15</v>
      </c>
      <c r="F20" s="303">
        <v>16.8</v>
      </c>
      <c r="G20" s="303">
        <v>14.6</v>
      </c>
      <c r="H20" s="303">
        <v>15.55</v>
      </c>
      <c r="I20" s="303">
        <v>12.05</v>
      </c>
      <c r="J20" s="303">
        <v>17.3</v>
      </c>
      <c r="K20" s="104"/>
      <c r="L20" s="176"/>
      <c r="M20" s="329" t="s">
        <v>63</v>
      </c>
      <c r="N20" s="329" t="s">
        <v>118</v>
      </c>
      <c r="O20" s="329" t="s">
        <v>64</v>
      </c>
      <c r="P20" s="314"/>
      <c r="Q20" s="177">
        <v>42261</v>
      </c>
      <c r="R20" s="303">
        <v>14.7</v>
      </c>
      <c r="S20" s="219">
        <v>12</v>
      </c>
      <c r="U20" s="303">
        <v>20.65</v>
      </c>
      <c r="V20" s="221">
        <v>12</v>
      </c>
      <c r="X20" s="303">
        <v>15</v>
      </c>
      <c r="Y20" s="221">
        <v>12</v>
      </c>
      <c r="AA20" s="303">
        <v>16.8</v>
      </c>
      <c r="AB20" s="221">
        <v>12</v>
      </c>
      <c r="AD20" s="303">
        <v>14.6</v>
      </c>
      <c r="AE20" s="221">
        <v>12</v>
      </c>
      <c r="AG20" s="303">
        <v>15.55</v>
      </c>
      <c r="AH20" s="221">
        <v>12</v>
      </c>
      <c r="AJ20" s="303">
        <v>12.05</v>
      </c>
      <c r="AK20" s="221">
        <v>12</v>
      </c>
      <c r="AM20" s="303">
        <v>17.3</v>
      </c>
      <c r="AN20" s="221">
        <v>12</v>
      </c>
      <c r="AZ20" s="36">
        <v>42262</v>
      </c>
      <c r="BA20" s="303">
        <v>15.6</v>
      </c>
      <c r="BB20" s="227"/>
      <c r="BC20" s="303">
        <v>20.149999999999999</v>
      </c>
      <c r="BD20" s="184"/>
      <c r="BE20" s="303">
        <v>15</v>
      </c>
      <c r="BF20" s="184"/>
      <c r="BG20" s="303">
        <v>12.55</v>
      </c>
      <c r="BH20" s="184"/>
      <c r="BI20" s="303">
        <v>15.7</v>
      </c>
      <c r="BJ20" s="184"/>
      <c r="BK20" s="303">
        <v>14.350000000000001</v>
      </c>
      <c r="BL20" s="374"/>
      <c r="BM20" s="303">
        <v>12.45</v>
      </c>
      <c r="BN20" s="227"/>
      <c r="BO20" s="303">
        <v>16.5</v>
      </c>
      <c r="BP20" s="227"/>
      <c r="BR20" s="100"/>
      <c r="BS20" s="488"/>
      <c r="BT20" s="100"/>
      <c r="BU20" s="100"/>
      <c r="BV20" s="100"/>
      <c r="BW20" s="100"/>
      <c r="BX20" s="100"/>
      <c r="BY20" s="100"/>
      <c r="BZ20" s="100"/>
      <c r="CA20" s="100"/>
      <c r="CC20" s="36">
        <v>42262</v>
      </c>
      <c r="CD20" s="107">
        <v>15.112399999999999</v>
      </c>
      <c r="CE20" s="104">
        <v>15.2</v>
      </c>
      <c r="CF20" s="507">
        <f t="shared" ref="CF20:CF53" si="1">(CF21-CG20)</f>
        <v>-0.1163987231599994</v>
      </c>
      <c r="CG20" s="159">
        <v>0</v>
      </c>
      <c r="CH20" s="219">
        <v>0.40000000000000036</v>
      </c>
      <c r="CI20" s="121" t="s">
        <v>210</v>
      </c>
      <c r="CJ20" s="173"/>
      <c r="CK20" s="173"/>
      <c r="CL20" s="173"/>
      <c r="CM20" s="173"/>
      <c r="CN20" s="173"/>
      <c r="CO20" s="173"/>
      <c r="CP20" s="173"/>
      <c r="CQ20" s="173"/>
      <c r="CR20" s="173"/>
      <c r="CS20" s="173"/>
      <c r="CT20" s="173"/>
      <c r="CU20" s="269"/>
      <c r="CV20" s="269"/>
      <c r="CW20" s="545"/>
      <c r="CX20" s="544"/>
      <c r="CZ20" s="36">
        <v>42262</v>
      </c>
      <c r="DA20" s="107">
        <v>15.112399999999999</v>
      </c>
      <c r="DB20" s="104">
        <v>15.2</v>
      </c>
      <c r="DC20" s="507">
        <f t="shared" ref="DC20:DC53" si="2">(DC21-DD20)</f>
        <v>-0.1163987231599994</v>
      </c>
      <c r="DD20" s="159">
        <v>0</v>
      </c>
      <c r="DE20" s="219">
        <v>4.9499999999999993</v>
      </c>
      <c r="DF20" s="121" t="s">
        <v>68</v>
      </c>
      <c r="DG20" s="484"/>
      <c r="DH20" s="484"/>
      <c r="DI20" s="484"/>
      <c r="DJ20" s="501"/>
      <c r="DK20" s="501"/>
      <c r="DL20" s="484"/>
      <c r="DM20" s="484"/>
      <c r="DN20" s="484"/>
      <c r="DO20" s="484"/>
      <c r="DP20" s="484"/>
      <c r="DQ20" s="484"/>
      <c r="DR20" s="506"/>
      <c r="DS20" s="484"/>
      <c r="DT20" s="184"/>
      <c r="DU20" s="178"/>
      <c r="DV20" s="179"/>
      <c r="DW20" s="36">
        <v>42262</v>
      </c>
      <c r="DX20" s="107">
        <v>15.112399999999999</v>
      </c>
      <c r="DY20" s="104">
        <v>15.2</v>
      </c>
      <c r="DZ20" s="507">
        <f t="shared" ref="DZ20:DZ53" si="3">(DZ21-EA20)</f>
        <v>-0.1163987231599994</v>
      </c>
      <c r="EA20" s="159">
        <v>0</v>
      </c>
      <c r="EB20" s="219">
        <v>-0.19999999999999929</v>
      </c>
      <c r="EC20" s="121" t="s">
        <v>66</v>
      </c>
      <c r="ED20" s="484"/>
      <c r="EE20" s="484"/>
      <c r="EF20" s="484"/>
      <c r="EG20" s="501"/>
      <c r="EH20" s="484"/>
      <c r="EI20" s="501"/>
      <c r="EJ20" s="292"/>
      <c r="EK20" s="484"/>
      <c r="EL20" s="484"/>
      <c r="EM20" s="484"/>
      <c r="EN20" s="484"/>
      <c r="EO20" s="506"/>
      <c r="EP20" s="184"/>
      <c r="EQ20" s="184"/>
      <c r="ER20" s="178"/>
      <c r="ES20" s="179"/>
      <c r="ET20" s="36">
        <v>42262</v>
      </c>
      <c r="EU20" s="107">
        <v>15.112399999999999</v>
      </c>
      <c r="EV20" s="104">
        <v>15.2</v>
      </c>
      <c r="EW20" s="507">
        <f t="shared" ref="EW20:EW53" si="4">(EW21-EX20)</f>
        <v>-0.1163987231599994</v>
      </c>
      <c r="EX20" s="159">
        <v>0</v>
      </c>
      <c r="EY20" s="219">
        <v>-2.6499999999999986</v>
      </c>
      <c r="EZ20" s="121" t="s">
        <v>65</v>
      </c>
      <c r="FA20" s="484"/>
      <c r="FB20" s="484"/>
      <c r="FC20" s="484"/>
      <c r="FD20" s="484"/>
      <c r="FE20" s="484"/>
      <c r="FF20" s="484"/>
      <c r="FG20" s="484"/>
      <c r="FH20" s="484"/>
      <c r="FI20" s="506"/>
      <c r="FJ20" s="506"/>
      <c r="FK20" s="484"/>
      <c r="FL20" s="506"/>
      <c r="FM20" s="184"/>
      <c r="FN20" s="184"/>
      <c r="FO20" s="178"/>
      <c r="FP20" s="179"/>
      <c r="FQ20" s="36">
        <v>42262</v>
      </c>
      <c r="FR20" s="107">
        <v>15.112399999999999</v>
      </c>
      <c r="FS20" s="104">
        <v>15.2</v>
      </c>
      <c r="FT20" s="507">
        <f t="shared" ref="FT20:FT53" si="5">(FT21-FU20)</f>
        <v>-0.1163987231599994</v>
      </c>
      <c r="FU20" s="159">
        <v>0</v>
      </c>
      <c r="FV20" s="218">
        <v>0.5</v>
      </c>
      <c r="FW20" s="121" t="s">
        <v>67</v>
      </c>
      <c r="FX20" s="484"/>
      <c r="FY20" s="484"/>
      <c r="FZ20" s="484"/>
      <c r="GA20" s="484"/>
      <c r="GB20" s="484"/>
      <c r="GC20" s="484"/>
      <c r="GD20" s="484"/>
      <c r="GE20" s="484"/>
      <c r="GF20" s="506"/>
      <c r="GG20" s="506"/>
      <c r="GH20" s="506"/>
      <c r="GI20" s="484"/>
      <c r="GJ20" s="184"/>
      <c r="GK20" s="184"/>
      <c r="GL20" s="184"/>
      <c r="GM20" s="179"/>
      <c r="GN20" s="36">
        <v>42262</v>
      </c>
      <c r="GO20" s="107">
        <v>15.112399999999999</v>
      </c>
      <c r="GP20" s="104">
        <v>15.2</v>
      </c>
      <c r="GQ20" s="507">
        <f t="shared" ref="GQ20:GQ53" si="6">(GQ21-GR20)</f>
        <v>-0.1163987231599994</v>
      </c>
      <c r="GR20" s="159">
        <v>0</v>
      </c>
      <c r="GS20" s="218">
        <v>-0.84999999999999787</v>
      </c>
      <c r="GT20" s="121" t="s">
        <v>68</v>
      </c>
      <c r="GU20" s="484"/>
      <c r="GV20" s="484"/>
      <c r="GW20" s="484"/>
      <c r="GX20" s="484"/>
      <c r="GY20" s="484"/>
      <c r="HA20" s="484"/>
      <c r="HB20" s="484"/>
      <c r="HC20" s="506"/>
      <c r="HD20" s="506"/>
      <c r="HE20" s="506"/>
      <c r="HF20" s="484"/>
      <c r="HG20" s="184"/>
      <c r="HH20" s="184"/>
      <c r="HI20" s="119"/>
      <c r="HJ20" s="179"/>
      <c r="HK20" s="36">
        <v>42262</v>
      </c>
      <c r="HL20" s="107">
        <v>15.112399999999999</v>
      </c>
      <c r="HM20" s="104">
        <v>15.2</v>
      </c>
      <c r="HN20" s="507">
        <f t="shared" ref="HN20:HN53" si="7">(HN21-HO20)</f>
        <v>-0.1163987231599994</v>
      </c>
      <c r="HO20" s="159">
        <v>0</v>
      </c>
      <c r="HP20" s="218">
        <v>-2.75</v>
      </c>
      <c r="HR20" s="121" t="s">
        <v>208</v>
      </c>
      <c r="HS20" s="100"/>
      <c r="HW20" s="486">
        <v>0.2</v>
      </c>
      <c r="IG20" s="179"/>
      <c r="IH20" s="36">
        <v>42262</v>
      </c>
      <c r="II20" s="107">
        <v>15.112399999999999</v>
      </c>
      <c r="IJ20" s="104">
        <v>15.2</v>
      </c>
      <c r="IK20" s="507">
        <f t="shared" ref="IK20:IK53" si="8">(IK21-IL20)</f>
        <v>-0.1163987231599994</v>
      </c>
      <c r="IL20" s="159">
        <v>0</v>
      </c>
      <c r="IM20" s="330">
        <v>1.2500000000000036</v>
      </c>
      <c r="IN20" s="100"/>
      <c r="IO20" s="121" t="s">
        <v>215</v>
      </c>
      <c r="IT20" s="486">
        <v>0.2</v>
      </c>
      <c r="JD20" s="103">
        <v>-0.1163987231599994</v>
      </c>
      <c r="JF20" s="159">
        <v>0.40000000000000036</v>
      </c>
      <c r="JG20" s="159"/>
      <c r="JH20" s="159"/>
      <c r="JJ20" s="159">
        <v>4.9499999999999993</v>
      </c>
      <c r="JK20" s="159"/>
      <c r="JL20" s="159"/>
      <c r="JN20" s="159">
        <v>-0.19999999999999929</v>
      </c>
      <c r="JO20" s="159"/>
      <c r="JP20" s="159"/>
      <c r="JR20" s="159">
        <v>-2.6499999999999986</v>
      </c>
      <c r="JS20" s="159"/>
      <c r="JT20" s="159"/>
      <c r="JV20" s="159">
        <v>0.5</v>
      </c>
      <c r="JW20" s="159"/>
      <c r="JX20" s="159"/>
      <c r="JZ20" s="159">
        <v>-0.84999999999999787</v>
      </c>
      <c r="KA20" s="159"/>
      <c r="KB20" s="159"/>
      <c r="KD20" s="370">
        <v>-2.75</v>
      </c>
      <c r="KE20" s="159"/>
      <c r="KF20" s="159"/>
      <c r="KH20" s="330">
        <v>1.2500000000000036</v>
      </c>
      <c r="KI20" s="159"/>
      <c r="KJ20" s="159"/>
      <c r="KK20" s="36">
        <v>42262</v>
      </c>
      <c r="KL20" s="36"/>
    </row>
    <row r="21" spans="1:298" x14ac:dyDescent="0.25">
      <c r="A21" s="95">
        <v>41167</v>
      </c>
      <c r="B21" s="36">
        <v>41167</v>
      </c>
      <c r="C21" s="303">
        <v>15.6</v>
      </c>
      <c r="D21" s="303">
        <v>20.149999999999999</v>
      </c>
      <c r="E21" s="303">
        <v>15</v>
      </c>
      <c r="F21" s="303">
        <v>12.55</v>
      </c>
      <c r="G21" s="303">
        <v>15.7</v>
      </c>
      <c r="H21" s="303">
        <v>14.350000000000001</v>
      </c>
      <c r="I21" s="303">
        <v>12.45</v>
      </c>
      <c r="J21" s="303">
        <v>16.450000000000003</v>
      </c>
      <c r="K21" s="104"/>
      <c r="L21" s="36">
        <v>42262</v>
      </c>
      <c r="M21" s="107">
        <v>15.112399999999999</v>
      </c>
      <c r="N21">
        <v>15.2</v>
      </c>
      <c r="O21" s="107"/>
      <c r="P21" s="264"/>
      <c r="Q21" s="177">
        <v>42262</v>
      </c>
      <c r="R21" s="303">
        <v>15.6</v>
      </c>
      <c r="S21" s="219">
        <v>0.40000000000000036</v>
      </c>
      <c r="U21" s="303">
        <v>20.149999999999999</v>
      </c>
      <c r="V21" s="219">
        <v>4.9499999999999993</v>
      </c>
      <c r="X21" s="303">
        <v>15</v>
      </c>
      <c r="Y21" s="219">
        <v>-0.19999999999999929</v>
      </c>
      <c r="AA21" s="303">
        <v>12.55</v>
      </c>
      <c r="AB21" s="219">
        <v>-2.6499999999999986</v>
      </c>
      <c r="AD21" s="303">
        <v>15.7</v>
      </c>
      <c r="AE21" s="218">
        <v>0.5</v>
      </c>
      <c r="AG21" s="303">
        <v>14.350000000000001</v>
      </c>
      <c r="AH21" s="218">
        <v>-0.84999999999999787</v>
      </c>
      <c r="AJ21" s="303">
        <v>12.45</v>
      </c>
      <c r="AK21" s="218">
        <v>-2.75</v>
      </c>
      <c r="AM21" s="303">
        <v>16.5</v>
      </c>
      <c r="AN21" s="330">
        <v>1.2500000000000036</v>
      </c>
      <c r="AZ21" s="36">
        <v>42263</v>
      </c>
      <c r="BA21" s="303">
        <v>16.549999999999997</v>
      </c>
      <c r="BB21" s="227"/>
      <c r="BC21" s="303">
        <v>19.399999999999999</v>
      </c>
      <c r="BD21" s="184"/>
      <c r="BE21" s="303">
        <v>15.2</v>
      </c>
      <c r="BF21" s="184"/>
      <c r="BG21" s="303">
        <v>12.55</v>
      </c>
      <c r="BH21" s="184"/>
      <c r="BI21" s="303">
        <v>16.5</v>
      </c>
      <c r="BJ21" s="184"/>
      <c r="BK21" s="303">
        <v>14.4</v>
      </c>
      <c r="BL21" s="374"/>
      <c r="BM21" s="303">
        <v>12.7</v>
      </c>
      <c r="BN21" s="227"/>
      <c r="BO21" s="303">
        <v>15.4</v>
      </c>
      <c r="BP21" s="227"/>
      <c r="BR21" s="100"/>
      <c r="BS21" s="488"/>
      <c r="BT21" s="100"/>
      <c r="BU21" s="100"/>
      <c r="BV21" s="100"/>
      <c r="BW21" s="100"/>
      <c r="BX21" s="100"/>
      <c r="BY21" s="100"/>
      <c r="BZ21" s="100"/>
      <c r="CA21" s="100"/>
      <c r="CC21" s="36">
        <v>42263</v>
      </c>
      <c r="CD21" s="107">
        <v>14.884799999999998</v>
      </c>
      <c r="CE21" s="104">
        <v>14.9986</v>
      </c>
      <c r="CF21" s="507">
        <f t="shared" si="1"/>
        <v>-0.1163987231599994</v>
      </c>
      <c r="CG21" s="159">
        <v>-2.58E-2</v>
      </c>
      <c r="CH21" s="219">
        <v>1.5513999999999974</v>
      </c>
      <c r="CI21" s="121" t="s">
        <v>211</v>
      </c>
      <c r="CJ21" s="173"/>
      <c r="CK21" s="173"/>
      <c r="CL21" s="173"/>
      <c r="CW21" s="545"/>
      <c r="CX21" s="544"/>
      <c r="CZ21" s="36">
        <v>42263</v>
      </c>
      <c r="DA21" s="107">
        <v>14.884799999999998</v>
      </c>
      <c r="DB21" s="104">
        <v>14.9986</v>
      </c>
      <c r="DC21" s="507">
        <f t="shared" si="2"/>
        <v>-0.1163987231599994</v>
      </c>
      <c r="DD21" s="159">
        <v>-2.58E-2</v>
      </c>
      <c r="DE21" s="219">
        <v>4.4013999999999989</v>
      </c>
      <c r="DF21" s="121" t="s">
        <v>69</v>
      </c>
      <c r="DG21" s="484"/>
      <c r="DH21" s="484"/>
      <c r="DI21" s="484"/>
      <c r="DJ21" s="501"/>
      <c r="DK21" s="501"/>
      <c r="DL21" s="484"/>
      <c r="DM21" s="484"/>
      <c r="DN21" s="484"/>
      <c r="DO21" s="484"/>
      <c r="DP21" s="484"/>
      <c r="DQ21" s="484"/>
      <c r="DR21" s="506"/>
      <c r="DS21" s="484"/>
      <c r="DT21" s="184"/>
      <c r="DU21" s="178"/>
      <c r="DV21" s="179"/>
      <c r="DW21" s="36">
        <v>42263</v>
      </c>
      <c r="DX21" s="107">
        <v>14.884799999999998</v>
      </c>
      <c r="DY21" s="104">
        <v>14.9986</v>
      </c>
      <c r="DZ21" s="507">
        <f t="shared" si="3"/>
        <v>-0.1163987231599994</v>
      </c>
      <c r="EA21" s="159">
        <v>-2.58E-2</v>
      </c>
      <c r="EB21" s="219">
        <v>0.20139999999999958</v>
      </c>
      <c r="EC21" s="121" t="s">
        <v>213</v>
      </c>
      <c r="ED21" s="484"/>
      <c r="EE21" s="484"/>
      <c r="EF21" s="484"/>
      <c r="EG21" s="501"/>
      <c r="EH21" s="484"/>
      <c r="EI21" s="501"/>
      <c r="EJ21" s="292"/>
      <c r="EK21" s="484"/>
      <c r="EL21" s="484"/>
      <c r="EM21" s="484"/>
      <c r="EN21" s="484"/>
      <c r="EO21" s="506"/>
      <c r="EP21" s="184"/>
      <c r="EQ21" s="184"/>
      <c r="ER21" s="178"/>
      <c r="ES21" s="179"/>
      <c r="ET21" s="36">
        <v>42263</v>
      </c>
      <c r="EU21" s="107">
        <v>14.884799999999998</v>
      </c>
      <c r="EV21" s="104">
        <v>14.9986</v>
      </c>
      <c r="EW21" s="507">
        <f t="shared" si="4"/>
        <v>-0.1163987231599994</v>
      </c>
      <c r="EX21" s="159">
        <v>-2.58E-2</v>
      </c>
      <c r="EY21" s="219">
        <v>-2.448599999999999</v>
      </c>
      <c r="EZ21" s="121" t="s">
        <v>214</v>
      </c>
      <c r="FA21" s="484"/>
      <c r="FB21" s="484"/>
      <c r="FC21" s="484"/>
      <c r="FD21" s="484"/>
      <c r="FE21" s="484"/>
      <c r="FF21" s="484"/>
      <c r="FG21" s="484"/>
      <c r="FH21" s="484"/>
      <c r="FI21" s="506"/>
      <c r="FJ21" s="506"/>
      <c r="FK21" s="484"/>
      <c r="FL21" s="506"/>
      <c r="FM21" s="184"/>
      <c r="FN21" s="184"/>
      <c r="FO21" s="178"/>
      <c r="FP21" s="179"/>
      <c r="FQ21" s="36">
        <v>42263</v>
      </c>
      <c r="FR21" s="107">
        <v>14.884799999999998</v>
      </c>
      <c r="FS21" s="104">
        <v>14.9986</v>
      </c>
      <c r="FT21" s="507">
        <f t="shared" si="5"/>
        <v>-0.1163987231599994</v>
      </c>
      <c r="FU21" s="159">
        <v>-2.58E-2</v>
      </c>
      <c r="FV21" s="218">
        <v>1.5014000000000003</v>
      </c>
      <c r="FW21" s="121" t="s">
        <v>212</v>
      </c>
      <c r="FX21" s="484"/>
      <c r="FY21" s="484"/>
      <c r="FZ21" s="484"/>
      <c r="GA21" s="484"/>
      <c r="GB21" s="484"/>
      <c r="GC21" s="484"/>
      <c r="GD21" s="484"/>
      <c r="GE21" s="484"/>
      <c r="GF21" s="506"/>
      <c r="GG21" s="506"/>
      <c r="GH21" s="506"/>
      <c r="GI21" s="484"/>
      <c r="GJ21" s="184"/>
      <c r="GK21" s="184"/>
      <c r="GL21" s="184"/>
      <c r="GM21" s="179"/>
      <c r="GN21" s="36">
        <v>42263</v>
      </c>
      <c r="GO21" s="107">
        <v>14.884799999999998</v>
      </c>
      <c r="GP21" s="104">
        <v>14.9986</v>
      </c>
      <c r="GQ21" s="507">
        <f t="shared" si="6"/>
        <v>-0.1163987231599994</v>
      </c>
      <c r="GR21" s="159">
        <v>-2.58E-2</v>
      </c>
      <c r="GS21" s="218">
        <v>-0.59859999999999935</v>
      </c>
      <c r="GT21" s="121" t="s">
        <v>69</v>
      </c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78"/>
      <c r="HH21" s="178"/>
      <c r="HJ21" s="179"/>
      <c r="HK21" s="36">
        <v>42263</v>
      </c>
      <c r="HL21" s="107">
        <v>14.884799999999998</v>
      </c>
      <c r="HM21" s="104">
        <v>14.9986</v>
      </c>
      <c r="HN21" s="507">
        <f t="shared" si="7"/>
        <v>-0.1163987231599994</v>
      </c>
      <c r="HO21" s="159">
        <v>-2.58E-2</v>
      </c>
      <c r="HP21" s="218">
        <v>-2.2986000000000004</v>
      </c>
      <c r="HR21" s="121" t="s">
        <v>209</v>
      </c>
      <c r="HS21" s="100"/>
      <c r="IG21" s="179"/>
      <c r="IH21" s="36">
        <v>42263</v>
      </c>
      <c r="II21" s="107">
        <v>14.884799999999998</v>
      </c>
      <c r="IJ21" s="104">
        <v>14.9986</v>
      </c>
      <c r="IK21" s="507">
        <f t="shared" si="8"/>
        <v>-0.1163987231599994</v>
      </c>
      <c r="IL21" s="159">
        <v>-2.58E-2</v>
      </c>
      <c r="IM21" s="330">
        <v>0.35140000000000171</v>
      </c>
      <c r="IN21" s="461"/>
      <c r="IO21" s="121" t="s">
        <v>216</v>
      </c>
      <c r="JD21" s="103">
        <v>-0.1163987231599994</v>
      </c>
      <c r="JF21" s="159">
        <v>1.5513999999999974</v>
      </c>
      <c r="JG21" s="159"/>
      <c r="JH21" s="159"/>
      <c r="JJ21" s="159">
        <v>4.4013999999999989</v>
      </c>
      <c r="JK21" s="159"/>
      <c r="JL21" s="159"/>
      <c r="JN21" s="159">
        <v>0.20139999999999958</v>
      </c>
      <c r="JO21" s="159"/>
      <c r="JP21" s="159"/>
      <c r="JR21" s="159">
        <v>-2.448599999999999</v>
      </c>
      <c r="JS21" s="159"/>
      <c r="JT21" s="159"/>
      <c r="JV21" s="159">
        <v>1.5014000000000003</v>
      </c>
      <c r="JW21" s="159"/>
      <c r="JX21" s="159"/>
      <c r="JZ21" s="159">
        <v>-0.59859999999999935</v>
      </c>
      <c r="KA21" s="159"/>
      <c r="KB21" s="159"/>
      <c r="KD21" s="370">
        <v>-2.2986000000000004</v>
      </c>
      <c r="KE21" s="159"/>
      <c r="KF21" s="159"/>
      <c r="KH21" s="330">
        <v>0.35140000000000171</v>
      </c>
      <c r="KI21" s="159"/>
      <c r="KJ21" s="159"/>
      <c r="KK21" s="36">
        <v>42263</v>
      </c>
      <c r="KL21" s="36"/>
    </row>
    <row r="22" spans="1:298" x14ac:dyDescent="0.25">
      <c r="A22" s="95">
        <v>41168</v>
      </c>
      <c r="B22" s="36">
        <v>41168</v>
      </c>
      <c r="C22" s="303">
        <v>16.549999999999997</v>
      </c>
      <c r="D22" s="303">
        <v>19.399999999999999</v>
      </c>
      <c r="E22" s="303">
        <v>15.2</v>
      </c>
      <c r="F22" s="303">
        <v>12.55</v>
      </c>
      <c r="G22" s="303">
        <v>16.5</v>
      </c>
      <c r="H22" s="303">
        <v>14.4</v>
      </c>
      <c r="I22" s="303">
        <v>12.7</v>
      </c>
      <c r="J22" s="303">
        <v>15.350000000000001</v>
      </c>
      <c r="K22" s="104"/>
      <c r="L22" s="36">
        <v>42263</v>
      </c>
      <c r="M22" s="107">
        <v>14.884799999999998</v>
      </c>
      <c r="N22" s="98">
        <f>AVERAGE(M21:M22)</f>
        <v>14.9986</v>
      </c>
      <c r="O22" s="107"/>
      <c r="P22" s="264"/>
      <c r="Q22" s="177">
        <v>42263</v>
      </c>
      <c r="R22" s="303">
        <v>16.549999999999997</v>
      </c>
      <c r="S22" s="219">
        <v>1.5513999999999974</v>
      </c>
      <c r="U22" s="303">
        <v>19.399999999999999</v>
      </c>
      <c r="V22" s="219">
        <v>4.4013999999999989</v>
      </c>
      <c r="X22" s="303">
        <v>15.2</v>
      </c>
      <c r="Y22" s="219">
        <v>0.20139999999999958</v>
      </c>
      <c r="AA22" s="303">
        <v>12.55</v>
      </c>
      <c r="AB22" s="219">
        <v>-2.448599999999999</v>
      </c>
      <c r="AD22" s="303">
        <v>16.5</v>
      </c>
      <c r="AE22" s="218">
        <v>1.5014000000000003</v>
      </c>
      <c r="AG22" s="303">
        <v>14.4</v>
      </c>
      <c r="AH22" s="218">
        <v>-0.59859999999999935</v>
      </c>
      <c r="AJ22" s="303">
        <v>12.7</v>
      </c>
      <c r="AK22" s="218">
        <v>-2.2986000000000004</v>
      </c>
      <c r="AM22" s="303">
        <v>15.4</v>
      </c>
      <c r="AN22" s="330">
        <v>0.35140000000000171</v>
      </c>
      <c r="AZ22" s="36">
        <v>42264</v>
      </c>
      <c r="BA22" s="303">
        <v>16.7</v>
      </c>
      <c r="BB22" s="227"/>
      <c r="BC22" s="303">
        <v>17.8</v>
      </c>
      <c r="BD22" s="184"/>
      <c r="BE22" s="303">
        <v>15.75</v>
      </c>
      <c r="BF22" s="184"/>
      <c r="BG22" s="303">
        <v>12.3</v>
      </c>
      <c r="BH22" s="184"/>
      <c r="BI22" s="303">
        <v>16.950000000000003</v>
      </c>
      <c r="BJ22" s="184"/>
      <c r="BK22" s="303">
        <v>13.95</v>
      </c>
      <c r="BL22" s="374"/>
      <c r="BM22" s="303">
        <v>12</v>
      </c>
      <c r="BN22" s="227"/>
      <c r="BO22" s="303">
        <v>14.9</v>
      </c>
      <c r="BP22" s="227"/>
      <c r="BR22" s="100"/>
      <c r="BS22" s="488"/>
      <c r="BT22" s="100"/>
      <c r="BU22" s="100"/>
      <c r="BV22" s="100"/>
      <c r="BW22" s="100"/>
      <c r="BX22" s="100"/>
      <c r="BY22" s="100"/>
      <c r="BZ22" s="100"/>
      <c r="CA22" s="100"/>
      <c r="CC22" s="36">
        <v>42264</v>
      </c>
      <c r="CD22" s="107">
        <v>14.658199999999999</v>
      </c>
      <c r="CE22" s="104">
        <v>14.7715</v>
      </c>
      <c r="CF22" s="507">
        <f t="shared" si="1"/>
        <v>-0.1421987231599994</v>
      </c>
      <c r="CG22" s="159">
        <v>-5.1199999999999996E-2</v>
      </c>
      <c r="CH22" s="219">
        <v>1.9284999999999997</v>
      </c>
      <c r="CI22" s="120"/>
      <c r="CJ22" s="120"/>
      <c r="CK22" s="120"/>
      <c r="CL22" s="120"/>
      <c r="CM22" s="122"/>
      <c r="CN22" s="122"/>
      <c r="CO22" s="122"/>
      <c r="CP22" s="120"/>
      <c r="CQ22" s="168"/>
      <c r="CR22" s="320"/>
      <c r="CS22" s="122"/>
      <c r="CT22" s="122"/>
      <c r="CU22" s="122"/>
      <c r="CV22" s="122"/>
      <c r="CW22" s="120"/>
      <c r="CZ22" s="36">
        <v>42264</v>
      </c>
      <c r="DA22" s="107">
        <v>14.658199999999999</v>
      </c>
      <c r="DB22" s="104">
        <v>14.7715</v>
      </c>
      <c r="DC22" s="507">
        <f t="shared" si="2"/>
        <v>-0.1421987231599994</v>
      </c>
      <c r="DD22" s="159">
        <v>-5.1199999999999996E-2</v>
      </c>
      <c r="DE22" s="219">
        <v>3.0285000000000011</v>
      </c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73" t="s">
        <v>139</v>
      </c>
      <c r="DU22" s="178"/>
      <c r="DV22" s="179"/>
      <c r="DW22" s="36">
        <v>42264</v>
      </c>
      <c r="DX22" s="107">
        <v>14.658199999999999</v>
      </c>
      <c r="DY22" s="104">
        <v>14.7715</v>
      </c>
      <c r="DZ22" s="507">
        <f t="shared" si="3"/>
        <v>-0.1421987231599994</v>
      </c>
      <c r="EA22" s="159">
        <v>-5.1199999999999996E-2</v>
      </c>
      <c r="EB22" s="219">
        <v>0.97850000000000037</v>
      </c>
      <c r="EC22" s="182"/>
      <c r="ED22" s="182"/>
      <c r="EE22" s="182"/>
      <c r="EF22" s="182"/>
      <c r="EG22" s="182"/>
      <c r="EH22" s="182"/>
      <c r="EI22" s="182"/>
      <c r="EJ22" s="188"/>
      <c r="EK22" s="182"/>
      <c r="EL22" s="182"/>
      <c r="EM22" s="182"/>
      <c r="EN22" s="182"/>
      <c r="EO22" s="182"/>
      <c r="EP22" s="178"/>
      <c r="EQ22" s="173" t="s">
        <v>139</v>
      </c>
      <c r="ER22" s="178"/>
      <c r="ES22" s="179"/>
      <c r="ET22" s="36">
        <v>42264</v>
      </c>
      <c r="EU22" s="107">
        <v>14.658199999999999</v>
      </c>
      <c r="EV22" s="104">
        <v>14.7715</v>
      </c>
      <c r="EW22" s="507">
        <f t="shared" si="4"/>
        <v>-0.1421987231599994</v>
      </c>
      <c r="EX22" s="159">
        <v>-5.1199999999999996E-2</v>
      </c>
      <c r="EY22" s="219">
        <v>-2.4714999999999989</v>
      </c>
      <c r="EZ22" s="484"/>
      <c r="FA22" s="484"/>
      <c r="FB22" s="484"/>
      <c r="FC22" s="484"/>
      <c r="FD22" s="484"/>
      <c r="FE22" s="484"/>
      <c r="FF22" s="484"/>
      <c r="FG22" s="484"/>
      <c r="FH22" s="484"/>
      <c r="FI22" s="506"/>
      <c r="FJ22" s="506"/>
      <c r="FK22" s="484"/>
      <c r="FL22" s="506"/>
      <c r="FM22" s="184"/>
      <c r="FN22" s="173" t="s">
        <v>139</v>
      </c>
      <c r="FO22" s="178"/>
      <c r="FP22" s="179"/>
      <c r="FQ22" s="36">
        <v>42264</v>
      </c>
      <c r="FR22" s="107">
        <v>14.658199999999999</v>
      </c>
      <c r="FS22" s="104">
        <v>14.7715</v>
      </c>
      <c r="FT22" s="507">
        <f t="shared" si="5"/>
        <v>-0.1421987231599994</v>
      </c>
      <c r="FU22" s="159">
        <v>-5.1199999999999996E-2</v>
      </c>
      <c r="FV22" s="218">
        <v>2.1785000000000032</v>
      </c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78"/>
      <c r="GK22" s="173" t="s">
        <v>139</v>
      </c>
      <c r="GL22" s="178"/>
      <c r="GM22" s="179"/>
      <c r="GN22" s="36">
        <v>42264</v>
      </c>
      <c r="GO22" s="107">
        <v>14.658199999999999</v>
      </c>
      <c r="GP22" s="104">
        <v>14.7715</v>
      </c>
      <c r="GQ22" s="507">
        <f t="shared" si="6"/>
        <v>-0.1421987231599994</v>
      </c>
      <c r="GR22" s="159">
        <v>-5.1199999999999996E-2</v>
      </c>
      <c r="GS22" s="218">
        <v>-0.82150000000000034</v>
      </c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78"/>
      <c r="HH22" s="173" t="s">
        <v>139</v>
      </c>
      <c r="HJ22" s="179"/>
      <c r="HK22" s="36">
        <v>42264</v>
      </c>
      <c r="HL22" s="107">
        <v>14.658199999999999</v>
      </c>
      <c r="HM22" s="104">
        <v>14.7715</v>
      </c>
      <c r="HN22" s="507">
        <f t="shared" si="7"/>
        <v>-0.1421987231599994</v>
      </c>
      <c r="HO22" s="159">
        <v>-5.1199999999999996E-2</v>
      </c>
      <c r="HP22" s="218">
        <v>-2.7714999999999996</v>
      </c>
      <c r="HS22" s="100"/>
      <c r="IE22" s="173" t="s">
        <v>139</v>
      </c>
      <c r="IG22" s="179"/>
      <c r="IH22" s="36">
        <v>42264</v>
      </c>
      <c r="II22" s="107">
        <v>14.658199999999999</v>
      </c>
      <c r="IJ22" s="104">
        <v>14.7715</v>
      </c>
      <c r="IK22" s="507">
        <f t="shared" si="8"/>
        <v>-0.1421987231599994</v>
      </c>
      <c r="IL22" s="159">
        <v>-5.1199999999999996E-2</v>
      </c>
      <c r="IM22" s="330">
        <v>7.8500000000000014E-2</v>
      </c>
      <c r="IN22" s="100"/>
      <c r="JB22" s="173" t="s">
        <v>139</v>
      </c>
      <c r="JD22" s="103">
        <v>-0.1421987231599994</v>
      </c>
      <c r="JF22" s="159">
        <v>1.9284999999999997</v>
      </c>
      <c r="JG22" s="159"/>
      <c r="JH22" s="159"/>
      <c r="JJ22" s="159">
        <v>3.0285000000000011</v>
      </c>
      <c r="JK22" s="159"/>
      <c r="JL22" s="159"/>
      <c r="JN22" s="159">
        <v>0.97850000000000037</v>
      </c>
      <c r="JO22" s="159"/>
      <c r="JP22" s="159"/>
      <c r="JR22" s="159">
        <v>-2.4714999999999989</v>
      </c>
      <c r="JS22" s="159"/>
      <c r="JT22" s="159"/>
      <c r="JV22" s="159">
        <v>2.1785000000000032</v>
      </c>
      <c r="JW22" s="159"/>
      <c r="JX22" s="159"/>
      <c r="JZ22" s="159">
        <v>-0.82150000000000034</v>
      </c>
      <c r="KA22" s="159"/>
      <c r="KB22" s="159"/>
      <c r="KD22" s="370">
        <v>-2.7714999999999996</v>
      </c>
      <c r="KE22" s="159"/>
      <c r="KF22" s="159"/>
      <c r="KH22" s="330">
        <v>7.8500000000000014E-2</v>
      </c>
      <c r="KI22" s="159"/>
      <c r="KJ22" s="159"/>
      <c r="KK22" s="36">
        <v>42264</v>
      </c>
      <c r="KL22" s="36"/>
    </row>
    <row r="23" spans="1:298" x14ac:dyDescent="0.25">
      <c r="A23" s="95">
        <v>41169</v>
      </c>
      <c r="B23" s="36">
        <v>41169</v>
      </c>
      <c r="C23" s="303">
        <v>16.7</v>
      </c>
      <c r="D23" s="303">
        <v>17.8</v>
      </c>
      <c r="E23" s="303">
        <v>15.75</v>
      </c>
      <c r="F23" s="303">
        <v>12.3</v>
      </c>
      <c r="G23" s="303">
        <v>16.950000000000003</v>
      </c>
      <c r="H23" s="303">
        <v>13.95</v>
      </c>
      <c r="I23" s="303">
        <v>12</v>
      </c>
      <c r="J23" s="303">
        <v>14.85</v>
      </c>
      <c r="K23" s="104"/>
      <c r="L23" s="36">
        <v>42264</v>
      </c>
      <c r="M23" s="107">
        <v>14.658199999999999</v>
      </c>
      <c r="N23" s="98">
        <f t="shared" ref="N23:N86" si="9">AVERAGE(M22:M23)</f>
        <v>14.7715</v>
      </c>
      <c r="O23" s="107">
        <f>AVERAGE(M21:M23)</f>
        <v>14.885133333333334</v>
      </c>
      <c r="P23" s="264"/>
      <c r="Q23" s="177">
        <v>42264</v>
      </c>
      <c r="R23" s="303">
        <v>16.7</v>
      </c>
      <c r="S23" s="219">
        <v>1.9284999999999997</v>
      </c>
      <c r="U23" s="303">
        <v>17.8</v>
      </c>
      <c r="V23" s="219">
        <v>3.0285000000000011</v>
      </c>
      <c r="X23" s="303">
        <v>15.75</v>
      </c>
      <c r="Y23" s="219">
        <v>0.97850000000000037</v>
      </c>
      <c r="AA23" s="303">
        <v>12.3</v>
      </c>
      <c r="AB23" s="219">
        <v>-2.4714999999999989</v>
      </c>
      <c r="AD23" s="303">
        <v>16.950000000000003</v>
      </c>
      <c r="AE23" s="218">
        <v>2.1785000000000032</v>
      </c>
      <c r="AG23" s="303">
        <v>13.95</v>
      </c>
      <c r="AH23" s="218">
        <v>-0.82150000000000034</v>
      </c>
      <c r="AJ23" s="303">
        <v>12</v>
      </c>
      <c r="AK23" s="218">
        <v>-2.7714999999999996</v>
      </c>
      <c r="AM23" s="303">
        <v>14.9</v>
      </c>
      <c r="AN23" s="330">
        <v>7.8500000000000014E-2</v>
      </c>
      <c r="AZ23" s="36">
        <v>42265</v>
      </c>
      <c r="BA23" s="303">
        <v>15.05</v>
      </c>
      <c r="BB23" s="227"/>
      <c r="BC23" s="303">
        <v>16.450000000000003</v>
      </c>
      <c r="BD23" s="184"/>
      <c r="BE23" s="303">
        <v>17.149999999999999</v>
      </c>
      <c r="BF23" s="184"/>
      <c r="BG23" s="303">
        <v>13.7</v>
      </c>
      <c r="BH23" s="184"/>
      <c r="BI23" s="303">
        <v>17.950000000000003</v>
      </c>
      <c r="BJ23" s="184"/>
      <c r="BK23" s="303">
        <v>12.95</v>
      </c>
      <c r="BL23" s="374"/>
      <c r="BM23" s="303">
        <v>12.25</v>
      </c>
      <c r="BN23" s="227"/>
      <c r="BO23" s="303">
        <v>14.4</v>
      </c>
      <c r="BP23" s="227"/>
      <c r="BR23" s="100"/>
      <c r="BS23" s="488"/>
      <c r="BT23" s="100"/>
      <c r="BU23" s="100"/>
      <c r="BV23" s="100"/>
      <c r="BW23" s="100"/>
      <c r="BX23" s="100"/>
      <c r="BY23" s="100"/>
      <c r="BZ23" s="100"/>
      <c r="CA23" s="100"/>
      <c r="CC23" s="36">
        <v>42265</v>
      </c>
      <c r="CD23" s="107">
        <v>14.432599999999999</v>
      </c>
      <c r="CE23" s="104">
        <v>14.545399999999999</v>
      </c>
      <c r="CF23" s="507">
        <f t="shared" si="1"/>
        <v>-0.1933987231599994</v>
      </c>
      <c r="CG23" s="159">
        <v>-7.6200000000000004E-2</v>
      </c>
      <c r="CH23" s="219">
        <v>0.50460000000000171</v>
      </c>
      <c r="CI23" s="120"/>
      <c r="CJ23" s="120"/>
      <c r="CK23" s="120"/>
      <c r="CL23" s="120"/>
      <c r="CM23" s="319"/>
      <c r="CN23" s="319"/>
      <c r="CO23" s="319"/>
      <c r="CP23" s="168"/>
      <c r="CQ23" s="122"/>
      <c r="CR23" s="122"/>
      <c r="CS23" s="185"/>
      <c r="CT23" s="122"/>
      <c r="CU23" s="122"/>
      <c r="CV23" s="122"/>
      <c r="CW23" s="120"/>
      <c r="CZ23" s="36">
        <v>42265</v>
      </c>
      <c r="DA23" s="107">
        <v>14.432599999999999</v>
      </c>
      <c r="DB23" s="104">
        <v>14.545399999999999</v>
      </c>
      <c r="DC23" s="507">
        <f t="shared" si="2"/>
        <v>-0.1933987231599994</v>
      </c>
      <c r="DD23" s="159">
        <v>-7.6200000000000004E-2</v>
      </c>
      <c r="DE23" s="219">
        <v>1.9046000000000038</v>
      </c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73" t="s">
        <v>140</v>
      </c>
      <c r="DU23" s="178"/>
      <c r="DV23" s="179"/>
      <c r="DW23" s="36">
        <v>42265</v>
      </c>
      <c r="DX23" s="107">
        <v>14.432599999999999</v>
      </c>
      <c r="DY23" s="104">
        <v>14.545399999999999</v>
      </c>
      <c r="DZ23" s="507">
        <f t="shared" si="3"/>
        <v>-0.1933987231599994</v>
      </c>
      <c r="EA23" s="159">
        <v>-7.6200000000000004E-2</v>
      </c>
      <c r="EB23" s="219">
        <v>2.6045999999999996</v>
      </c>
      <c r="EC23" s="182"/>
      <c r="ED23" s="182"/>
      <c r="EE23" s="182"/>
      <c r="EF23" s="182"/>
      <c r="EG23" s="182"/>
      <c r="EH23" s="182"/>
      <c r="EI23" s="182"/>
      <c r="EJ23" s="188"/>
      <c r="EK23" s="182"/>
      <c r="EL23" s="182"/>
      <c r="EM23" s="182"/>
      <c r="EN23" s="182"/>
      <c r="EO23" s="182"/>
      <c r="EP23" s="178"/>
      <c r="EQ23" s="173" t="s">
        <v>140</v>
      </c>
      <c r="ER23" s="178"/>
      <c r="ES23" s="179"/>
      <c r="ET23" s="36">
        <v>42265</v>
      </c>
      <c r="EU23" s="107">
        <v>14.432599999999999</v>
      </c>
      <c r="EV23" s="104">
        <v>14.545399999999999</v>
      </c>
      <c r="EW23" s="507">
        <f t="shared" si="4"/>
        <v>-0.1933987231599994</v>
      </c>
      <c r="EX23" s="159">
        <v>-7.6200000000000004E-2</v>
      </c>
      <c r="EY23" s="219">
        <v>-0.84539999999999971</v>
      </c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78"/>
      <c r="FN23" s="173" t="s">
        <v>140</v>
      </c>
      <c r="FO23" s="178"/>
      <c r="FP23" s="179"/>
      <c r="FQ23" s="36">
        <v>42265</v>
      </c>
      <c r="FR23" s="107">
        <v>14.432599999999999</v>
      </c>
      <c r="FS23" s="104">
        <v>14.545399999999999</v>
      </c>
      <c r="FT23" s="507">
        <f t="shared" si="5"/>
        <v>-0.1933987231599994</v>
      </c>
      <c r="FU23" s="159">
        <v>-7.6200000000000004E-2</v>
      </c>
      <c r="FV23" s="218">
        <v>3.4046000000000038</v>
      </c>
      <c r="FW23" s="182"/>
      <c r="FX23" s="182"/>
      <c r="FY23" s="182"/>
      <c r="FZ23" s="182"/>
      <c r="GA23" s="182"/>
      <c r="GB23" s="182"/>
      <c r="GC23" s="182"/>
      <c r="GD23" s="182"/>
      <c r="GE23" s="182"/>
      <c r="GF23" s="182"/>
      <c r="GG23" s="182"/>
      <c r="GH23" s="182"/>
      <c r="GI23" s="182"/>
      <c r="GJ23" s="178"/>
      <c r="GK23" s="173" t="s">
        <v>140</v>
      </c>
      <c r="GL23" s="178"/>
      <c r="GM23" s="179"/>
      <c r="GN23" s="36">
        <v>42265</v>
      </c>
      <c r="GO23" s="107">
        <v>14.432599999999999</v>
      </c>
      <c r="GP23" s="104">
        <v>14.545399999999999</v>
      </c>
      <c r="GQ23" s="507">
        <f t="shared" si="6"/>
        <v>-0.1933987231599994</v>
      </c>
      <c r="GR23" s="159">
        <v>-7.6200000000000004E-2</v>
      </c>
      <c r="GS23" s="218">
        <v>-1.5953999999999997</v>
      </c>
      <c r="GT23" s="182"/>
      <c r="GU23" s="182"/>
      <c r="GV23" s="182"/>
      <c r="GW23" s="182"/>
      <c r="GX23" s="182"/>
      <c r="GY23" s="182"/>
      <c r="GZ23" s="182"/>
      <c r="HA23" s="182"/>
      <c r="HB23" s="182"/>
      <c r="HC23" s="182"/>
      <c r="HD23" s="182"/>
      <c r="HE23" s="182"/>
      <c r="HF23" s="182"/>
      <c r="HG23" s="178"/>
      <c r="HH23" s="173" t="s">
        <v>140</v>
      </c>
      <c r="HJ23" s="179"/>
      <c r="HK23" s="36">
        <v>42265</v>
      </c>
      <c r="HL23" s="107">
        <v>14.432599999999999</v>
      </c>
      <c r="HM23" s="104">
        <v>14.545399999999999</v>
      </c>
      <c r="HN23" s="507">
        <f t="shared" si="7"/>
        <v>-0.1933987231599994</v>
      </c>
      <c r="HO23" s="159">
        <v>-7.6200000000000004E-2</v>
      </c>
      <c r="HP23" s="218">
        <v>-2.295399999999999</v>
      </c>
      <c r="HS23" s="100"/>
      <c r="IE23" s="173" t="s">
        <v>140</v>
      </c>
      <c r="IG23" s="179"/>
      <c r="IH23" s="36">
        <v>42265</v>
      </c>
      <c r="II23" s="107">
        <v>14.432599999999999</v>
      </c>
      <c r="IJ23" s="104">
        <v>14.545399999999999</v>
      </c>
      <c r="IK23" s="507">
        <f t="shared" si="8"/>
        <v>-0.1933987231599994</v>
      </c>
      <c r="IL23" s="159">
        <v>-7.6200000000000004E-2</v>
      </c>
      <c r="IM23" s="330">
        <v>-0.14540000000000042</v>
      </c>
      <c r="JB23" s="173" t="s">
        <v>140</v>
      </c>
      <c r="JD23" s="103">
        <v>-0.1933987231599994</v>
      </c>
      <c r="JF23" s="159">
        <v>0.50460000000000171</v>
      </c>
      <c r="JG23" s="159"/>
      <c r="JH23" s="159"/>
      <c r="JJ23" s="159">
        <v>1.9046000000000038</v>
      </c>
      <c r="JK23" s="159"/>
      <c r="JL23" s="159"/>
      <c r="JN23" s="159">
        <v>2.6045999999999996</v>
      </c>
      <c r="JO23" s="159"/>
      <c r="JP23" s="159"/>
      <c r="JR23" s="159">
        <v>-0.84539999999999971</v>
      </c>
      <c r="JS23" s="159"/>
      <c r="JT23" s="159"/>
      <c r="JV23" s="159">
        <v>3.4046000000000038</v>
      </c>
      <c r="JW23" s="159"/>
      <c r="JX23" s="159"/>
      <c r="JZ23" s="159">
        <v>-1.5953999999999997</v>
      </c>
      <c r="KA23" s="159"/>
      <c r="KB23" s="159"/>
      <c r="KD23" s="370">
        <v>-2.295399999999999</v>
      </c>
      <c r="KE23" s="159"/>
      <c r="KF23" s="159"/>
      <c r="KH23" s="330">
        <v>-0.14540000000000042</v>
      </c>
      <c r="KI23" s="159"/>
      <c r="KJ23" s="159"/>
      <c r="KK23" s="36">
        <v>42265</v>
      </c>
      <c r="KL23" s="36"/>
    </row>
    <row r="24" spans="1:298" x14ac:dyDescent="0.25">
      <c r="A24" s="95">
        <v>41170</v>
      </c>
      <c r="B24" s="36">
        <v>41170</v>
      </c>
      <c r="C24" s="303">
        <v>15.05</v>
      </c>
      <c r="D24" s="303">
        <v>16.450000000000003</v>
      </c>
      <c r="E24" s="303">
        <v>17.149999999999999</v>
      </c>
      <c r="F24" s="303">
        <v>13.7</v>
      </c>
      <c r="G24" s="303">
        <v>17.950000000000003</v>
      </c>
      <c r="H24" s="303">
        <v>12.95</v>
      </c>
      <c r="I24" s="303">
        <v>12.25</v>
      </c>
      <c r="J24" s="303">
        <v>14.399999999999999</v>
      </c>
      <c r="K24" s="104"/>
      <c r="L24" s="36">
        <v>42265</v>
      </c>
      <c r="M24" s="107">
        <v>14.432599999999999</v>
      </c>
      <c r="N24" s="98">
        <f t="shared" si="9"/>
        <v>14.545399999999999</v>
      </c>
      <c r="O24" s="107">
        <f t="shared" ref="O24:O87" si="10">AVERAGE(M22:M24)</f>
        <v>14.658533333333333</v>
      </c>
      <c r="P24" s="264"/>
      <c r="Q24" s="177">
        <v>42265</v>
      </c>
      <c r="R24" s="303">
        <v>15.05</v>
      </c>
      <c r="S24" s="219">
        <v>0.50460000000000171</v>
      </c>
      <c r="U24" s="303">
        <v>16.450000000000003</v>
      </c>
      <c r="V24" s="219">
        <v>1.9046000000000038</v>
      </c>
      <c r="X24" s="303">
        <v>17.149999999999999</v>
      </c>
      <c r="Y24" s="219">
        <v>2.6045999999999996</v>
      </c>
      <c r="AA24" s="303">
        <v>13.7</v>
      </c>
      <c r="AB24" s="219">
        <v>-0.84539999999999971</v>
      </c>
      <c r="AD24" s="303">
        <v>17.950000000000003</v>
      </c>
      <c r="AE24" s="218">
        <v>3.4046000000000038</v>
      </c>
      <c r="AG24" s="303">
        <v>12.95</v>
      </c>
      <c r="AH24" s="218">
        <v>-1.5953999999999997</v>
      </c>
      <c r="AJ24" s="303">
        <v>12.25</v>
      </c>
      <c r="AK24" s="218">
        <v>-2.295399999999999</v>
      </c>
      <c r="AM24" s="303">
        <v>14.4</v>
      </c>
      <c r="AN24" s="330">
        <v>-0.14540000000000042</v>
      </c>
      <c r="AZ24" s="36">
        <v>42266</v>
      </c>
      <c r="BA24" s="303">
        <v>15.350000000000001</v>
      </c>
      <c r="BB24" s="227"/>
      <c r="BC24" s="303">
        <v>14.55</v>
      </c>
      <c r="BD24" s="184"/>
      <c r="BE24" s="303">
        <v>19.149999999999999</v>
      </c>
      <c r="BF24" s="184"/>
      <c r="BG24" s="303">
        <v>16.950000000000003</v>
      </c>
      <c r="BH24" s="184"/>
      <c r="BI24" s="303">
        <v>16.649999999999999</v>
      </c>
      <c r="BJ24" s="184"/>
      <c r="BK24" s="303">
        <v>11.2</v>
      </c>
      <c r="BL24" s="374"/>
      <c r="BM24" s="303">
        <v>12.95</v>
      </c>
      <c r="BN24" s="227"/>
      <c r="BO24" s="303">
        <v>14.3</v>
      </c>
      <c r="BP24" s="227"/>
      <c r="BR24" s="100"/>
      <c r="BS24" s="488"/>
      <c r="BT24" s="100"/>
      <c r="BU24" s="100"/>
      <c r="BV24" s="100"/>
      <c r="BW24" s="100"/>
      <c r="BX24" s="100"/>
      <c r="BY24" s="100"/>
      <c r="BZ24" s="100"/>
      <c r="CA24" s="100"/>
      <c r="CC24" s="36">
        <v>42266</v>
      </c>
      <c r="CD24" s="107">
        <v>14.207999999999998</v>
      </c>
      <c r="CE24" s="104">
        <v>14.3203</v>
      </c>
      <c r="CF24" s="507">
        <f t="shared" si="1"/>
        <v>-0.26959872315999939</v>
      </c>
      <c r="CG24" s="159">
        <v>-0.1008</v>
      </c>
      <c r="CH24" s="219">
        <v>1.0297000000000018</v>
      </c>
      <c r="CI24" s="122"/>
      <c r="CJ24" s="122"/>
      <c r="CK24" s="120"/>
      <c r="CL24" s="120"/>
      <c r="CM24" s="319"/>
      <c r="CN24" s="319"/>
      <c r="CO24" s="319"/>
      <c r="CP24" s="122"/>
      <c r="CQ24" s="122"/>
      <c r="CR24" s="122"/>
      <c r="CS24" s="122"/>
      <c r="CT24" s="122"/>
      <c r="CU24" s="122"/>
      <c r="CV24" s="122"/>
      <c r="CW24" s="120"/>
      <c r="CZ24" s="36">
        <v>42266</v>
      </c>
      <c r="DA24" s="107">
        <v>14.207999999999998</v>
      </c>
      <c r="DB24" s="104">
        <v>14.3203</v>
      </c>
      <c r="DC24" s="507">
        <f t="shared" si="2"/>
        <v>-0.26959872315999939</v>
      </c>
      <c r="DD24" s="159">
        <v>-0.1008</v>
      </c>
      <c r="DE24" s="219">
        <v>0.22970000000000113</v>
      </c>
      <c r="DF24" s="182"/>
      <c r="DG24" s="182"/>
      <c r="DH24" s="182"/>
      <c r="DI24" s="182"/>
      <c r="DJ24" s="182"/>
      <c r="DK24" s="182"/>
      <c r="DL24" s="182"/>
      <c r="DM24" s="182"/>
      <c r="DN24" s="182"/>
      <c r="DO24" s="182"/>
      <c r="DP24" s="182"/>
      <c r="DQ24" s="182"/>
      <c r="DR24" s="182"/>
      <c r="DS24" s="182"/>
      <c r="DT24" s="103" t="s">
        <v>46</v>
      </c>
      <c r="DU24" s="178"/>
      <c r="DV24" s="179"/>
      <c r="DW24" s="36">
        <v>42266</v>
      </c>
      <c r="DX24" s="107">
        <v>14.207999999999998</v>
      </c>
      <c r="DY24" s="104">
        <v>14.3203</v>
      </c>
      <c r="DZ24" s="507">
        <f t="shared" si="3"/>
        <v>-0.26959872315999939</v>
      </c>
      <c r="EA24" s="159">
        <v>-0.1008</v>
      </c>
      <c r="EB24" s="219">
        <v>4.829699999999999</v>
      </c>
      <c r="EC24" s="182"/>
      <c r="ED24" s="182"/>
      <c r="EE24" s="182"/>
      <c r="EF24" s="182"/>
      <c r="EG24" s="182"/>
      <c r="EH24" s="182"/>
      <c r="EI24" s="182"/>
      <c r="EJ24" s="188"/>
      <c r="EK24" s="182"/>
      <c r="EL24" s="182"/>
      <c r="EM24" s="182"/>
      <c r="EN24" s="182"/>
      <c r="EO24" s="182"/>
      <c r="EP24" s="178"/>
      <c r="EQ24" s="103" t="s">
        <v>46</v>
      </c>
      <c r="ER24" s="178"/>
      <c r="ES24" s="179"/>
      <c r="ET24" s="36">
        <v>42266</v>
      </c>
      <c r="EU24" s="107">
        <v>14.207999999999998</v>
      </c>
      <c r="EV24" s="104">
        <v>14.3203</v>
      </c>
      <c r="EW24" s="507">
        <f t="shared" si="4"/>
        <v>-0.26959872315999939</v>
      </c>
      <c r="EX24" s="159">
        <v>-0.1008</v>
      </c>
      <c r="EY24" s="219">
        <v>2.6297000000000033</v>
      </c>
      <c r="EZ24" s="182"/>
      <c r="FA24" s="182"/>
      <c r="FB24" s="182"/>
      <c r="FC24" s="182"/>
      <c r="FD24" s="182"/>
      <c r="FE24" s="182"/>
      <c r="FF24" s="182"/>
      <c r="FG24" s="182"/>
      <c r="FH24" s="182"/>
      <c r="FI24" s="182"/>
      <c r="FJ24" s="182"/>
      <c r="FK24" s="182"/>
      <c r="FL24" s="182"/>
      <c r="FM24" s="178"/>
      <c r="FN24" s="103" t="s">
        <v>46</v>
      </c>
      <c r="FO24" s="178"/>
      <c r="FP24" s="179"/>
      <c r="FQ24" s="36">
        <v>42266</v>
      </c>
      <c r="FR24" s="107">
        <v>14.207999999999998</v>
      </c>
      <c r="FS24" s="104">
        <v>14.3203</v>
      </c>
      <c r="FT24" s="507">
        <f t="shared" si="5"/>
        <v>-0.26959872315999939</v>
      </c>
      <c r="FU24" s="159">
        <v>-0.1008</v>
      </c>
      <c r="FV24" s="218">
        <v>2.329699999999999</v>
      </c>
      <c r="FW24" s="182"/>
      <c r="FX24" s="182"/>
      <c r="FY24" s="182"/>
      <c r="FZ24" s="182"/>
      <c r="GA24" s="182"/>
      <c r="GB24" s="182"/>
      <c r="GC24" s="182"/>
      <c r="GD24" s="182"/>
      <c r="GE24" s="182"/>
      <c r="GF24" s="182"/>
      <c r="GG24" s="182"/>
      <c r="GH24" s="182"/>
      <c r="GI24" s="182"/>
      <c r="GJ24" s="178"/>
      <c r="GK24" s="103" t="s">
        <v>46</v>
      </c>
      <c r="GL24" s="178"/>
      <c r="GM24" s="179"/>
      <c r="GN24" s="36">
        <v>42266</v>
      </c>
      <c r="GO24" s="107">
        <v>14.207999999999998</v>
      </c>
      <c r="GP24" s="104">
        <v>14.3203</v>
      </c>
      <c r="GQ24" s="507">
        <f t="shared" si="6"/>
        <v>-0.26959872315999939</v>
      </c>
      <c r="GR24" s="159">
        <v>-0.1008</v>
      </c>
      <c r="GS24" s="218">
        <v>-3.1203000000000003</v>
      </c>
      <c r="GT24" s="182"/>
      <c r="GU24" s="182"/>
      <c r="GV24" s="182"/>
      <c r="GW24" s="182"/>
      <c r="GX24" s="182"/>
      <c r="GY24" s="182"/>
      <c r="GZ24" s="182"/>
      <c r="HG24" s="178"/>
      <c r="HH24" s="103" t="s">
        <v>46</v>
      </c>
      <c r="HJ24" s="179"/>
      <c r="HK24" s="36">
        <v>42266</v>
      </c>
      <c r="HL24" s="107">
        <v>14.207999999999998</v>
      </c>
      <c r="HM24" s="104">
        <v>14.3203</v>
      </c>
      <c r="HN24" s="507">
        <f t="shared" si="7"/>
        <v>-0.26959872315999939</v>
      </c>
      <c r="HO24" s="159">
        <v>-0.1008</v>
      </c>
      <c r="HP24" s="218">
        <v>-1.3703000000000003</v>
      </c>
      <c r="HS24" s="100"/>
      <c r="IE24" s="103" t="s">
        <v>46</v>
      </c>
      <c r="IG24" s="179"/>
      <c r="IH24" s="36">
        <v>42266</v>
      </c>
      <c r="II24" s="107">
        <v>14.207999999999998</v>
      </c>
      <c r="IJ24" s="104">
        <v>14.3203</v>
      </c>
      <c r="IK24" s="507">
        <f t="shared" si="8"/>
        <v>-0.26959872315999939</v>
      </c>
      <c r="IL24" s="159">
        <v>-0.1008</v>
      </c>
      <c r="IM24" s="330">
        <v>-2.0299999999998875E-2</v>
      </c>
      <c r="IN24" s="100"/>
      <c r="IO24" s="100"/>
      <c r="JB24" s="103" t="s">
        <v>46</v>
      </c>
      <c r="JD24" s="103">
        <v>-0.26959872315999939</v>
      </c>
      <c r="JF24" s="159">
        <v>1.0297000000000018</v>
      </c>
      <c r="JG24" s="159"/>
      <c r="JH24" s="159"/>
      <c r="JJ24" s="159">
        <v>0.22970000000000113</v>
      </c>
      <c r="JK24" s="159"/>
      <c r="JL24" s="159"/>
      <c r="JN24" s="159">
        <v>4.829699999999999</v>
      </c>
      <c r="JO24" s="159"/>
      <c r="JP24" s="159"/>
      <c r="JR24" s="159">
        <v>2.6297000000000033</v>
      </c>
      <c r="JS24" s="159"/>
      <c r="JT24" s="159"/>
      <c r="JV24" s="159">
        <v>2.329699999999999</v>
      </c>
      <c r="JW24" s="159"/>
      <c r="JX24" s="159"/>
      <c r="JZ24" s="159">
        <v>-3.1203000000000003</v>
      </c>
      <c r="KA24" s="159"/>
      <c r="KB24" s="159"/>
      <c r="KD24" s="370">
        <v>-1.3703000000000003</v>
      </c>
      <c r="KE24" s="159"/>
      <c r="KF24" s="159"/>
      <c r="KH24" s="330">
        <v>-2.0299999999998875E-2</v>
      </c>
      <c r="KI24" s="159"/>
      <c r="KJ24" s="159"/>
      <c r="KK24" s="36">
        <v>42266</v>
      </c>
      <c r="KL24" s="36"/>
    </row>
    <row r="25" spans="1:298" x14ac:dyDescent="0.25">
      <c r="A25" s="95">
        <v>41171</v>
      </c>
      <c r="B25" s="36">
        <v>41171</v>
      </c>
      <c r="C25" s="303">
        <v>15.350000000000001</v>
      </c>
      <c r="D25" s="303">
        <v>14.55</v>
      </c>
      <c r="E25" s="303">
        <v>19.149999999999999</v>
      </c>
      <c r="F25" s="303">
        <v>16.950000000000003</v>
      </c>
      <c r="G25" s="303">
        <v>16.649999999999999</v>
      </c>
      <c r="H25" s="303">
        <v>11.2</v>
      </c>
      <c r="I25" s="303">
        <v>12.95</v>
      </c>
      <c r="J25" s="303">
        <v>14.3</v>
      </c>
      <c r="K25" s="104"/>
      <c r="L25" s="36">
        <v>42266</v>
      </c>
      <c r="M25" s="107">
        <v>14.207999999999998</v>
      </c>
      <c r="N25" s="98">
        <f t="shared" si="9"/>
        <v>14.3203</v>
      </c>
      <c r="O25" s="107">
        <f t="shared" si="10"/>
        <v>14.432933333333333</v>
      </c>
      <c r="P25" s="264"/>
      <c r="Q25" s="177">
        <v>42266</v>
      </c>
      <c r="R25" s="303">
        <v>15.350000000000001</v>
      </c>
      <c r="S25" s="219">
        <v>1.0297000000000018</v>
      </c>
      <c r="U25" s="303">
        <v>14.55</v>
      </c>
      <c r="V25" s="219">
        <v>0.22970000000000113</v>
      </c>
      <c r="X25" s="303">
        <v>19.149999999999999</v>
      </c>
      <c r="Y25" s="219">
        <v>4.829699999999999</v>
      </c>
      <c r="AA25" s="303">
        <v>16.950000000000003</v>
      </c>
      <c r="AB25" s="219">
        <v>2.6297000000000033</v>
      </c>
      <c r="AD25" s="303">
        <v>16.649999999999999</v>
      </c>
      <c r="AE25" s="218">
        <v>2.329699999999999</v>
      </c>
      <c r="AG25" s="303">
        <v>11.2</v>
      </c>
      <c r="AH25" s="218">
        <v>-3.1203000000000003</v>
      </c>
      <c r="AJ25" s="303">
        <v>12.95</v>
      </c>
      <c r="AK25" s="218">
        <v>-1.3703000000000003</v>
      </c>
      <c r="AM25" s="303">
        <v>14.3</v>
      </c>
      <c r="AN25" s="330">
        <v>-2.0299999999998875E-2</v>
      </c>
      <c r="AZ25" s="36">
        <v>42267</v>
      </c>
      <c r="BA25" s="303">
        <v>17</v>
      </c>
      <c r="BB25" s="227"/>
      <c r="BC25" s="303">
        <v>13</v>
      </c>
      <c r="BD25" s="184"/>
      <c r="BE25" s="303">
        <v>18.45</v>
      </c>
      <c r="BF25" s="184"/>
      <c r="BG25" s="303">
        <v>20.3</v>
      </c>
      <c r="BH25" s="184"/>
      <c r="BI25" s="303">
        <v>13.1</v>
      </c>
      <c r="BJ25" s="184"/>
      <c r="BK25" s="303">
        <v>9.8000000000000007</v>
      </c>
      <c r="BL25" s="374"/>
      <c r="BM25" s="303">
        <v>12.55</v>
      </c>
      <c r="BN25" s="227"/>
      <c r="BO25" s="303">
        <v>15.7</v>
      </c>
      <c r="BP25" s="227"/>
      <c r="BR25" s="100"/>
      <c r="BS25" s="488"/>
      <c r="BT25" s="100"/>
      <c r="BU25" s="100"/>
      <c r="BV25" s="100"/>
      <c r="BW25" s="100"/>
      <c r="BX25" s="100"/>
      <c r="BY25" s="100"/>
      <c r="BZ25" s="100"/>
      <c r="CA25" s="100"/>
      <c r="CC25" s="36">
        <v>42267</v>
      </c>
      <c r="CD25" s="107">
        <v>13.984399999999999</v>
      </c>
      <c r="CE25" s="104">
        <v>14.0962</v>
      </c>
      <c r="CF25" s="507">
        <f t="shared" si="1"/>
        <v>-0.37039872315999939</v>
      </c>
      <c r="CG25" s="159">
        <v>-0.125</v>
      </c>
      <c r="CH25" s="219">
        <v>2.9038000000000004</v>
      </c>
      <c r="CI25"/>
      <c r="CJ25"/>
      <c r="CK25" s="502">
        <v>0.3</v>
      </c>
      <c r="CL25">
        <v>0.3</v>
      </c>
      <c r="CM25">
        <v>0.3</v>
      </c>
      <c r="CN25">
        <v>0.3</v>
      </c>
      <c r="CO25">
        <v>0.3</v>
      </c>
      <c r="CP25">
        <v>0.3</v>
      </c>
      <c r="CQ25">
        <v>0.3</v>
      </c>
      <c r="CR25">
        <v>0.3</v>
      </c>
      <c r="CS25">
        <v>0.3</v>
      </c>
      <c r="CT25">
        <v>0.3</v>
      </c>
      <c r="CU25">
        <v>0.3</v>
      </c>
      <c r="CV25">
        <v>0.3</v>
      </c>
      <c r="CW25" s="182">
        <v>0.3</v>
      </c>
      <c r="CZ25" s="36">
        <v>42267</v>
      </c>
      <c r="DA25" s="107">
        <v>13.984399999999999</v>
      </c>
      <c r="DB25" s="104">
        <v>14.0962</v>
      </c>
      <c r="DC25" s="507">
        <f t="shared" si="2"/>
        <v>-0.37039872315999939</v>
      </c>
      <c r="DD25" s="159">
        <v>-0.125</v>
      </c>
      <c r="DE25" s="219">
        <v>-1.0961999999999996</v>
      </c>
      <c r="DF25"/>
      <c r="DG25"/>
      <c r="DH25">
        <v>-0.2</v>
      </c>
      <c r="DI25">
        <v>-0.2</v>
      </c>
      <c r="DJ25">
        <v>-0.2</v>
      </c>
      <c r="DK25">
        <v>-0.2</v>
      </c>
      <c r="DL25">
        <v>-0.2</v>
      </c>
      <c r="DM25">
        <v>-0.2</v>
      </c>
      <c r="DN25">
        <v>-0.2</v>
      </c>
      <c r="DO25">
        <v>-0.2</v>
      </c>
      <c r="DP25">
        <v>-0.2</v>
      </c>
      <c r="DQ25">
        <v>-0.2</v>
      </c>
      <c r="DR25">
        <v>-0.2</v>
      </c>
      <c r="DS25">
        <v>-0.2</v>
      </c>
      <c r="DT25" s="182">
        <v>-0.2</v>
      </c>
      <c r="DU25" s="178"/>
      <c r="DV25" s="179"/>
      <c r="DW25" s="36">
        <v>42267</v>
      </c>
      <c r="DX25" s="107">
        <v>13.984399999999999</v>
      </c>
      <c r="DY25" s="104">
        <v>14.0962</v>
      </c>
      <c r="DZ25" s="507">
        <f t="shared" si="3"/>
        <v>-0.37039872315999939</v>
      </c>
      <c r="EA25" s="159">
        <v>-0.125</v>
      </c>
      <c r="EB25" s="219">
        <v>4.3537999999999997</v>
      </c>
      <c r="EC25"/>
      <c r="ED25"/>
      <c r="EE25" s="182">
        <v>0</v>
      </c>
      <c r="EF25" s="182">
        <v>0</v>
      </c>
      <c r="EG25" s="182">
        <v>0</v>
      </c>
      <c r="EH25" s="182">
        <v>0</v>
      </c>
      <c r="EI25" s="182">
        <v>0</v>
      </c>
      <c r="EJ25" s="182">
        <v>0</v>
      </c>
      <c r="EK25" s="182">
        <v>0</v>
      </c>
      <c r="EL25" s="182">
        <v>0</v>
      </c>
      <c r="EM25" s="182">
        <v>0</v>
      </c>
      <c r="EN25" s="182">
        <v>0</v>
      </c>
      <c r="EO25" s="182">
        <v>0</v>
      </c>
      <c r="EP25" s="182">
        <v>0</v>
      </c>
      <c r="EQ25" s="182">
        <v>0</v>
      </c>
      <c r="ER25" s="178"/>
      <c r="ES25" s="179"/>
      <c r="ET25" s="36">
        <v>42267</v>
      </c>
      <c r="EU25" s="107">
        <v>13.984399999999999</v>
      </c>
      <c r="EV25" s="104">
        <v>14.0962</v>
      </c>
      <c r="EW25" s="507">
        <f t="shared" si="4"/>
        <v>-0.37039872315999939</v>
      </c>
      <c r="EX25" s="159">
        <v>-0.125</v>
      </c>
      <c r="EY25" s="219">
        <v>6.2038000000000011</v>
      </c>
      <c r="EZ25"/>
      <c r="FA25"/>
      <c r="FB25"/>
      <c r="FC25"/>
      <c r="FD25"/>
      <c r="FE25"/>
      <c r="FF25" s="182">
        <v>-1.1000000000000001</v>
      </c>
      <c r="FG25" s="182">
        <v>-1.1000000000000001</v>
      </c>
      <c r="FH25" s="182">
        <v>-1.1000000000000001</v>
      </c>
      <c r="FI25" s="182">
        <v>-1.1000000000000001</v>
      </c>
      <c r="FJ25" s="182">
        <v>-1.1000000000000001</v>
      </c>
      <c r="FK25" s="182">
        <v>-1.1000000000000001</v>
      </c>
      <c r="FL25" s="182">
        <v>-1.1000000000000001</v>
      </c>
      <c r="FM25" s="182">
        <v>-1.1000000000000001</v>
      </c>
      <c r="FN25" s="182">
        <v>-1.1000000000000001</v>
      </c>
      <c r="FO25" s="178"/>
      <c r="FP25" s="179"/>
      <c r="FQ25" s="36">
        <v>42267</v>
      </c>
      <c r="FR25" s="107">
        <v>13.984399999999999</v>
      </c>
      <c r="FS25" s="104">
        <v>14.0962</v>
      </c>
      <c r="FT25" s="507">
        <f t="shared" si="5"/>
        <v>-0.37039872315999939</v>
      </c>
      <c r="FU25" s="159">
        <v>-0.125</v>
      </c>
      <c r="FV25" s="218">
        <v>-0.99619999999999997</v>
      </c>
      <c r="FW25"/>
      <c r="FX25"/>
      <c r="FY25"/>
      <c r="FZ25"/>
      <c r="GA25"/>
      <c r="GB25"/>
      <c r="GC25" s="182">
        <v>0.2</v>
      </c>
      <c r="GD25" s="182">
        <v>0.2</v>
      </c>
      <c r="GE25" s="182">
        <v>0.2</v>
      </c>
      <c r="GF25" s="182">
        <v>0.2</v>
      </c>
      <c r="GG25" s="182">
        <v>0.2</v>
      </c>
      <c r="GH25" s="182">
        <v>0.2</v>
      </c>
      <c r="GI25" s="182">
        <v>0.2</v>
      </c>
      <c r="GJ25" s="182">
        <v>0.2</v>
      </c>
      <c r="GK25" s="182">
        <v>0.2</v>
      </c>
      <c r="GL25" s="178"/>
      <c r="GM25" s="179"/>
      <c r="GN25" s="36">
        <v>42267</v>
      </c>
      <c r="GO25" s="107">
        <v>13.984399999999999</v>
      </c>
      <c r="GP25" s="104">
        <v>14.0962</v>
      </c>
      <c r="GQ25" s="507">
        <f t="shared" si="6"/>
        <v>-0.37039872315999939</v>
      </c>
      <c r="GR25" s="159">
        <v>-0.125</v>
      </c>
      <c r="GS25" s="218">
        <v>-4.2961999999999989</v>
      </c>
      <c r="GT25"/>
      <c r="GU25"/>
      <c r="GV25"/>
      <c r="GW25"/>
      <c r="GX25"/>
      <c r="GY25"/>
      <c r="GZ25" s="182">
        <v>-0.2</v>
      </c>
      <c r="HA25" s="182">
        <v>-0.2</v>
      </c>
      <c r="HB25" s="182">
        <v>-0.2</v>
      </c>
      <c r="HC25" s="182">
        <v>-0.2</v>
      </c>
      <c r="HD25" s="182">
        <v>-0.2</v>
      </c>
      <c r="HE25" s="182">
        <v>-0.2</v>
      </c>
      <c r="HF25" s="182">
        <v>-0.2</v>
      </c>
      <c r="HG25" s="182">
        <v>-0.2</v>
      </c>
      <c r="HH25" s="182">
        <v>-0.2</v>
      </c>
      <c r="HJ25" s="179"/>
      <c r="HK25" s="36">
        <v>42267</v>
      </c>
      <c r="HL25" s="107">
        <v>13.984399999999999</v>
      </c>
      <c r="HM25" s="104">
        <v>14.0962</v>
      </c>
      <c r="HN25" s="507">
        <f t="shared" si="7"/>
        <v>-0.37039872315999939</v>
      </c>
      <c r="HO25" s="159">
        <v>-0.125</v>
      </c>
      <c r="HP25" s="218">
        <v>-1.5461999999999989</v>
      </c>
      <c r="HS25" s="100"/>
      <c r="HW25" s="182">
        <v>0.3</v>
      </c>
      <c r="HX25" s="182">
        <v>0.3</v>
      </c>
      <c r="HY25" s="182">
        <v>0.3</v>
      </c>
      <c r="HZ25" s="182">
        <v>0.3</v>
      </c>
      <c r="IA25" s="182">
        <v>0.3</v>
      </c>
      <c r="IB25" s="182">
        <v>0.3</v>
      </c>
      <c r="IC25" s="182">
        <v>0.3</v>
      </c>
      <c r="ID25" s="182">
        <v>0.3</v>
      </c>
      <c r="IE25" s="182">
        <v>0.3</v>
      </c>
      <c r="IG25" s="179"/>
      <c r="IH25" s="36">
        <v>42267</v>
      </c>
      <c r="II25" s="107">
        <v>13.984399999999999</v>
      </c>
      <c r="IJ25" s="104">
        <v>14.0962</v>
      </c>
      <c r="IK25" s="507">
        <f t="shared" si="8"/>
        <v>-0.37039872315999939</v>
      </c>
      <c r="IL25" s="159">
        <v>-0.125</v>
      </c>
      <c r="IM25" s="330">
        <v>1.6037999999999997</v>
      </c>
      <c r="IN25" s="461"/>
      <c r="IO25" s="461"/>
      <c r="IQ25" s="182">
        <v>0.2</v>
      </c>
      <c r="IR25" s="182">
        <v>0.2</v>
      </c>
      <c r="IS25" s="182">
        <v>0.2</v>
      </c>
      <c r="IT25" s="182">
        <v>0.2</v>
      </c>
      <c r="IU25" s="182">
        <v>0.2</v>
      </c>
      <c r="IV25" s="182">
        <v>0.2</v>
      </c>
      <c r="IW25" s="182">
        <v>0.2</v>
      </c>
      <c r="IX25" s="182">
        <v>0.2</v>
      </c>
      <c r="IY25" s="182">
        <v>0.2</v>
      </c>
      <c r="IZ25" s="182">
        <v>0.2</v>
      </c>
      <c r="JA25" s="182">
        <v>0.2</v>
      </c>
      <c r="JB25" s="182">
        <v>0.2</v>
      </c>
      <c r="JD25" s="103">
        <v>-0.37039872315999939</v>
      </c>
      <c r="JF25" s="159">
        <v>2.9038000000000004</v>
      </c>
      <c r="JG25" s="159">
        <f t="shared" ref="JG25:JG56" si="11">(CW25)</f>
        <v>0.3</v>
      </c>
      <c r="JH25" s="159"/>
      <c r="JJ25" s="159">
        <v>-1.0961999999999996</v>
      </c>
      <c r="JK25" s="159">
        <f t="shared" ref="JK25:JK56" si="12">(DT25)</f>
        <v>-0.2</v>
      </c>
      <c r="JL25" s="159"/>
      <c r="JN25" s="159">
        <v>4.3537999999999997</v>
      </c>
      <c r="JO25" s="159">
        <f t="shared" ref="JO25:JO56" si="13">(EQ25)</f>
        <v>0</v>
      </c>
      <c r="JP25" s="159"/>
      <c r="JR25" s="159">
        <v>6.2038000000000011</v>
      </c>
      <c r="JS25" s="159">
        <f t="shared" ref="JS25:JS56" si="14">(FN25)</f>
        <v>-1.1000000000000001</v>
      </c>
      <c r="JT25" s="159"/>
      <c r="JV25" s="159">
        <v>-0.99619999999999997</v>
      </c>
      <c r="JW25" s="159">
        <f t="shared" ref="JW25:JW56" si="15">(GK25)</f>
        <v>0.2</v>
      </c>
      <c r="JX25" s="159"/>
      <c r="JZ25" s="159">
        <v>-4.2961999999999989</v>
      </c>
      <c r="KA25" s="159">
        <f t="shared" ref="KA25:KA56" si="16">(HH25)</f>
        <v>-0.2</v>
      </c>
      <c r="KB25" s="159"/>
      <c r="KD25" s="370">
        <v>-1.5461999999999989</v>
      </c>
      <c r="KE25" s="159">
        <f t="shared" ref="KE25:KE56" si="17">(IE25)</f>
        <v>0.3</v>
      </c>
      <c r="KF25" s="159"/>
      <c r="KH25" s="330">
        <v>1.6037999999999997</v>
      </c>
      <c r="KI25" s="159">
        <f>(JB25)</f>
        <v>0.2</v>
      </c>
      <c r="KJ25" s="159"/>
      <c r="KK25" s="36">
        <v>42267</v>
      </c>
      <c r="KL25" s="36"/>
    </row>
    <row r="26" spans="1:298" x14ac:dyDescent="0.25">
      <c r="A26" s="95">
        <v>41172</v>
      </c>
      <c r="B26" s="36">
        <v>41172</v>
      </c>
      <c r="C26" s="303">
        <v>17</v>
      </c>
      <c r="D26" s="303">
        <v>13</v>
      </c>
      <c r="E26" s="303">
        <v>18.45</v>
      </c>
      <c r="F26" s="303">
        <v>20.3</v>
      </c>
      <c r="G26" s="303">
        <v>13.1</v>
      </c>
      <c r="H26" s="303">
        <v>9.8000000000000007</v>
      </c>
      <c r="I26" s="303">
        <v>12.55</v>
      </c>
      <c r="J26" s="303">
        <v>15.7</v>
      </c>
      <c r="K26" s="104"/>
      <c r="L26" s="36">
        <v>42267</v>
      </c>
      <c r="M26" s="107">
        <v>13.984399999999999</v>
      </c>
      <c r="N26" s="98">
        <f t="shared" si="9"/>
        <v>14.0962</v>
      </c>
      <c r="O26" s="107">
        <f t="shared" si="10"/>
        <v>14.208333333333334</v>
      </c>
      <c r="P26" s="264"/>
      <c r="Q26" s="177">
        <v>42267</v>
      </c>
      <c r="R26" s="303">
        <v>17</v>
      </c>
      <c r="S26" s="219">
        <v>2.9038000000000004</v>
      </c>
      <c r="U26" s="303">
        <v>13</v>
      </c>
      <c r="V26" s="219">
        <v>-1.0961999999999996</v>
      </c>
      <c r="X26" s="303">
        <v>18.45</v>
      </c>
      <c r="Y26" s="219">
        <v>4.3537999999999997</v>
      </c>
      <c r="AA26" s="303">
        <v>20.3</v>
      </c>
      <c r="AB26" s="219">
        <v>6.2038000000000011</v>
      </c>
      <c r="AD26" s="303">
        <v>13.1</v>
      </c>
      <c r="AE26" s="218">
        <v>-0.99619999999999997</v>
      </c>
      <c r="AG26" s="303">
        <v>9.8000000000000007</v>
      </c>
      <c r="AH26" s="218">
        <v>-4.2961999999999989</v>
      </c>
      <c r="AJ26" s="303">
        <v>12.55</v>
      </c>
      <c r="AK26" s="218">
        <v>-1.5461999999999989</v>
      </c>
      <c r="AM26" s="303">
        <v>15.7</v>
      </c>
      <c r="AN26" s="330">
        <v>1.6037999999999997</v>
      </c>
      <c r="AZ26" s="36">
        <v>42268</v>
      </c>
      <c r="BA26" s="303">
        <v>16.600000000000001</v>
      </c>
      <c r="BB26" s="227"/>
      <c r="BC26" s="303">
        <v>14.2</v>
      </c>
      <c r="BD26" s="184"/>
      <c r="BE26" s="303">
        <v>16.75</v>
      </c>
      <c r="BF26" s="184"/>
      <c r="BG26" s="303">
        <v>18.100000000000001</v>
      </c>
      <c r="BH26" s="184"/>
      <c r="BI26" s="303">
        <v>13.75</v>
      </c>
      <c r="BJ26" s="184"/>
      <c r="BK26" s="303">
        <v>10.3</v>
      </c>
      <c r="BL26" s="374"/>
      <c r="BM26" s="303">
        <v>13.25</v>
      </c>
      <c r="BN26" s="184"/>
      <c r="BO26" s="303">
        <v>15.7</v>
      </c>
      <c r="BP26" s="184"/>
      <c r="BR26" s="546" t="s">
        <v>246</v>
      </c>
      <c r="BS26" s="547"/>
      <c r="BT26" s="547"/>
      <c r="BU26" s="547"/>
      <c r="BV26" s="547"/>
      <c r="BW26" s="547"/>
      <c r="BX26" s="547"/>
      <c r="BY26" s="547"/>
      <c r="BZ26" s="547"/>
      <c r="CA26" s="100"/>
      <c r="CC26" s="36">
        <v>42268</v>
      </c>
      <c r="CD26" s="107">
        <v>13.761799999999999</v>
      </c>
      <c r="CE26" s="107">
        <v>13.873099999999999</v>
      </c>
      <c r="CF26" s="507">
        <f t="shared" si="1"/>
        <v>-0.49539872315999939</v>
      </c>
      <c r="CG26" s="159">
        <v>-0.14879999999999999</v>
      </c>
      <c r="CH26" s="219">
        <v>2.7269000000000023</v>
      </c>
      <c r="CI26" s="222">
        <f>IF(CH26&lt;-7,3,IF(CH26&lt;-6,2.7,IF(CH26&lt;-5,2.2,IF(CH26&lt;-4,1.6,IF(CH26&lt;-3,1.2,IF(CH26&lt;-2,1.1,IF(CH26&lt;0,1,0)))))))</f>
        <v>0</v>
      </c>
      <c r="CJ26" s="223">
        <f t="shared" ref="CJ26:CJ53" si="18">IF(CH26&gt;6,0.6,IF(CH26&gt;5,0.7,IF(CH26&gt;4,0.8,IF(CH26&gt;3,0.9,IF(CH26&gt;2,0.95,IF(CH26&gt;1,0.98,IF(CH26&gt;0,1,0)))))))</f>
        <v>0.95</v>
      </c>
      <c r="CK26" s="198">
        <f>IF((CQ25&lt;-24),(((CI26+CJ26)*CG26*0.1)+CK25),(((CI26+CJ26)*CG26)+CK25))</f>
        <v>0.15864</v>
      </c>
      <c r="CL26" s="198">
        <f>(CK26-CK25)</f>
        <v>-0.14135999999999999</v>
      </c>
      <c r="CM26" s="503">
        <f t="shared" ref="CM26:CM43" si="19">IF(AND(CK26&lt;(CF26-2),CH26&lt;-5),CG26*-0.1,IF(AND(CK26&lt;(CF26-2),CH26&lt;-3),CG26*-0.3,IF(AND(CK26&lt;(CF26-2),CH26&lt;-1),CG26*-0.5,0)))</f>
        <v>0</v>
      </c>
      <c r="CN26" s="503">
        <f>IF(AND(CK26&lt;(CF26-2),CH26&gt;5),CG26*-0.5,IF(AND(CK26&lt;(CF26-2),CH26&gt;3),CG26*-0.3,IF(AND(CK26&lt;(CF26-2),CH26&gt;1),CG26*-0.1,0)))</f>
        <v>0</v>
      </c>
      <c r="CO26" s="503">
        <f>IF(AND(CK26&gt;(CF26+2),CH26&gt;5),CG26*0.1,IF(AND(CK26&gt;(CF26+2),CH26&gt;3),CG26*0.2,IF(AND(CK26&gt;(CF26+2),CH26&gt;1),CG26*0.3,0)))</f>
        <v>0</v>
      </c>
      <c r="CP26" s="503">
        <f>IF(AND(CK26&gt;(CF26+2),CH26&lt;-5),CG26*0.5,IF(AND(CK26&gt;(CF26+2),CH26&lt;-3),CG26*0.3,IF(AND(CK26&gt;(CF26+2),CH26&lt;-1),CG26*0.1,0)))</f>
        <v>0</v>
      </c>
      <c r="CQ26" s="504">
        <f>(CM26+CN26+CO26+CP26+CL26+CQ25)</f>
        <v>0.15864</v>
      </c>
      <c r="CR26" s="513">
        <f t="shared" ref="CR26:CR68" si="20">IF(AND(CQ25&lt;-21,CH26&lt;0),(SUM(CL26:CP26)*0.6),(SUM(CL26:CP26)))</f>
        <v>-0.14135999999999999</v>
      </c>
      <c r="CS26" s="512"/>
      <c r="CW26" s="103">
        <f>(CW25+CR26)</f>
        <v>0.15864</v>
      </c>
      <c r="CZ26" s="36">
        <v>42268</v>
      </c>
      <c r="DA26" s="107">
        <v>13.761799999999999</v>
      </c>
      <c r="DB26" s="107">
        <v>13.873099999999999</v>
      </c>
      <c r="DC26" s="507">
        <f t="shared" si="2"/>
        <v>-0.49539872315999939</v>
      </c>
      <c r="DD26" s="159">
        <v>-0.14879999999999999</v>
      </c>
      <c r="DE26" s="219">
        <v>0.32690000000000019</v>
      </c>
      <c r="DF26" s="222">
        <f>IF(DE26&lt;-7,3,IF(DE26&lt;-6,2.7,IF(DE26&lt;-5,2.2,IF(DE26&lt;-4,1.6,IF(DE26&lt;-3,1.2,IF(DE26&lt;-2,1.1,IF(DE26&lt;0,1,0)))))))</f>
        <v>0</v>
      </c>
      <c r="DG26" s="223">
        <f t="shared" ref="DG26:DG53" si="21">IF(DE26&gt;6,0.6,IF(DE26&gt;5,0.7,IF(DE26&gt;4,0.8,IF(DE26&gt;3,0.9,IF(DE26&gt;2,0.95,IF(DE26&gt;1,0.98,IF(DE26&gt;0,1,0)))))))</f>
        <v>1</v>
      </c>
      <c r="DH26" s="198">
        <f t="shared" ref="DH26:DH89" si="22">IF((DN25&lt;-24),(((DF26+DG26)*DD26*0.1)+DH25),(((DF26+DG26)*DD26)+DH25))</f>
        <v>-0.3488</v>
      </c>
      <c r="DI26" s="198">
        <f>(DH26-DH25)</f>
        <v>-0.14879999999999999</v>
      </c>
      <c r="DJ26" s="503">
        <f t="shared" ref="DJ26:DJ43" si="23">IF(AND(DH26&lt;(DC26-2),DE26&lt;-5),DD26*-0.1,IF(AND(DH26&lt;(DC26-2),DE26&lt;-3),DD26*-0.3,IF(AND(DH26&lt;(DC26-2),DE26&lt;-1),DD26*-0.5,0)))</f>
        <v>0</v>
      </c>
      <c r="DK26" s="503">
        <f>IF(AND(DH26&lt;(DC26-2),DE26&gt;5),DD26*-0.5,IF(AND(DH26&lt;(DC26-2),DE26&gt;3),DD26*-0.3,IF(AND(DH26&lt;(DC26-2),DE26&gt;1),DD26*-0.1,0)))</f>
        <v>0</v>
      </c>
      <c r="DL26" s="503">
        <f>IF(AND(DH26&gt;(DC26+2),DE26&gt;5),DD26*0.1,IF(AND(DH26&gt;(DC26+2),DE26&gt;3),DD26*0.2,IF(AND(DH26&gt;(DC26+2),DE26&gt;1),DD26*0.3,0)))</f>
        <v>0</v>
      </c>
      <c r="DM26" s="503">
        <f>IF(AND(DH26&gt;(DC26+2),DE26&lt;-5),DD26*0.5,IF(AND(DH26&gt;(DC26+2),DE26&lt;-3),DD26*0.3,IF(AND(DH26&gt;(DC26+2),DE26&lt;-1),DD26*0.1,0)))</f>
        <v>0</v>
      </c>
      <c r="DN26" s="504">
        <f>(DJ26+DK26+DL26+DM26+DI26+DN25)</f>
        <v>-0.3488</v>
      </c>
      <c r="DO26" s="513">
        <f t="shared" ref="DO26:DO68" si="24">IF(AND(DN25&lt;-21,DE26&lt;0),(SUM(DI26:DM26)*0.6),(SUM(DI26:DM26)))</f>
        <v>-0.14879999999999999</v>
      </c>
      <c r="DP26" s="512"/>
      <c r="DT26" s="103">
        <f>(DT25+DO26)</f>
        <v>-0.3488</v>
      </c>
      <c r="DU26" s="178"/>
      <c r="DV26" s="179"/>
      <c r="DW26" s="36">
        <v>42268</v>
      </c>
      <c r="DX26" s="107">
        <v>13.761799999999999</v>
      </c>
      <c r="DY26" s="107">
        <v>13.873099999999999</v>
      </c>
      <c r="DZ26" s="507">
        <f t="shared" si="3"/>
        <v>-0.49539872315999939</v>
      </c>
      <c r="EA26" s="159">
        <v>-0.14879999999999999</v>
      </c>
      <c r="EB26" s="219">
        <v>2.8769000000000009</v>
      </c>
      <c r="EC26" s="222">
        <f>IF(EB26&lt;-7,3,IF(EB26&lt;-6,2.7,IF(EB26&lt;-5,2.2,IF(EB26&lt;-4,1.6,IF(EB26&lt;-3,1.2,IF(EB26&lt;-2,1.1,IF(EB26&lt;0,1,0)))))))</f>
        <v>0</v>
      </c>
      <c r="ED26" s="223">
        <f t="shared" ref="ED26:ED53" si="25">IF(EB26&gt;6,0.6,IF(EB26&gt;5,0.7,IF(EB26&gt;4,0.8,IF(EB26&gt;3,0.9,IF(EB26&gt;2,0.95,IF(EB26&gt;1,0.98,IF(EB26&gt;0,1,0)))))))</f>
        <v>0.95</v>
      </c>
      <c r="EE26" s="198">
        <f t="shared" ref="EE26:EE89" si="26">IF((EK25&lt;-24),(((EC26+ED26)*EA26*0.1)+EE25),(((EC26+ED26)*EA26)+EE25))</f>
        <v>-0.14135999999999999</v>
      </c>
      <c r="EF26" s="198">
        <f>(EE26-EE25)</f>
        <v>-0.14135999999999999</v>
      </c>
      <c r="EG26" s="503">
        <f t="shared" ref="EG26:EG43" si="27">IF(AND(EE26&lt;(DZ26-2),EB26&lt;-5),EA26*-0.1,IF(AND(EE26&lt;(DZ26-2),EB26&lt;-3),EA26*-0.3,IF(AND(EE26&lt;(DZ26-2),EB26&lt;-1),EA26*-0.5,0)))</f>
        <v>0</v>
      </c>
      <c r="EH26" s="503">
        <f>IF(AND(EE26&lt;(DZ26-2),EB26&gt;5),EA26*-0.5,IF(AND(EE26&lt;(DZ26-2),EB26&gt;3),EA26*-0.3,IF(AND(EE26&lt;(DZ26-2),EB26&gt;1),EA26*-0.1,0)))</f>
        <v>0</v>
      </c>
      <c r="EI26" s="503">
        <f>IF(AND(EE26&gt;(DZ26+2),EB26&gt;5),EA26*0.1,IF(AND(EE26&gt;(DZ26+2),EB26&gt;3),EA26*0.2,IF(AND(EE26&gt;(DZ26+2),EB26&gt;1),EA26*0.3,0)))</f>
        <v>0</v>
      </c>
      <c r="EJ26" s="503">
        <f>IF(AND(EE26&gt;(DZ26+2),EB26&lt;-5),EA26*0.5,IF(AND(EE26&gt;(DZ26+2),EB26&lt;-3),EA26*0.3,IF(AND(EE26&gt;(DZ26+2),EB26&lt;-1),EA26*0.1,0)))</f>
        <v>0</v>
      </c>
      <c r="EK26" s="504">
        <f>(EG26+EH26+EI26+EJ26+EF26+EK25)</f>
        <v>-0.14135999999999999</v>
      </c>
      <c r="EL26" s="513">
        <f t="shared" ref="EL26:EL68" si="28">IF(AND(EK25&lt;-21,EB26&lt;0),(SUM(EF26:EJ26)*0.6),(SUM(EF26:EJ26)))</f>
        <v>-0.14135999999999999</v>
      </c>
      <c r="EM26" s="512"/>
      <c r="EQ26" s="103">
        <f>(EQ25+EL26)</f>
        <v>-0.14135999999999999</v>
      </c>
      <c r="ER26" s="178"/>
      <c r="ES26" s="179"/>
      <c r="ET26" s="36">
        <v>42268</v>
      </c>
      <c r="EU26" s="107">
        <v>13.761799999999999</v>
      </c>
      <c r="EV26" s="107">
        <v>13.873099999999999</v>
      </c>
      <c r="EW26" s="507">
        <f t="shared" si="4"/>
        <v>-0.49539872315999939</v>
      </c>
      <c r="EX26" s="159">
        <v>-0.14879999999999999</v>
      </c>
      <c r="EY26" s="219">
        <v>4.2269000000000023</v>
      </c>
      <c r="EZ26" s="222">
        <f>IF(EY26&lt;-7,3,IF(EY26&lt;-6,2.7,IF(EY26&lt;-5,2.2,IF(EY26&lt;-4,1.6,IF(EY26&lt;-3,1.2,IF(EY26&lt;-2,1.1,IF(EY26&lt;0,1,0)))))))</f>
        <v>0</v>
      </c>
      <c r="FA26" s="223">
        <f t="shared" ref="FA26:FA53" si="29">IF(EY26&gt;6,0.6,IF(EY26&gt;5,0.7,IF(EY26&gt;4,0.8,IF(EY26&gt;3,0.9,IF(EY26&gt;2,0.95,IF(EY26&gt;1,0.98,IF(EY26&gt;0,1,0)))))))</f>
        <v>0.8</v>
      </c>
      <c r="FB26" s="198">
        <f t="shared" ref="FB26:FB89" si="30">IF((FH25&lt;-24),(((EZ26+FA26)*EX26*0.1)+FB25),(((EZ26+FA26)*EX26)+FB25))</f>
        <v>-0.11903999999999999</v>
      </c>
      <c r="FC26" s="198">
        <f>(FB26-FB25)</f>
        <v>-0.11903999999999999</v>
      </c>
      <c r="FD26" s="503">
        <f t="shared" ref="FD26:FD43" si="31">IF(AND(FB26&lt;(EW26-2),EY26&lt;-5),EX26*-0.1,IF(AND(FB26&lt;(EW26-2),EY26&lt;-3),EX26*-0.3,IF(AND(FB26&lt;(EW26-2),EY26&lt;-1),EX26*-0.5,0)))</f>
        <v>0</v>
      </c>
      <c r="FE26" s="503">
        <f>IF(AND(FB26&lt;(EW26-2),EY26&gt;5),EX26*-0.5,IF(AND(FB26&lt;(EW26-2),EY26&gt;3),EX26*-0.3,IF(AND(FB26&lt;(EW26-2),EY26&gt;1),EX26*-0.1,0)))</f>
        <v>0</v>
      </c>
      <c r="FF26" s="503">
        <f>IF(AND(FB26&gt;(EW26+2),EY26&gt;5),EX26*0.1,IF(AND(FB26&gt;(EW26+2),EY26&gt;3),EX26*0.2,IF(AND(FB26&gt;(EW26+2),EY26&gt;1),EX26*0.3,0)))</f>
        <v>0</v>
      </c>
      <c r="FG26" s="503">
        <f>IF(AND(FB26&gt;(EW26+2),EY26&lt;-5),EX26*0.5,IF(AND(FB26&gt;(EW26+2),EY26&lt;-3),EX26*0.3,IF(AND(FB26&gt;(EW26+2),EY26&lt;-1),EX26*0.1,0)))</f>
        <v>0</v>
      </c>
      <c r="FH26" s="504">
        <f>(FD26+FE26+FF26+FG26+FC26+FH25)</f>
        <v>-1.2190400000000001</v>
      </c>
      <c r="FI26" s="513">
        <f t="shared" ref="FI26:FI68" si="32">IF(AND(FH25&lt;-21,EY26&lt;0),(SUM(FC26:FG26)*0.6),(SUM(FC26:FG26)))</f>
        <v>-0.11903999999999999</v>
      </c>
      <c r="FJ26" s="512"/>
      <c r="FN26" s="103">
        <f>(FN25+FI26)</f>
        <v>-1.2190400000000001</v>
      </c>
      <c r="FO26" s="178"/>
      <c r="FP26" s="179"/>
      <c r="FQ26" s="36">
        <v>42268</v>
      </c>
      <c r="FR26" s="107">
        <v>13.761799999999999</v>
      </c>
      <c r="FS26" s="107">
        <v>13.873099999999999</v>
      </c>
      <c r="FT26" s="507">
        <f t="shared" si="5"/>
        <v>-0.49539872315999939</v>
      </c>
      <c r="FU26" s="159">
        <v>-0.14879999999999999</v>
      </c>
      <c r="FV26" s="218">
        <v>-0.1230999999999991</v>
      </c>
      <c r="FW26" s="222">
        <f>IF(FV26&lt;-7,3,IF(FV26&lt;-6,2.7,IF(FV26&lt;-5,2.2,IF(FV26&lt;-4,1.6,IF(FV26&lt;-3,1.2,IF(FV26&lt;-2,1.1,IF(FV26&lt;0,1,0)))))))</f>
        <v>1</v>
      </c>
      <c r="FX26" s="223">
        <f t="shared" ref="FX26:FX53" si="33">IF(FV26&gt;6,0.6,IF(FV26&gt;5,0.7,IF(FV26&gt;4,0.8,IF(FV26&gt;3,0.9,IF(FV26&gt;2,0.95,IF(FV26&gt;1,0.98,IF(FV26&gt;0,1,0)))))))</f>
        <v>0</v>
      </c>
      <c r="FY26" s="198">
        <f t="shared" ref="FY26:FY89" si="34">IF((GE25&lt;-24),(((FW26+FX26)*FU26*0.1)+FY25),(((FW26+FX26)*FU26)+FY25))</f>
        <v>-0.14879999999999999</v>
      </c>
      <c r="FZ26" s="198">
        <f>(FY26-FY25)</f>
        <v>-0.14879999999999999</v>
      </c>
      <c r="GA26" s="503">
        <f t="shared" ref="GA26:GA43" si="35">IF(AND(FY26&lt;(FT26-2),FV26&lt;-5),FU26*-0.1,IF(AND(FY26&lt;(FT26-2),FV26&lt;-3),FU26*-0.3,IF(AND(FY26&lt;(FT26-2),FV26&lt;-1),FU26*-0.5,0)))</f>
        <v>0</v>
      </c>
      <c r="GB26" s="503">
        <f>IF(AND(FY26&lt;(FT26-2),FV26&gt;5),FU26*-0.5,IF(AND(FY26&lt;(FT26-2),FV26&gt;3),FU26*-0.3,IF(AND(FY26&lt;(FT26-2),FV26&gt;1),FU26*-0.1,0)))</f>
        <v>0</v>
      </c>
      <c r="GC26" s="503">
        <f>IF(AND(FY26&gt;(FT26+2),FV26&gt;5),FU26*0.1,IF(AND(FY26&gt;(FT26+2),FV26&gt;3),FU26*0.2,IF(AND(FY26&gt;(FT26+2),FV26&gt;1),FU26*0.3,0)))</f>
        <v>0</v>
      </c>
      <c r="GD26" s="503">
        <f>IF(AND(FY26&gt;(FT26+2),FV26&lt;-5),FU26*0.5,IF(AND(FY26&gt;(FT26+2),FV26&lt;-3),FU26*0.3,IF(AND(FY26&gt;(FT26+2),FV26&lt;-1),FU26*0.1,0)))</f>
        <v>0</v>
      </c>
      <c r="GE26" s="504">
        <f>(GA26+GB26+GC26+GD26+FZ26+GE25)</f>
        <v>5.1200000000000023E-2</v>
      </c>
      <c r="GF26" s="513">
        <f t="shared" ref="GF26:GF68" si="36">IF(AND(GE25&lt;-21,FV26&lt;0),(SUM(FZ26:GD26)*0.6),(SUM(FZ26:GD26)))</f>
        <v>-0.14879999999999999</v>
      </c>
      <c r="GG26" s="512"/>
      <c r="GK26" s="103">
        <f>(GK25+GF26)</f>
        <v>5.1200000000000023E-2</v>
      </c>
      <c r="GL26" s="178"/>
      <c r="GM26" s="179"/>
      <c r="GN26" s="36">
        <v>42268</v>
      </c>
      <c r="GO26" s="107">
        <v>13.761799999999999</v>
      </c>
      <c r="GP26" s="107">
        <v>13.873099999999999</v>
      </c>
      <c r="GQ26" s="507">
        <f t="shared" si="6"/>
        <v>-0.49539872315999939</v>
      </c>
      <c r="GR26" s="159">
        <v>-0.14879999999999999</v>
      </c>
      <c r="GS26" s="218">
        <v>-3.5730999999999984</v>
      </c>
      <c r="GT26" s="222">
        <f>IF(GS26&lt;-7,3,IF(GS26&lt;-6,2.7,IF(GS26&lt;-5,2.2,IF(GS26&lt;-4,1.6,IF(GS26&lt;-3,1.2,IF(GS26&lt;-2,1.1,IF(GS26&lt;0,1,0)))))))</f>
        <v>1.2</v>
      </c>
      <c r="GU26" s="223">
        <f t="shared" ref="GU26:GU53" si="37">IF(GS26&gt;6,0.6,IF(GS26&gt;5,0.7,IF(GS26&gt;4,0.8,IF(GS26&gt;3,0.9,IF(GS26&gt;2,0.95,IF(GS26&gt;1,0.98,IF(GS26&gt;0,1,0)))))))</f>
        <v>0</v>
      </c>
      <c r="GV26" s="198">
        <f t="shared" ref="GV26:GV89" si="38">IF((HB25&lt;-24),(((GT26+GU26)*GR26*0.1)+GV25),(((GT26+GU26)*GR26)+GV25))</f>
        <v>-0.17855999999999997</v>
      </c>
      <c r="GW26" s="198">
        <f>(GV26-GV25)</f>
        <v>-0.17855999999999997</v>
      </c>
      <c r="GX26" s="503">
        <f t="shared" ref="GX26:GX43" si="39">IF(AND(GV26&lt;(GQ26-2),GS26&lt;-5),GR26*-0.1,IF(AND(GV26&lt;(GQ26-2),GS26&lt;-3),GR26*-0.3,IF(AND(GV26&lt;(GQ26-2),GS26&lt;-1),GR26*-0.5,0)))</f>
        <v>0</v>
      </c>
      <c r="GY26" s="503">
        <f>IF(AND(GV26&lt;(GQ26-2),GS26&gt;5),GR26*-0.5,IF(AND(GV26&lt;(GQ26-2),GS26&gt;3),GR26*-0.3,IF(AND(GV26&lt;(GQ26-2),GS26&gt;1),GR26*-0.1,0)))</f>
        <v>0</v>
      </c>
      <c r="GZ26" s="503">
        <f>IF(AND(GV26&gt;(GQ26+2),GS26&gt;5),GR26*0.1,IF(AND(GV26&gt;(GQ26+2),GS26&gt;3),GR26*0.2,IF(AND(GV26&gt;(GQ26+2),GS26&gt;1),GR26*0.3,0)))</f>
        <v>0</v>
      </c>
      <c r="HA26" s="503">
        <f>IF(AND(GV26&gt;(GQ26+2),GS26&lt;-5),GR26*0.5,IF(AND(GV26&gt;(GQ26+2),GS26&lt;-3),GR26*0.3,IF(AND(GV26&gt;(GQ26+2),GS26&lt;-1),GR26*0.1,0)))</f>
        <v>0</v>
      </c>
      <c r="HB26" s="504">
        <f>(GX26+GY26+GZ26+HA26+GW26+HB25)</f>
        <v>-0.37856000000000001</v>
      </c>
      <c r="HC26" s="513">
        <f t="shared" ref="HC26:HC68" si="40">IF(AND(HB25&lt;-21,GS26&lt;0),(SUM(GW26:HA26)*0.6),(SUM(GW26:HA26)))</f>
        <v>-0.17855999999999997</v>
      </c>
      <c r="HD26" s="512"/>
      <c r="HH26" s="103">
        <f>(HH25+HC26)</f>
        <v>-0.37856000000000001</v>
      </c>
      <c r="HJ26" s="179"/>
      <c r="HK26" s="36">
        <v>42268</v>
      </c>
      <c r="HL26" s="107">
        <v>13.761799999999999</v>
      </c>
      <c r="HM26" s="107">
        <v>13.873099999999999</v>
      </c>
      <c r="HN26" s="507">
        <f t="shared" si="7"/>
        <v>-0.49539872315999939</v>
      </c>
      <c r="HO26" s="159">
        <v>-0.14879999999999999</v>
      </c>
      <c r="HP26" s="218">
        <v>-0.6230999999999991</v>
      </c>
      <c r="HQ26" s="222">
        <f>IF(HP26&lt;-7,3,IF(HP26&lt;-6,2.7,IF(HP26&lt;-5,2.2,IF(HP26&lt;-4,1.6,IF(HP26&lt;-3,1.2,IF(HP26&lt;-2,1.1,IF(HP26&lt;0,1,0)))))))</f>
        <v>1</v>
      </c>
      <c r="HR26" s="223">
        <f t="shared" ref="HR26:HR53" si="41">IF(HP26&gt;6,0.6,IF(HP26&gt;5,0.7,IF(HP26&gt;4,0.8,IF(HP26&gt;3,0.9,IF(HP26&gt;2,0.95,IF(HP26&gt;1,0.98,IF(HP26&gt;0,1,0)))))))</f>
        <v>0</v>
      </c>
      <c r="HS26" s="198">
        <f t="shared" ref="HS26:HS89" si="42">IF((HY25&lt;-24),(((HQ26+HR26)*HO26*0.1)+HS25),(((HQ26+HR26)*HO26)+HS25))</f>
        <v>-0.14879999999999999</v>
      </c>
      <c r="HT26" s="198">
        <f>(HS26-HS25)</f>
        <v>-0.14879999999999999</v>
      </c>
      <c r="HU26" s="503">
        <f t="shared" ref="HU26:HU43" si="43">IF(AND(HS26&lt;(HN26-2),HP26&lt;-5),HO26*-0.1,IF(AND(HS26&lt;(HN26-2),HP26&lt;-3),HO26*-0.3,IF(AND(HS26&lt;(HN26-2),HP26&lt;-1),HO26*-0.5,0)))</f>
        <v>0</v>
      </c>
      <c r="HV26" s="503">
        <f>IF(AND(HS26&lt;(HN26-2),HP26&gt;5),HO26*-0.5,IF(AND(HS26&lt;(HN26-2),HP26&gt;3),HO26*-0.3,IF(AND(HS26&lt;(HN26-2),HP26&gt;1),HO26*-0.1,0)))</f>
        <v>0</v>
      </c>
      <c r="HW26" s="503">
        <f>IF(AND(HS26&gt;(HN26+2),HP26&gt;5),HO26*0.1,IF(AND(HS26&gt;(HN26+2),HP26&gt;3),HO26*0.2,IF(AND(HS26&gt;(HN26+2),HP26&gt;1),HO26*0.3,0)))</f>
        <v>0</v>
      </c>
      <c r="HX26" s="503">
        <f>IF(AND(HS26&gt;(HN26+2),HP26&lt;-5),HO26*0.5,IF(AND(HS26&gt;(HN26+2),HP26&lt;-3),HO26*0.3,IF(AND(HS26&gt;(HN26+2),HP26&lt;-1),HO26*0.1,0)))</f>
        <v>0</v>
      </c>
      <c r="HY26" s="504">
        <f>(HU26+HV26+HW26+HX26+HT26+HY25)</f>
        <v>0.1512</v>
      </c>
      <c r="HZ26" s="513">
        <f t="shared" ref="HZ26:HZ68" si="44">IF(AND(HY25&lt;-21,HP26&lt;0),(SUM(HT26:HX26)*0.6),(SUM(HT26:HX26)))</f>
        <v>-0.14879999999999999</v>
      </c>
      <c r="IA26" s="512"/>
      <c r="IB26" s="159"/>
      <c r="IC26" s="159"/>
      <c r="ID26" s="159"/>
      <c r="IE26" s="103">
        <f>(IE25+HZ26)</f>
        <v>0.1512</v>
      </c>
      <c r="IF26" s="178"/>
      <c r="IG26" s="179"/>
      <c r="IH26" s="36">
        <v>42268</v>
      </c>
      <c r="II26" s="107">
        <v>13.761799999999999</v>
      </c>
      <c r="IJ26" s="107">
        <v>13.873099999999999</v>
      </c>
      <c r="IK26" s="507">
        <f t="shared" si="8"/>
        <v>-0.49539872315999939</v>
      </c>
      <c r="IL26" s="159">
        <v>-0.14879999999999999</v>
      </c>
      <c r="IM26" s="330">
        <v>1.7769000000000013</v>
      </c>
      <c r="IN26" s="222">
        <f>IF(IM26&lt;-7,3,IF(IM26&lt;-6,2.7,IF(IM26&lt;-5,2.2,IF(IM26&lt;-4,1.6,IF(IM26&lt;-3,1.2,IF(IM26&lt;-2,1.1,IF(IM26&lt;0,1,0)))))))</f>
        <v>0</v>
      </c>
      <c r="IO26" s="223">
        <f t="shared" ref="IO26:IO53" si="45">IF(IM26&gt;6,0.6,IF(IM26&gt;5,0.7,IF(IM26&gt;4,0.8,IF(IM26&gt;3,0.9,IF(IM26&gt;2,0.95,IF(IM26&gt;1,0.98,IF(IM26&gt;0,1,0)))))))</f>
        <v>0.98</v>
      </c>
      <c r="IP26" s="198">
        <f t="shared" ref="IP26:IP89" si="46">IF((IV25&lt;-24),(((IN26+IO26)*IL26*0.1)+IP25),(((IN26+IO26)*IL26)+IP25))</f>
        <v>-0.14582399999999998</v>
      </c>
      <c r="IQ26" s="198">
        <f>(IP26-IP25)</f>
        <v>-0.14582399999999998</v>
      </c>
      <c r="IR26" s="503">
        <f t="shared" ref="IR26:IR43" si="47">IF(AND(IP26&lt;(IK26-2),IM26&lt;-5),IL26*-0.1,IF(AND(IP26&lt;(IK26-2),IM26&lt;-3),IL26*-0.3,IF(AND(IP26&lt;(IK26-2),IM26&lt;-1),IL26*-0.5,0)))</f>
        <v>0</v>
      </c>
      <c r="IS26" s="503">
        <f>IF(AND(IP26&lt;(IK26-2),IM26&gt;5),IL26*-0.5,IF(AND(IP26&lt;(IK26-2),IM26&gt;3),IL26*-0.3,IF(AND(IP26&lt;(IK26-2),IM26&gt;1),IL26*-0.1,0)))</f>
        <v>0</v>
      </c>
      <c r="IT26" s="503">
        <f>IF(AND(IP26&gt;(IK26+2),IM26&gt;5),IL26*0.1,IF(AND(IP26&gt;(IK26+2),IM26&gt;3),IL26*0.2,IF(AND(IP26&gt;(IK26+2),IM26&gt;1),IL26*0.3,0)))</f>
        <v>0</v>
      </c>
      <c r="IU26" s="503">
        <f>IF(AND(IP26&gt;(IK26+2),IM26&lt;-5),IL26*0.5,IF(AND(IP26&gt;(IK26+2),IM26&lt;-3),IL26*0.3,IF(AND(IP26&gt;(IK26+2),IM26&lt;-1),IL26*0.1,0)))</f>
        <v>0</v>
      </c>
      <c r="IV26" s="504">
        <f>(IR26+IS26+IT26+IU26+IQ26+IV25)</f>
        <v>5.417600000000003E-2</v>
      </c>
      <c r="IW26" s="513">
        <f t="shared" ref="IW26:IW68" si="48">IF(AND(IV25&lt;-21,IM26&lt;0),(SUM(IQ26:IU26)*0.6),(SUM(IQ26:IU26)))</f>
        <v>-0.14582399999999998</v>
      </c>
      <c r="IX26" s="512"/>
      <c r="IY26" s="159"/>
      <c r="IZ26" s="159"/>
      <c r="JA26" s="159"/>
      <c r="JB26" s="103">
        <f>(JB25+IW26)</f>
        <v>5.417600000000003E-2</v>
      </c>
      <c r="JC26" s="178"/>
      <c r="JD26" s="182">
        <v>-0.49539872315999939</v>
      </c>
      <c r="JF26" s="159">
        <v>2.7269000000000023</v>
      </c>
      <c r="JG26" s="159">
        <f t="shared" si="11"/>
        <v>0.15864</v>
      </c>
      <c r="JH26" s="159"/>
      <c r="JJ26" s="159">
        <v>0.32690000000000019</v>
      </c>
      <c r="JK26" s="159">
        <f t="shared" si="12"/>
        <v>-0.3488</v>
      </c>
      <c r="JL26" s="159"/>
      <c r="JN26" s="159">
        <v>2.8769000000000009</v>
      </c>
      <c r="JO26" s="159">
        <f t="shared" si="13"/>
        <v>-0.14135999999999999</v>
      </c>
      <c r="JP26" s="159"/>
      <c r="JR26" s="159">
        <v>4.2269000000000023</v>
      </c>
      <c r="JS26" s="159">
        <f t="shared" si="14"/>
        <v>-1.2190400000000001</v>
      </c>
      <c r="JT26" s="159"/>
      <c r="JV26" s="159">
        <v>-0.1230999999999991</v>
      </c>
      <c r="JW26" s="159">
        <f t="shared" si="15"/>
        <v>5.1200000000000023E-2</v>
      </c>
      <c r="JX26" s="159"/>
      <c r="JZ26" s="159">
        <v>-3.5730999999999984</v>
      </c>
      <c r="KA26" s="159">
        <f t="shared" si="16"/>
        <v>-0.37856000000000001</v>
      </c>
      <c r="KB26" s="159"/>
      <c r="KD26" s="370">
        <v>-0.6230999999999991</v>
      </c>
      <c r="KE26" s="159">
        <f t="shared" si="17"/>
        <v>0.1512</v>
      </c>
      <c r="KF26" s="159"/>
      <c r="KH26" s="330">
        <v>1.7769000000000013</v>
      </c>
      <c r="KI26" s="159">
        <f t="shared" ref="KI26:KI89" si="49">(JB26)</f>
        <v>5.417600000000003E-2</v>
      </c>
      <c r="KJ26" s="159"/>
      <c r="KK26" s="36">
        <v>42268</v>
      </c>
      <c r="KL26" s="36"/>
    </row>
    <row r="27" spans="1:298" x14ac:dyDescent="0.25">
      <c r="A27" s="95">
        <v>41173</v>
      </c>
      <c r="B27" s="36">
        <v>41173</v>
      </c>
      <c r="C27" s="303">
        <v>16.600000000000001</v>
      </c>
      <c r="D27" s="303">
        <v>14.2</v>
      </c>
      <c r="E27" s="303">
        <v>16.75</v>
      </c>
      <c r="F27" s="303">
        <v>18.100000000000001</v>
      </c>
      <c r="G27" s="303">
        <v>13.75</v>
      </c>
      <c r="H27" s="303">
        <v>10.3</v>
      </c>
      <c r="I27" s="303">
        <v>13.25</v>
      </c>
      <c r="J27" s="303">
        <v>15.65</v>
      </c>
      <c r="K27" s="104"/>
      <c r="L27" s="36">
        <v>42268</v>
      </c>
      <c r="M27" s="107">
        <v>13.761799999999999</v>
      </c>
      <c r="N27" s="98">
        <f t="shared" si="9"/>
        <v>13.873099999999999</v>
      </c>
      <c r="O27" s="107">
        <f t="shared" si="10"/>
        <v>13.984733333333333</v>
      </c>
      <c r="P27" s="264"/>
      <c r="Q27" s="177">
        <v>42268</v>
      </c>
      <c r="R27" s="303">
        <v>16.600000000000001</v>
      </c>
      <c r="S27" s="219">
        <v>2.7269000000000023</v>
      </c>
      <c r="U27" s="303">
        <v>14.2</v>
      </c>
      <c r="V27" s="219">
        <v>0.32690000000000019</v>
      </c>
      <c r="X27" s="303">
        <v>16.75</v>
      </c>
      <c r="Y27" s="219">
        <v>2.8769000000000009</v>
      </c>
      <c r="AA27" s="303">
        <v>18.100000000000001</v>
      </c>
      <c r="AB27" s="219">
        <v>4.2269000000000023</v>
      </c>
      <c r="AD27" s="303">
        <v>13.75</v>
      </c>
      <c r="AE27" s="218">
        <v>-0.1230999999999991</v>
      </c>
      <c r="AG27" s="303">
        <v>10.3</v>
      </c>
      <c r="AH27" s="218">
        <v>-3.5730999999999984</v>
      </c>
      <c r="AJ27" s="303">
        <v>13.25</v>
      </c>
      <c r="AK27" s="218">
        <v>-0.6230999999999991</v>
      </c>
      <c r="AM27" s="303">
        <v>15.7</v>
      </c>
      <c r="AN27" s="330">
        <v>1.7769000000000013</v>
      </c>
      <c r="AZ27" s="36">
        <v>42269</v>
      </c>
      <c r="BA27" s="303">
        <v>15.950000000000001</v>
      </c>
      <c r="BB27" s="227"/>
      <c r="BC27" s="303">
        <v>13.5</v>
      </c>
      <c r="BD27" s="184"/>
      <c r="BE27" s="303">
        <v>15.75</v>
      </c>
      <c r="BF27" s="184"/>
      <c r="BG27" s="303">
        <v>12.5</v>
      </c>
      <c r="BH27" s="184"/>
      <c r="BI27" s="303">
        <v>15.85</v>
      </c>
      <c r="BJ27" s="184"/>
      <c r="BK27" s="303">
        <v>11.6</v>
      </c>
      <c r="BL27" s="374"/>
      <c r="BM27" s="303">
        <v>13.95</v>
      </c>
      <c r="BN27" s="184"/>
      <c r="BO27" s="303">
        <v>14</v>
      </c>
      <c r="BP27" s="184"/>
      <c r="BR27" s="547"/>
      <c r="BS27" s="547"/>
      <c r="BT27" s="547"/>
      <c r="BU27" s="547"/>
      <c r="BV27" s="547"/>
      <c r="BW27" s="547"/>
      <c r="BX27" s="547"/>
      <c r="BY27" s="547"/>
      <c r="BZ27" s="547"/>
      <c r="CA27" s="100"/>
      <c r="CC27" s="36">
        <v>42269</v>
      </c>
      <c r="CD27" s="107">
        <v>13.540199999999999</v>
      </c>
      <c r="CE27" s="107">
        <v>13.651</v>
      </c>
      <c r="CF27" s="507">
        <f t="shared" si="1"/>
        <v>-0.64419872315999938</v>
      </c>
      <c r="CG27" s="159">
        <v>-0.17219999999999999</v>
      </c>
      <c r="CH27" s="219">
        <v>2.2990000000000013</v>
      </c>
      <c r="CI27" s="222">
        <f t="shared" ref="CI27:CI55" si="50">IF(CH27&lt;-7,3,IF(CH27&lt;-6,2.7,IF(CH27&lt;-5,2.2,IF(CH27&lt;-4,1.6,IF(CH27&lt;-3,1.2,IF(CH27&lt;-2,1.1,IF(CH27&lt;0,1,0)))))))</f>
        <v>0</v>
      </c>
      <c r="CJ27" s="223">
        <f t="shared" si="18"/>
        <v>0.95</v>
      </c>
      <c r="CK27" s="198">
        <f t="shared" ref="CK27:CK89" si="51">IF((CQ26&lt;-24),(((CI27+CJ27)*CG27*0.1)+CK26),(((CI27+CJ27)*CG27)+CK26))</f>
        <v>-4.9499999999999822E-3</v>
      </c>
      <c r="CL27" s="198">
        <f t="shared" ref="CL27:CL90" si="52">(CK27-CK26)</f>
        <v>-0.16358999999999999</v>
      </c>
      <c r="CM27" s="503">
        <f t="shared" si="19"/>
        <v>0</v>
      </c>
      <c r="CN27" s="503">
        <f t="shared" ref="CN27:CN55" si="53">IF(AND(CK27&lt;(CF27-2),CH27&gt;5),CG27*-0.5,IF(AND(CK27&lt;(CF27-2),CH27&gt;3),CG27*-0.3,IF(AND(CK27&lt;(CF27-2),CH27&gt;1),CG27*-0.1,0)))</f>
        <v>0</v>
      </c>
      <c r="CO27" s="503">
        <f t="shared" ref="CO27:CO90" si="54">IF(AND(CK27&gt;(CF27+2),CH27&gt;5),CG27*0.1,IF(AND(CK27&gt;(CF27+2),CH27&gt;3),CG27*0.2,IF(AND(CK27&gt;(CF27+2),CH27&gt;1),CG27*0.3,0)))</f>
        <v>0</v>
      </c>
      <c r="CP27" s="503">
        <f t="shared" ref="CP27:CP90" si="55">IF(AND(CK27&gt;(CF27+2),CH27&lt;-5),CG27*0.5,IF(AND(CK27&gt;(CF27+2),CH27&lt;-3),CG27*0.3,IF(AND(CK27&gt;(CF27+2),CH27&lt;-1),CG27*0.1,0)))</f>
        <v>0</v>
      </c>
      <c r="CQ27" s="504">
        <f t="shared" ref="CQ27:CQ90" si="56">(CM27+CN27+CO27+CP27+CL27+CQ26)</f>
        <v>-4.9499999999999822E-3</v>
      </c>
      <c r="CR27" s="513">
        <f>IF(AND(CQ26&lt;-21,CH27&lt;0),(SUM(CL27:CP27)*0.6),(SUM(CL27:CP27)))</f>
        <v>-0.16358999999999999</v>
      </c>
      <c r="CS27" s="517"/>
      <c r="CW27" s="103">
        <f t="shared" ref="CW27:CW55" si="57">(CW26+CR27)</f>
        <v>-4.9499999999999822E-3</v>
      </c>
      <c r="CZ27" s="36">
        <v>42269</v>
      </c>
      <c r="DA27" s="107">
        <v>13.540199999999999</v>
      </c>
      <c r="DB27" s="107">
        <v>13.651</v>
      </c>
      <c r="DC27" s="507">
        <f t="shared" si="2"/>
        <v>-0.64419872315999938</v>
      </c>
      <c r="DD27" s="159">
        <v>-0.17219999999999999</v>
      </c>
      <c r="DE27" s="219">
        <v>-0.1509999999999998</v>
      </c>
      <c r="DF27" s="222">
        <f t="shared" ref="DF27:DF55" si="58">IF(DE27&lt;-7,3,IF(DE27&lt;-6,2.7,IF(DE27&lt;-5,2.2,IF(DE27&lt;-4,1.6,IF(DE27&lt;-3,1.2,IF(DE27&lt;-2,1.1,IF(DE27&lt;0,1,0)))))))</f>
        <v>1</v>
      </c>
      <c r="DG27" s="223">
        <f t="shared" si="21"/>
        <v>0</v>
      </c>
      <c r="DH27" s="198">
        <f t="shared" si="22"/>
        <v>-0.52100000000000002</v>
      </c>
      <c r="DI27" s="198">
        <f t="shared" ref="DI27:DI90" si="59">(DH27-DH26)</f>
        <v>-0.17220000000000002</v>
      </c>
      <c r="DJ27" s="503">
        <f t="shared" si="23"/>
        <v>0</v>
      </c>
      <c r="DK27" s="503">
        <f t="shared" ref="DK27:DK55" si="60">IF(AND(DH27&lt;(DC27-2),DE27&gt;5),DD27*-0.5,IF(AND(DH27&lt;(DC27-2),DE27&gt;3),DD27*-0.3,IF(AND(DH27&lt;(DC27-2),DE27&gt;1),DD27*-0.1,0)))</f>
        <v>0</v>
      </c>
      <c r="DL27" s="503">
        <f t="shared" ref="DL27:DL90" si="61">IF(AND(DH27&gt;(DC27+2),DE27&gt;5),DD27*0.1,IF(AND(DH27&gt;(DC27+2),DE27&gt;3),DD27*0.2,IF(AND(DH27&gt;(DC27+2),DE27&gt;1),DD27*0.3,0)))</f>
        <v>0</v>
      </c>
      <c r="DM27" s="503">
        <f t="shared" ref="DM27:DM90" si="62">IF(AND(DH27&gt;(DC27+2),DE27&lt;-5),DD27*0.5,IF(AND(DH27&gt;(DC27+2),DE27&lt;-3),DD27*0.3,IF(AND(DH27&gt;(DC27+2),DE27&lt;-1),DD27*0.1,0)))</f>
        <v>0</v>
      </c>
      <c r="DN27" s="504">
        <f t="shared" ref="DN27:DN90" si="63">(DJ27+DK27+DL27+DM27+DI27+DN26)</f>
        <v>-0.52100000000000002</v>
      </c>
      <c r="DO27" s="513">
        <f t="shared" si="24"/>
        <v>-0.17220000000000002</v>
      </c>
      <c r="DP27" s="517"/>
      <c r="DT27" s="103">
        <f t="shared" ref="DT27:DT55" si="64">(DT26+DO27)</f>
        <v>-0.52100000000000002</v>
      </c>
      <c r="DU27" s="178"/>
      <c r="DV27" s="179"/>
      <c r="DW27" s="36">
        <v>42269</v>
      </c>
      <c r="DX27" s="107">
        <v>13.540199999999999</v>
      </c>
      <c r="DY27" s="107">
        <v>13.651</v>
      </c>
      <c r="DZ27" s="507">
        <f t="shared" si="3"/>
        <v>-0.64419872315999938</v>
      </c>
      <c r="EA27" s="159">
        <v>-0.17219999999999999</v>
      </c>
      <c r="EB27" s="219">
        <v>2.0990000000000002</v>
      </c>
      <c r="EC27" s="222">
        <f t="shared" ref="EC27:EC55" si="65">IF(EB27&lt;-7,3,IF(EB27&lt;-6,2.7,IF(EB27&lt;-5,2.2,IF(EB27&lt;-4,1.6,IF(EB27&lt;-3,1.2,IF(EB27&lt;-2,1.1,IF(EB27&lt;0,1,0)))))))</f>
        <v>0</v>
      </c>
      <c r="ED27" s="223">
        <f t="shared" si="25"/>
        <v>0.95</v>
      </c>
      <c r="EE27" s="198">
        <f t="shared" si="26"/>
        <v>-0.30494999999999994</v>
      </c>
      <c r="EF27" s="198">
        <f t="shared" ref="EF27:EF90" si="66">(EE27-EE26)</f>
        <v>-0.16358999999999996</v>
      </c>
      <c r="EG27" s="503">
        <f t="shared" si="27"/>
        <v>0</v>
      </c>
      <c r="EH27" s="503">
        <f t="shared" ref="EH27:EH55" si="67">IF(AND(EE27&lt;(DZ27-2),EB27&gt;5),EA27*-0.5,IF(AND(EE27&lt;(DZ27-2),EB27&gt;3),EA27*-0.3,IF(AND(EE27&lt;(DZ27-2),EB27&gt;1),EA27*-0.1,0)))</f>
        <v>0</v>
      </c>
      <c r="EI27" s="503">
        <f t="shared" ref="EI27:EI90" si="68">IF(AND(EE27&gt;(DZ27+2),EB27&gt;5),EA27*0.1,IF(AND(EE27&gt;(DZ27+2),EB27&gt;3),EA27*0.2,IF(AND(EE27&gt;(DZ27+2),EB27&gt;1),EA27*0.3,0)))</f>
        <v>0</v>
      </c>
      <c r="EJ27" s="503">
        <f t="shared" ref="EJ27:EJ90" si="69">IF(AND(EE27&gt;(DZ27+2),EB27&lt;-5),EA27*0.5,IF(AND(EE27&gt;(DZ27+2),EB27&lt;-3),EA27*0.3,IF(AND(EE27&gt;(DZ27+2),EB27&lt;-1),EA27*0.1,0)))</f>
        <v>0</v>
      </c>
      <c r="EK27" s="504">
        <f t="shared" ref="EK27:EK90" si="70">(EG27+EH27+EI27+EJ27+EF27+EK26)</f>
        <v>-0.30494999999999994</v>
      </c>
      <c r="EL27" s="513">
        <f t="shared" si="28"/>
        <v>-0.16358999999999996</v>
      </c>
      <c r="EM27" s="517"/>
      <c r="EQ27" s="103">
        <f t="shared" ref="EQ27:EQ55" si="71">(EQ26+EL27)</f>
        <v>-0.30494999999999994</v>
      </c>
      <c r="ER27" s="178"/>
      <c r="ES27" s="179"/>
      <c r="ET27" s="36">
        <v>42269</v>
      </c>
      <c r="EU27" s="107">
        <v>13.540199999999999</v>
      </c>
      <c r="EV27" s="107">
        <v>13.651</v>
      </c>
      <c r="EW27" s="507">
        <f t="shared" si="4"/>
        <v>-0.64419872315999938</v>
      </c>
      <c r="EX27" s="159">
        <v>-0.17219999999999999</v>
      </c>
      <c r="EY27" s="219">
        <v>-1.1509999999999998</v>
      </c>
      <c r="EZ27" s="222">
        <f t="shared" ref="EZ27:EZ55" si="72">IF(EY27&lt;-7,3,IF(EY27&lt;-6,2.7,IF(EY27&lt;-5,2.2,IF(EY27&lt;-4,1.6,IF(EY27&lt;-3,1.2,IF(EY27&lt;-2,1.1,IF(EY27&lt;0,1,0)))))))</f>
        <v>1</v>
      </c>
      <c r="FA27" s="223">
        <f t="shared" si="29"/>
        <v>0</v>
      </c>
      <c r="FB27" s="198">
        <f t="shared" si="30"/>
        <v>-0.29124</v>
      </c>
      <c r="FC27" s="198">
        <f t="shared" ref="FC27:FC90" si="73">(FB27-FB26)</f>
        <v>-0.17220000000000002</v>
      </c>
      <c r="FD27" s="503">
        <f t="shared" si="31"/>
        <v>0</v>
      </c>
      <c r="FE27" s="503">
        <f t="shared" ref="FE27:FE55" si="74">IF(AND(FB27&lt;(EW27-2),EY27&gt;5),EX27*-0.5,IF(AND(FB27&lt;(EW27-2),EY27&gt;3),EX27*-0.3,IF(AND(FB27&lt;(EW27-2),EY27&gt;1),EX27*-0.1,0)))</f>
        <v>0</v>
      </c>
      <c r="FF27" s="503">
        <f t="shared" ref="FF27:FF90" si="75">IF(AND(FB27&gt;(EW27+2),EY27&gt;5),EX27*0.1,IF(AND(FB27&gt;(EW27+2),EY27&gt;3),EX27*0.2,IF(AND(FB27&gt;(EW27+2),EY27&gt;1),EX27*0.3,0)))</f>
        <v>0</v>
      </c>
      <c r="FG27" s="503">
        <f t="shared" ref="FG27:FG90" si="76">IF(AND(FB27&gt;(EW27+2),EY27&lt;-5),EX27*0.5,IF(AND(FB27&gt;(EW27+2),EY27&lt;-3),EX27*0.3,IF(AND(FB27&gt;(EW27+2),EY27&lt;-1),EX27*0.1,0)))</f>
        <v>0</v>
      </c>
      <c r="FH27" s="504">
        <f t="shared" ref="FH27:FH90" si="77">(FD27+FE27+FF27+FG27+FC27+FH26)</f>
        <v>-1.3912400000000003</v>
      </c>
      <c r="FI27" s="513">
        <f t="shared" si="32"/>
        <v>-0.17220000000000002</v>
      </c>
      <c r="FJ27" s="517"/>
      <c r="FN27" s="103">
        <f t="shared" ref="FN27:FN55" si="78">(FN26+FI27)</f>
        <v>-1.3912400000000003</v>
      </c>
      <c r="FO27" s="178"/>
      <c r="FP27" s="179"/>
      <c r="FQ27" s="36">
        <v>42269</v>
      </c>
      <c r="FR27" s="107">
        <v>13.540199999999999</v>
      </c>
      <c r="FS27" s="107">
        <v>13.651</v>
      </c>
      <c r="FT27" s="507">
        <f t="shared" si="5"/>
        <v>-0.64419872315999938</v>
      </c>
      <c r="FU27" s="159">
        <v>-0.17219999999999999</v>
      </c>
      <c r="FV27" s="218">
        <v>2.1989999999999998</v>
      </c>
      <c r="FW27" s="222">
        <f t="shared" ref="FW27:FW55" si="79">IF(FV27&lt;-7,3,IF(FV27&lt;-6,2.7,IF(FV27&lt;-5,2.2,IF(FV27&lt;-4,1.6,IF(FV27&lt;-3,1.2,IF(FV27&lt;-2,1.1,IF(FV27&lt;0,1,0)))))))</f>
        <v>0</v>
      </c>
      <c r="FX27" s="223">
        <f t="shared" si="33"/>
        <v>0.95</v>
      </c>
      <c r="FY27" s="198">
        <f t="shared" si="34"/>
        <v>-0.31238999999999995</v>
      </c>
      <c r="FZ27" s="198">
        <f t="shared" ref="FZ27:FZ90" si="80">(FY27-FY26)</f>
        <v>-0.16358999999999996</v>
      </c>
      <c r="GA27" s="503">
        <f t="shared" si="35"/>
        <v>0</v>
      </c>
      <c r="GB27" s="503">
        <f t="shared" ref="GB27:GB55" si="81">IF(AND(FY27&lt;(FT27-2),FV27&gt;5),FU27*-0.5,IF(AND(FY27&lt;(FT27-2),FV27&gt;3),FU27*-0.3,IF(AND(FY27&lt;(FT27-2),FV27&gt;1),FU27*-0.1,0)))</f>
        <v>0</v>
      </c>
      <c r="GC27" s="503">
        <f t="shared" ref="GC27:GC90" si="82">IF(AND(FY27&gt;(FT27+2),FV27&gt;5),FU27*0.1,IF(AND(FY27&gt;(FT27+2),FV27&gt;3),FU27*0.2,IF(AND(FY27&gt;(FT27+2),FV27&gt;1),FU27*0.3,0)))</f>
        <v>0</v>
      </c>
      <c r="GD27" s="503">
        <f t="shared" ref="GD27:GD90" si="83">IF(AND(FY27&gt;(FT27+2),FV27&lt;-5),FU27*0.5,IF(AND(FY27&gt;(FT27+2),FV27&lt;-3),FU27*0.3,IF(AND(FY27&gt;(FT27+2),FV27&lt;-1),FU27*0.1,0)))</f>
        <v>0</v>
      </c>
      <c r="GE27" s="504">
        <f t="shared" ref="GE27:GE90" si="84">(GA27+GB27+GC27+GD27+FZ27+GE26)</f>
        <v>-0.11238999999999993</v>
      </c>
      <c r="GF27" s="513">
        <f t="shared" si="36"/>
        <v>-0.16358999999999996</v>
      </c>
      <c r="GG27" s="517"/>
      <c r="GK27" s="103">
        <f t="shared" ref="GK27:GK55" si="85">(GK26+GF27)</f>
        <v>-0.11238999999999993</v>
      </c>
      <c r="GL27" s="178"/>
      <c r="GM27" s="179"/>
      <c r="GN27" s="36">
        <v>42269</v>
      </c>
      <c r="GO27" s="107">
        <v>13.540199999999999</v>
      </c>
      <c r="GP27" s="107">
        <v>13.651</v>
      </c>
      <c r="GQ27" s="507">
        <f t="shared" si="6"/>
        <v>-0.64419872315999938</v>
      </c>
      <c r="GR27" s="159">
        <v>-0.17219999999999999</v>
      </c>
      <c r="GS27" s="218">
        <v>-2.0510000000000002</v>
      </c>
      <c r="GT27" s="222">
        <f t="shared" ref="GT27:GT55" si="86">IF(GS27&lt;-7,3,IF(GS27&lt;-6,2.7,IF(GS27&lt;-5,2.2,IF(GS27&lt;-4,1.6,IF(GS27&lt;-3,1.2,IF(GS27&lt;-2,1.1,IF(GS27&lt;0,1,0)))))))</f>
        <v>1.1000000000000001</v>
      </c>
      <c r="GU27" s="223">
        <f t="shared" si="37"/>
        <v>0</v>
      </c>
      <c r="GV27" s="198">
        <f t="shared" si="38"/>
        <v>-0.36797999999999997</v>
      </c>
      <c r="GW27" s="198">
        <f t="shared" ref="GW27:GW90" si="87">(GV27-GV26)</f>
        <v>-0.18942000000000001</v>
      </c>
      <c r="GX27" s="503">
        <f t="shared" si="39"/>
        <v>0</v>
      </c>
      <c r="GY27" s="503">
        <f t="shared" ref="GY27:GY55" si="88">IF(AND(GV27&lt;(GQ27-2),GS27&gt;5),GR27*-0.5,IF(AND(GV27&lt;(GQ27-2),GS27&gt;3),GR27*-0.3,IF(AND(GV27&lt;(GQ27-2),GS27&gt;1),GR27*-0.1,0)))</f>
        <v>0</v>
      </c>
      <c r="GZ27" s="503">
        <f t="shared" ref="GZ27:GZ90" si="89">IF(AND(GV27&gt;(GQ27+2),GS27&gt;5),GR27*0.1,IF(AND(GV27&gt;(GQ27+2),GS27&gt;3),GR27*0.2,IF(AND(GV27&gt;(GQ27+2),GS27&gt;1),GR27*0.3,0)))</f>
        <v>0</v>
      </c>
      <c r="HA27" s="503">
        <f t="shared" ref="HA27:HA90" si="90">IF(AND(GV27&gt;(GQ27+2),GS27&lt;-5),GR27*0.5,IF(AND(GV27&gt;(GQ27+2),GS27&lt;-3),GR27*0.3,IF(AND(GV27&gt;(GQ27+2),GS27&lt;-1),GR27*0.1,0)))</f>
        <v>0</v>
      </c>
      <c r="HB27" s="504">
        <f t="shared" ref="HB27:HB90" si="91">(GX27+GY27+GZ27+HA27+GW27+HB26)</f>
        <v>-0.56798000000000004</v>
      </c>
      <c r="HC27" s="513">
        <f t="shared" si="40"/>
        <v>-0.18942000000000001</v>
      </c>
      <c r="HD27" s="517"/>
      <c r="HH27" s="103">
        <f t="shared" ref="HH27:HH55" si="92">(HH26+HC27)</f>
        <v>-0.56798000000000004</v>
      </c>
      <c r="HJ27" s="179"/>
      <c r="HK27" s="36">
        <v>42269</v>
      </c>
      <c r="HL27" s="107">
        <v>13.540199999999999</v>
      </c>
      <c r="HM27" s="107">
        <v>13.651</v>
      </c>
      <c r="HN27" s="507">
        <f t="shared" si="7"/>
        <v>-0.64419872315999938</v>
      </c>
      <c r="HO27" s="159">
        <v>-0.17219999999999999</v>
      </c>
      <c r="HP27" s="218">
        <v>0.29899999999999949</v>
      </c>
      <c r="HQ27" s="222">
        <f t="shared" ref="HQ27:HQ55" si="93">IF(HP27&lt;-7,3,IF(HP27&lt;-6,2.7,IF(HP27&lt;-5,2.2,IF(HP27&lt;-4,1.6,IF(HP27&lt;-3,1.2,IF(HP27&lt;-2,1.1,IF(HP27&lt;0,1,0)))))))</f>
        <v>0</v>
      </c>
      <c r="HR27" s="223">
        <f t="shared" si="41"/>
        <v>1</v>
      </c>
      <c r="HS27" s="198">
        <f t="shared" si="42"/>
        <v>-0.32099999999999995</v>
      </c>
      <c r="HT27" s="198">
        <f t="shared" ref="HT27:HT90" si="94">(HS27-HS26)</f>
        <v>-0.17219999999999996</v>
      </c>
      <c r="HU27" s="503">
        <f t="shared" si="43"/>
        <v>0</v>
      </c>
      <c r="HV27" s="503">
        <f t="shared" ref="HV27:HV55" si="95">IF(AND(HS27&lt;(HN27-2),HP27&gt;5),HO27*-0.5,IF(AND(HS27&lt;(HN27-2),HP27&gt;3),HO27*-0.3,IF(AND(HS27&lt;(HN27-2),HP27&gt;1),HO27*-0.1,0)))</f>
        <v>0</v>
      </c>
      <c r="HW27" s="503">
        <f t="shared" ref="HW27:HW90" si="96">IF(AND(HS27&gt;(HN27+2),HP27&gt;5),HO27*0.1,IF(AND(HS27&gt;(HN27+2),HP27&gt;3),HO27*0.2,IF(AND(HS27&gt;(HN27+2),HP27&gt;1),HO27*0.3,0)))</f>
        <v>0</v>
      </c>
      <c r="HX27" s="503">
        <f t="shared" ref="HX27:HX90" si="97">IF(AND(HS27&gt;(HN27+2),HP27&lt;-5),HO27*0.5,IF(AND(HS27&gt;(HN27+2),HP27&lt;-3),HO27*0.3,IF(AND(HS27&gt;(HN27+2),HP27&lt;-1),HO27*0.1,0)))</f>
        <v>0</v>
      </c>
      <c r="HY27" s="504">
        <f t="shared" ref="HY27:HY90" si="98">(HU27+HV27+HW27+HX27+HT27+HY26)</f>
        <v>-2.0999999999999963E-2</v>
      </c>
      <c r="HZ27" s="513">
        <f t="shared" si="44"/>
        <v>-0.17219999999999996</v>
      </c>
      <c r="IA27" s="517"/>
      <c r="IB27" s="159"/>
      <c r="IC27" s="159"/>
      <c r="ID27" s="159"/>
      <c r="IE27" s="103">
        <f t="shared" ref="IE27:IE55" si="99">(IE26+HZ27)</f>
        <v>-2.0999999999999963E-2</v>
      </c>
      <c r="IF27" s="178"/>
      <c r="IG27" s="179"/>
      <c r="IH27" s="36">
        <v>42269</v>
      </c>
      <c r="II27" s="107">
        <v>13.540199999999999</v>
      </c>
      <c r="IJ27" s="107">
        <v>13.651</v>
      </c>
      <c r="IK27" s="507">
        <f t="shared" si="8"/>
        <v>-0.64419872315999938</v>
      </c>
      <c r="IL27" s="159">
        <v>-0.17219999999999999</v>
      </c>
      <c r="IM27" s="330">
        <v>0.3490000000000002</v>
      </c>
      <c r="IN27" s="222">
        <f t="shared" ref="IN27:IN55" si="100">IF(IM27&lt;-7,3,IF(IM27&lt;-6,2.7,IF(IM27&lt;-5,2.2,IF(IM27&lt;-4,1.6,IF(IM27&lt;-3,1.2,IF(IM27&lt;-2,1.1,IF(IM27&lt;0,1,0)))))))</f>
        <v>0</v>
      </c>
      <c r="IO27" s="223">
        <f t="shared" si="45"/>
        <v>1</v>
      </c>
      <c r="IP27" s="198">
        <f t="shared" si="46"/>
        <v>-0.31802399999999997</v>
      </c>
      <c r="IQ27" s="198">
        <f t="shared" ref="IQ27:IQ90" si="101">(IP27-IP26)</f>
        <v>-0.17219999999999999</v>
      </c>
      <c r="IR27" s="503">
        <f t="shared" si="47"/>
        <v>0</v>
      </c>
      <c r="IS27" s="503">
        <f t="shared" ref="IS27:IS55" si="102">IF(AND(IP27&lt;(IK27-2),IM27&gt;5),IL27*-0.5,IF(AND(IP27&lt;(IK27-2),IM27&gt;3),IL27*-0.3,IF(AND(IP27&lt;(IK27-2),IM27&gt;1),IL27*-0.1,0)))</f>
        <v>0</v>
      </c>
      <c r="IT27" s="503">
        <f t="shared" ref="IT27:IT90" si="103">IF(AND(IP27&gt;(IK27+2),IM27&gt;5),IL27*0.1,IF(AND(IP27&gt;(IK27+2),IM27&gt;3),IL27*0.2,IF(AND(IP27&gt;(IK27+2),IM27&gt;1),IL27*0.3,0)))</f>
        <v>0</v>
      </c>
      <c r="IU27" s="503">
        <f t="shared" ref="IU27:IU90" si="104">IF(AND(IP27&gt;(IK27+2),IM27&lt;-5),IL27*0.5,IF(AND(IP27&gt;(IK27+2),IM27&lt;-3),IL27*0.3,IF(AND(IP27&gt;(IK27+2),IM27&lt;-1),IL27*0.1,0)))</f>
        <v>0</v>
      </c>
      <c r="IV27" s="504">
        <f t="shared" ref="IV27:IV90" si="105">(IR27+IS27+IT27+IU27+IQ27+IV26)</f>
        <v>-0.11802399999999996</v>
      </c>
      <c r="IW27" s="513">
        <f t="shared" si="48"/>
        <v>-0.17219999999999999</v>
      </c>
      <c r="IX27" s="517"/>
      <c r="IY27" s="159"/>
      <c r="IZ27" s="159"/>
      <c r="JA27" s="159"/>
      <c r="JB27" s="103">
        <f t="shared" ref="JB27:JB55" si="106">(JB26+IW27)</f>
        <v>-0.11802399999999996</v>
      </c>
      <c r="JC27" s="178"/>
      <c r="JD27" s="182">
        <v>-0.64419872315999938</v>
      </c>
      <c r="JE27" s="159"/>
      <c r="JF27" s="159">
        <v>2.2990000000000013</v>
      </c>
      <c r="JG27" s="159">
        <f t="shared" si="11"/>
        <v>-4.9499999999999822E-3</v>
      </c>
      <c r="JH27" s="159"/>
      <c r="JJ27" s="159">
        <v>-0.1509999999999998</v>
      </c>
      <c r="JK27" s="159">
        <f t="shared" si="12"/>
        <v>-0.52100000000000002</v>
      </c>
      <c r="JL27" s="159"/>
      <c r="JN27" s="159">
        <v>2.0990000000000002</v>
      </c>
      <c r="JO27" s="159">
        <f t="shared" si="13"/>
        <v>-0.30494999999999994</v>
      </c>
      <c r="JP27" s="159"/>
      <c r="JR27" s="159">
        <v>-1.1509999999999998</v>
      </c>
      <c r="JS27" s="159">
        <f t="shared" si="14"/>
        <v>-1.3912400000000003</v>
      </c>
      <c r="JT27" s="159"/>
      <c r="JV27" s="159">
        <v>2.1989999999999998</v>
      </c>
      <c r="JW27" s="159">
        <f t="shared" si="15"/>
        <v>-0.11238999999999993</v>
      </c>
      <c r="JX27" s="159"/>
      <c r="JZ27" s="159">
        <v>-2.0510000000000002</v>
      </c>
      <c r="KA27" s="159">
        <f t="shared" si="16"/>
        <v>-0.56798000000000004</v>
      </c>
      <c r="KB27" s="159"/>
      <c r="KD27" s="370">
        <v>0.29899999999999949</v>
      </c>
      <c r="KE27" s="159">
        <f t="shared" si="17"/>
        <v>-2.0999999999999963E-2</v>
      </c>
      <c r="KF27" s="159"/>
      <c r="KH27" s="330">
        <v>0.3490000000000002</v>
      </c>
      <c r="KI27" s="159">
        <f t="shared" si="49"/>
        <v>-0.11802399999999996</v>
      </c>
      <c r="KJ27" s="159"/>
      <c r="KK27" s="36">
        <v>42269</v>
      </c>
      <c r="KL27" s="36"/>
    </row>
    <row r="28" spans="1:298" x14ac:dyDescent="0.25">
      <c r="A28" s="95">
        <v>41174</v>
      </c>
      <c r="B28" s="36">
        <v>41174</v>
      </c>
      <c r="C28" s="303">
        <v>15.950000000000001</v>
      </c>
      <c r="D28" s="303">
        <v>13.5</v>
      </c>
      <c r="E28" s="303">
        <v>15.75</v>
      </c>
      <c r="F28" s="303">
        <v>12.5</v>
      </c>
      <c r="G28" s="303">
        <v>15.85</v>
      </c>
      <c r="H28" s="303">
        <v>11.6</v>
      </c>
      <c r="I28" s="303">
        <v>13.95</v>
      </c>
      <c r="J28" s="303">
        <v>14</v>
      </c>
      <c r="K28" s="104"/>
      <c r="L28" s="36">
        <v>42269</v>
      </c>
      <c r="M28" s="107">
        <v>13.540199999999999</v>
      </c>
      <c r="N28" s="98">
        <f t="shared" si="9"/>
        <v>13.651</v>
      </c>
      <c r="O28" s="107">
        <f t="shared" si="10"/>
        <v>13.762133333333333</v>
      </c>
      <c r="P28" s="264"/>
      <c r="Q28" s="177">
        <v>42269</v>
      </c>
      <c r="R28" s="303">
        <v>15.950000000000001</v>
      </c>
      <c r="S28" s="219">
        <v>2.2990000000000013</v>
      </c>
      <c r="U28" s="303">
        <v>13.5</v>
      </c>
      <c r="V28" s="219">
        <v>-0.1509999999999998</v>
      </c>
      <c r="X28" s="303">
        <v>15.75</v>
      </c>
      <c r="Y28" s="219">
        <v>2.0990000000000002</v>
      </c>
      <c r="AA28" s="303">
        <v>12.5</v>
      </c>
      <c r="AB28" s="219">
        <v>-1.1509999999999998</v>
      </c>
      <c r="AD28" s="303">
        <v>15.85</v>
      </c>
      <c r="AE28" s="218">
        <v>2.1989999999999998</v>
      </c>
      <c r="AG28" s="303">
        <v>11.6</v>
      </c>
      <c r="AH28" s="218">
        <v>-2.0510000000000002</v>
      </c>
      <c r="AJ28" s="303">
        <v>13.95</v>
      </c>
      <c r="AK28" s="218">
        <v>0.29899999999999949</v>
      </c>
      <c r="AM28" s="303">
        <v>14</v>
      </c>
      <c r="AN28" s="330">
        <v>0.3490000000000002</v>
      </c>
      <c r="AZ28" s="36">
        <v>42270</v>
      </c>
      <c r="BA28" s="303">
        <v>16.05</v>
      </c>
      <c r="BB28" s="227"/>
      <c r="BC28" s="303">
        <v>12.399999999999999</v>
      </c>
      <c r="BD28" s="184"/>
      <c r="BE28" s="303">
        <v>15.45</v>
      </c>
      <c r="BF28" s="184"/>
      <c r="BG28" s="303">
        <v>12.05</v>
      </c>
      <c r="BH28" s="184"/>
      <c r="BI28" s="303">
        <v>14.649999999999999</v>
      </c>
      <c r="BJ28" s="184"/>
      <c r="BK28" s="303">
        <v>12.899999999999999</v>
      </c>
      <c r="BL28" s="374"/>
      <c r="BM28" s="303">
        <v>13.65</v>
      </c>
      <c r="BN28" s="184"/>
      <c r="BO28" s="303">
        <v>12.8</v>
      </c>
      <c r="BP28" s="184"/>
      <c r="BR28" s="547"/>
      <c r="BS28" s="547"/>
      <c r="BT28" s="547"/>
      <c r="BU28" s="547"/>
      <c r="BV28" s="547"/>
      <c r="BW28" s="547"/>
      <c r="BX28" s="547"/>
      <c r="BY28" s="547"/>
      <c r="BZ28" s="547"/>
      <c r="CA28" s="100"/>
      <c r="CC28" s="36">
        <v>42270</v>
      </c>
      <c r="CD28" s="107">
        <v>13.319599999999999</v>
      </c>
      <c r="CE28" s="107">
        <v>13.4299</v>
      </c>
      <c r="CF28" s="507">
        <f t="shared" si="1"/>
        <v>-0.8163987231599994</v>
      </c>
      <c r="CG28" s="159">
        <v>-0.19519999999999998</v>
      </c>
      <c r="CH28" s="219">
        <v>2.6201000000000008</v>
      </c>
      <c r="CI28" s="222">
        <f t="shared" si="50"/>
        <v>0</v>
      </c>
      <c r="CJ28" s="223">
        <f t="shared" si="18"/>
        <v>0.95</v>
      </c>
      <c r="CK28" s="198">
        <f t="shared" si="51"/>
        <v>-0.19038999999999995</v>
      </c>
      <c r="CL28" s="198">
        <f t="shared" si="52"/>
        <v>-0.18543999999999997</v>
      </c>
      <c r="CM28" s="503">
        <f t="shared" si="19"/>
        <v>0</v>
      </c>
      <c r="CN28" s="503">
        <f t="shared" si="53"/>
        <v>0</v>
      </c>
      <c r="CO28" s="503">
        <f t="shared" si="54"/>
        <v>0</v>
      </c>
      <c r="CP28" s="503">
        <f t="shared" si="55"/>
        <v>0</v>
      </c>
      <c r="CQ28" s="504">
        <f t="shared" si="56"/>
        <v>-0.19038999999999995</v>
      </c>
      <c r="CR28" s="513">
        <f t="shared" si="20"/>
        <v>-0.18543999999999997</v>
      </c>
      <c r="CS28" s="517"/>
      <c r="CW28" s="103">
        <f t="shared" si="57"/>
        <v>-0.19038999999999995</v>
      </c>
      <c r="CZ28" s="36">
        <v>42270</v>
      </c>
      <c r="DA28" s="107">
        <v>13.319599999999999</v>
      </c>
      <c r="DB28" s="107">
        <v>13.4299</v>
      </c>
      <c r="DC28" s="507">
        <f t="shared" si="2"/>
        <v>-0.8163987231599994</v>
      </c>
      <c r="DD28" s="159">
        <v>-0.19519999999999998</v>
      </c>
      <c r="DE28" s="219">
        <v>-1.0299000000000014</v>
      </c>
      <c r="DF28" s="222">
        <f t="shared" si="58"/>
        <v>1</v>
      </c>
      <c r="DG28" s="223">
        <f t="shared" si="21"/>
        <v>0</v>
      </c>
      <c r="DH28" s="198">
        <f t="shared" si="22"/>
        <v>-0.71619999999999995</v>
      </c>
      <c r="DI28" s="198">
        <f t="shared" si="59"/>
        <v>-0.19519999999999993</v>
      </c>
      <c r="DJ28" s="503">
        <f t="shared" si="23"/>
        <v>0</v>
      </c>
      <c r="DK28" s="503">
        <f t="shared" si="60"/>
        <v>0</v>
      </c>
      <c r="DL28" s="503">
        <f t="shared" si="61"/>
        <v>0</v>
      </c>
      <c r="DM28" s="503">
        <f t="shared" si="62"/>
        <v>0</v>
      </c>
      <c r="DN28" s="504">
        <f t="shared" si="63"/>
        <v>-0.71619999999999995</v>
      </c>
      <c r="DO28" s="513">
        <f t="shared" si="24"/>
        <v>-0.19519999999999993</v>
      </c>
      <c r="DP28" s="517"/>
      <c r="DT28" s="103">
        <f t="shared" si="64"/>
        <v>-0.71619999999999995</v>
      </c>
      <c r="DU28" s="178"/>
      <c r="DV28" s="179"/>
      <c r="DW28" s="36">
        <v>42270</v>
      </c>
      <c r="DX28" s="107">
        <v>13.319599999999999</v>
      </c>
      <c r="DY28" s="107">
        <v>13.4299</v>
      </c>
      <c r="DZ28" s="507">
        <f t="shared" si="3"/>
        <v>-0.8163987231599994</v>
      </c>
      <c r="EA28" s="159">
        <v>-0.19519999999999998</v>
      </c>
      <c r="EB28" s="219">
        <v>2.0200999999999993</v>
      </c>
      <c r="EC28" s="222">
        <f t="shared" si="65"/>
        <v>0</v>
      </c>
      <c r="ED28" s="223">
        <f t="shared" si="25"/>
        <v>0.95</v>
      </c>
      <c r="EE28" s="198">
        <f t="shared" si="26"/>
        <v>-0.49038999999999988</v>
      </c>
      <c r="EF28" s="198">
        <f t="shared" si="66"/>
        <v>-0.18543999999999994</v>
      </c>
      <c r="EG28" s="503">
        <f t="shared" si="27"/>
        <v>0</v>
      </c>
      <c r="EH28" s="503">
        <f t="shared" si="67"/>
        <v>0</v>
      </c>
      <c r="EI28" s="503">
        <f t="shared" si="68"/>
        <v>0</v>
      </c>
      <c r="EJ28" s="503">
        <f t="shared" si="69"/>
        <v>0</v>
      </c>
      <c r="EK28" s="504">
        <f t="shared" si="70"/>
        <v>-0.49038999999999988</v>
      </c>
      <c r="EL28" s="513">
        <f t="shared" si="28"/>
        <v>-0.18543999999999994</v>
      </c>
      <c r="EM28" s="517"/>
      <c r="EQ28" s="103">
        <f t="shared" si="71"/>
        <v>-0.49038999999999988</v>
      </c>
      <c r="ER28" s="178"/>
      <c r="ES28" s="179"/>
      <c r="ET28" s="36">
        <v>42270</v>
      </c>
      <c r="EU28" s="107">
        <v>13.319599999999999</v>
      </c>
      <c r="EV28" s="107">
        <v>13.4299</v>
      </c>
      <c r="EW28" s="507">
        <f t="shared" si="4"/>
        <v>-0.8163987231599994</v>
      </c>
      <c r="EX28" s="159">
        <v>-0.19519999999999998</v>
      </c>
      <c r="EY28" s="219">
        <v>-1.3798999999999992</v>
      </c>
      <c r="EZ28" s="222">
        <f t="shared" si="72"/>
        <v>1</v>
      </c>
      <c r="FA28" s="223">
        <f t="shared" si="29"/>
        <v>0</v>
      </c>
      <c r="FB28" s="198">
        <f t="shared" si="30"/>
        <v>-0.48643999999999998</v>
      </c>
      <c r="FC28" s="198">
        <f t="shared" si="73"/>
        <v>-0.19519999999999998</v>
      </c>
      <c r="FD28" s="503">
        <f t="shared" si="31"/>
        <v>0</v>
      </c>
      <c r="FE28" s="503">
        <f t="shared" si="74"/>
        <v>0</v>
      </c>
      <c r="FF28" s="503">
        <f t="shared" si="75"/>
        <v>0</v>
      </c>
      <c r="FG28" s="503">
        <f t="shared" si="76"/>
        <v>0</v>
      </c>
      <c r="FH28" s="504">
        <f t="shared" si="77"/>
        <v>-1.5864400000000003</v>
      </c>
      <c r="FI28" s="513">
        <f t="shared" si="32"/>
        <v>-0.19519999999999998</v>
      </c>
      <c r="FJ28" s="517"/>
      <c r="FN28" s="103">
        <f t="shared" si="78"/>
        <v>-1.5864400000000003</v>
      </c>
      <c r="FO28" s="178"/>
      <c r="FP28" s="179"/>
      <c r="FQ28" s="36">
        <v>42270</v>
      </c>
      <c r="FR28" s="107">
        <v>13.319599999999999</v>
      </c>
      <c r="FS28" s="107">
        <v>13.4299</v>
      </c>
      <c r="FT28" s="507">
        <f t="shared" si="5"/>
        <v>-0.8163987231599994</v>
      </c>
      <c r="FU28" s="159">
        <v>-0.19519999999999998</v>
      </c>
      <c r="FV28" s="218">
        <v>1.2200999999999986</v>
      </c>
      <c r="FW28" s="222">
        <f t="shared" si="79"/>
        <v>0</v>
      </c>
      <c r="FX28" s="223">
        <f t="shared" si="33"/>
        <v>0.98</v>
      </c>
      <c r="FY28" s="198">
        <f t="shared" si="34"/>
        <v>-0.50368599999999997</v>
      </c>
      <c r="FZ28" s="198">
        <f t="shared" si="80"/>
        <v>-0.19129600000000002</v>
      </c>
      <c r="GA28" s="503">
        <f t="shared" si="35"/>
        <v>0</v>
      </c>
      <c r="GB28" s="503">
        <f t="shared" si="81"/>
        <v>0</v>
      </c>
      <c r="GC28" s="503">
        <f t="shared" si="82"/>
        <v>0</v>
      </c>
      <c r="GD28" s="503">
        <f t="shared" si="83"/>
        <v>0</v>
      </c>
      <c r="GE28" s="504">
        <f t="shared" si="84"/>
        <v>-0.30368599999999996</v>
      </c>
      <c r="GF28" s="513">
        <f t="shared" si="36"/>
        <v>-0.19129600000000002</v>
      </c>
      <c r="GG28" s="517"/>
      <c r="GK28" s="103">
        <f t="shared" si="85"/>
        <v>-0.30368599999999996</v>
      </c>
      <c r="GL28" s="178"/>
      <c r="GM28" s="179"/>
      <c r="GN28" s="36">
        <v>42270</v>
      </c>
      <c r="GO28" s="107">
        <v>13.319599999999999</v>
      </c>
      <c r="GP28" s="107">
        <v>13.4299</v>
      </c>
      <c r="GQ28" s="507">
        <f t="shared" si="6"/>
        <v>-0.8163987231599994</v>
      </c>
      <c r="GR28" s="159">
        <v>-0.19519999999999998</v>
      </c>
      <c r="GS28" s="218">
        <v>-0.52990000000000137</v>
      </c>
      <c r="GT28" s="222">
        <f t="shared" si="86"/>
        <v>1</v>
      </c>
      <c r="GU28" s="223">
        <f t="shared" si="37"/>
        <v>0</v>
      </c>
      <c r="GV28" s="198">
        <f t="shared" si="38"/>
        <v>-0.56318000000000001</v>
      </c>
      <c r="GW28" s="198">
        <f t="shared" si="87"/>
        <v>-0.19520000000000004</v>
      </c>
      <c r="GX28" s="503">
        <f t="shared" si="39"/>
        <v>0</v>
      </c>
      <c r="GY28" s="503">
        <f t="shared" si="88"/>
        <v>0</v>
      </c>
      <c r="GZ28" s="503">
        <f t="shared" si="89"/>
        <v>0</v>
      </c>
      <c r="HA28" s="503">
        <f t="shared" si="90"/>
        <v>0</v>
      </c>
      <c r="HB28" s="504">
        <f t="shared" si="91"/>
        <v>-0.76318000000000008</v>
      </c>
      <c r="HC28" s="513">
        <f t="shared" si="40"/>
        <v>-0.19520000000000004</v>
      </c>
      <c r="HD28" s="517"/>
      <c r="HH28" s="103">
        <f t="shared" si="92"/>
        <v>-0.76318000000000008</v>
      </c>
      <c r="HJ28" s="179"/>
      <c r="HK28" s="36">
        <v>42270</v>
      </c>
      <c r="HL28" s="107">
        <v>13.319599999999999</v>
      </c>
      <c r="HM28" s="107">
        <v>13.4299</v>
      </c>
      <c r="HN28" s="507">
        <f t="shared" si="7"/>
        <v>-0.8163987231599994</v>
      </c>
      <c r="HO28" s="159">
        <v>-0.19519999999999998</v>
      </c>
      <c r="HP28" s="218">
        <v>0.22010000000000041</v>
      </c>
      <c r="HQ28" s="222">
        <f t="shared" si="93"/>
        <v>0</v>
      </c>
      <c r="HR28" s="223">
        <f t="shared" si="41"/>
        <v>1</v>
      </c>
      <c r="HS28" s="198">
        <f t="shared" si="42"/>
        <v>-0.51619999999999999</v>
      </c>
      <c r="HT28" s="198">
        <f t="shared" si="94"/>
        <v>-0.19520000000000004</v>
      </c>
      <c r="HU28" s="503">
        <f t="shared" si="43"/>
        <v>0</v>
      </c>
      <c r="HV28" s="503">
        <f t="shared" si="95"/>
        <v>0</v>
      </c>
      <c r="HW28" s="503">
        <f t="shared" si="96"/>
        <v>0</v>
      </c>
      <c r="HX28" s="503">
        <f t="shared" si="97"/>
        <v>0</v>
      </c>
      <c r="HY28" s="504">
        <f t="shared" si="98"/>
        <v>-0.2162</v>
      </c>
      <c r="HZ28" s="513">
        <f t="shared" si="44"/>
        <v>-0.19520000000000004</v>
      </c>
      <c r="IA28" s="517"/>
      <c r="IB28" s="159"/>
      <c r="IC28" s="159"/>
      <c r="ID28" s="159"/>
      <c r="IE28" s="103">
        <f t="shared" si="99"/>
        <v>-0.2162</v>
      </c>
      <c r="IF28" s="178"/>
      <c r="IG28" s="179"/>
      <c r="IH28" s="36">
        <v>42270</v>
      </c>
      <c r="II28" s="107">
        <v>13.319599999999999</v>
      </c>
      <c r="IJ28" s="107">
        <v>13.4299</v>
      </c>
      <c r="IK28" s="507">
        <f t="shared" si="8"/>
        <v>-0.8163987231599994</v>
      </c>
      <c r="IL28" s="159">
        <v>-0.19519999999999998</v>
      </c>
      <c r="IM28" s="330">
        <v>-0.67989999999999995</v>
      </c>
      <c r="IN28" s="222">
        <f t="shared" si="100"/>
        <v>1</v>
      </c>
      <c r="IO28" s="223">
        <f t="shared" si="45"/>
        <v>0</v>
      </c>
      <c r="IP28" s="198">
        <f t="shared" si="46"/>
        <v>-0.5132239999999999</v>
      </c>
      <c r="IQ28" s="198">
        <f t="shared" si="101"/>
        <v>-0.19519999999999993</v>
      </c>
      <c r="IR28" s="503">
        <f t="shared" si="47"/>
        <v>0</v>
      </c>
      <c r="IS28" s="503">
        <f t="shared" si="102"/>
        <v>0</v>
      </c>
      <c r="IT28" s="503">
        <f t="shared" si="103"/>
        <v>0</v>
      </c>
      <c r="IU28" s="503">
        <f t="shared" si="104"/>
        <v>0</v>
      </c>
      <c r="IV28" s="504">
        <f t="shared" si="105"/>
        <v>-0.31322399999999989</v>
      </c>
      <c r="IW28" s="513">
        <f t="shared" si="48"/>
        <v>-0.19519999999999993</v>
      </c>
      <c r="IX28" s="517"/>
      <c r="IY28" s="159"/>
      <c r="IZ28" s="159"/>
      <c r="JA28" s="159"/>
      <c r="JB28" s="103">
        <f t="shared" si="106"/>
        <v>-0.31322399999999989</v>
      </c>
      <c r="JC28" s="178"/>
      <c r="JD28" s="182">
        <v>-0.8163987231599994</v>
      </c>
      <c r="JE28" s="159"/>
      <c r="JF28" s="159">
        <v>2.6201000000000008</v>
      </c>
      <c r="JG28" s="159">
        <f t="shared" si="11"/>
        <v>-0.19038999999999995</v>
      </c>
      <c r="JH28" s="159"/>
      <c r="JJ28" s="159">
        <v>-1.0299000000000014</v>
      </c>
      <c r="JK28" s="159">
        <f t="shared" si="12"/>
        <v>-0.71619999999999995</v>
      </c>
      <c r="JL28" s="159"/>
      <c r="JN28" s="159">
        <v>2.0200999999999993</v>
      </c>
      <c r="JO28" s="159">
        <f t="shared" si="13"/>
        <v>-0.49038999999999988</v>
      </c>
      <c r="JP28" s="159"/>
      <c r="JR28" s="159">
        <v>-1.3798999999999992</v>
      </c>
      <c r="JS28" s="159">
        <f t="shared" si="14"/>
        <v>-1.5864400000000003</v>
      </c>
      <c r="JT28" s="159"/>
      <c r="JV28" s="159">
        <v>1.2200999999999986</v>
      </c>
      <c r="JW28" s="159">
        <f t="shared" si="15"/>
        <v>-0.30368599999999996</v>
      </c>
      <c r="JX28" s="159"/>
      <c r="JZ28" s="159">
        <v>-0.52990000000000137</v>
      </c>
      <c r="KA28" s="159">
        <f t="shared" si="16"/>
        <v>-0.76318000000000008</v>
      </c>
      <c r="KB28" s="159"/>
      <c r="KD28" s="370">
        <v>0.22010000000000041</v>
      </c>
      <c r="KE28" s="159">
        <f t="shared" si="17"/>
        <v>-0.2162</v>
      </c>
      <c r="KF28" s="159"/>
      <c r="KH28" s="330">
        <v>-0.67989999999999995</v>
      </c>
      <c r="KI28" s="159">
        <f t="shared" si="49"/>
        <v>-0.31322399999999989</v>
      </c>
      <c r="KJ28" s="159"/>
      <c r="KK28" s="36">
        <v>42270</v>
      </c>
      <c r="KL28" s="36"/>
    </row>
    <row r="29" spans="1:298" x14ac:dyDescent="0.25">
      <c r="A29" s="95">
        <v>41175</v>
      </c>
      <c r="B29" s="36">
        <v>41175</v>
      </c>
      <c r="C29" s="303">
        <v>16.05</v>
      </c>
      <c r="D29" s="303">
        <v>12.399999999999999</v>
      </c>
      <c r="E29" s="303">
        <v>15.45</v>
      </c>
      <c r="F29" s="303">
        <v>12.05</v>
      </c>
      <c r="G29" s="303">
        <v>14.649999999999999</v>
      </c>
      <c r="H29" s="303">
        <v>12.899999999999999</v>
      </c>
      <c r="I29" s="303">
        <v>13.65</v>
      </c>
      <c r="J29" s="303">
        <v>12.75</v>
      </c>
      <c r="K29" s="104"/>
      <c r="L29" s="36">
        <v>42270</v>
      </c>
      <c r="M29" s="107">
        <v>13.319599999999999</v>
      </c>
      <c r="N29" s="98">
        <f t="shared" si="9"/>
        <v>13.4299</v>
      </c>
      <c r="O29" s="107">
        <f t="shared" si="10"/>
        <v>13.540533333333334</v>
      </c>
      <c r="P29" s="264"/>
      <c r="Q29" s="177">
        <v>42270</v>
      </c>
      <c r="R29" s="303">
        <v>16.05</v>
      </c>
      <c r="S29" s="219">
        <v>2.6201000000000008</v>
      </c>
      <c r="U29" s="303">
        <v>12.399999999999999</v>
      </c>
      <c r="V29" s="219">
        <v>-1.0299000000000014</v>
      </c>
      <c r="X29" s="303">
        <v>15.45</v>
      </c>
      <c r="Y29" s="219">
        <v>2.0200999999999993</v>
      </c>
      <c r="AA29" s="303">
        <v>12.05</v>
      </c>
      <c r="AB29" s="219">
        <v>-1.3798999999999992</v>
      </c>
      <c r="AD29" s="303">
        <v>14.649999999999999</v>
      </c>
      <c r="AE29" s="218">
        <v>1.2200999999999986</v>
      </c>
      <c r="AG29" s="303">
        <v>12.899999999999999</v>
      </c>
      <c r="AH29" s="218">
        <v>-0.52990000000000137</v>
      </c>
      <c r="AJ29" s="303">
        <v>13.65</v>
      </c>
      <c r="AK29" s="218">
        <v>0.22010000000000041</v>
      </c>
      <c r="AM29" s="303">
        <v>12.8</v>
      </c>
      <c r="AN29" s="330">
        <v>-0.67989999999999995</v>
      </c>
      <c r="AZ29" s="36">
        <v>42271</v>
      </c>
      <c r="BA29" s="303">
        <v>16</v>
      </c>
      <c r="BB29" s="227"/>
      <c r="BC29" s="303">
        <v>12.1</v>
      </c>
      <c r="BD29" s="184"/>
      <c r="BE29" s="303">
        <v>17.05</v>
      </c>
      <c r="BF29" s="184"/>
      <c r="BG29" s="303">
        <v>13.600000000000001</v>
      </c>
      <c r="BH29" s="184"/>
      <c r="BI29" s="303">
        <v>14.399999999999999</v>
      </c>
      <c r="BJ29" s="184"/>
      <c r="BK29" s="303">
        <v>12.45</v>
      </c>
      <c r="BL29" s="374"/>
      <c r="BM29" s="303">
        <v>13.75</v>
      </c>
      <c r="BN29" s="184"/>
      <c r="BO29" s="303">
        <v>14</v>
      </c>
      <c r="BP29" s="184"/>
      <c r="BR29" s="547"/>
      <c r="BS29" s="547"/>
      <c r="BT29" s="547"/>
      <c r="BU29" s="547"/>
      <c r="BV29" s="547"/>
      <c r="BW29" s="547"/>
      <c r="BX29" s="547"/>
      <c r="BY29" s="547"/>
      <c r="BZ29" s="547"/>
      <c r="CA29" s="100"/>
      <c r="CC29" s="36">
        <v>42271</v>
      </c>
      <c r="CD29" s="107">
        <v>13.1</v>
      </c>
      <c r="CE29" s="107">
        <v>13.2098</v>
      </c>
      <c r="CF29" s="507">
        <f t="shared" si="1"/>
        <v>-1.0115987231599994</v>
      </c>
      <c r="CG29" s="159">
        <v>-0.21779999999999999</v>
      </c>
      <c r="CH29" s="219">
        <v>2.7902000000000005</v>
      </c>
      <c r="CI29" s="222">
        <f t="shared" si="50"/>
        <v>0</v>
      </c>
      <c r="CJ29" s="223">
        <f t="shared" si="18"/>
        <v>0.95</v>
      </c>
      <c r="CK29" s="198">
        <f t="shared" si="51"/>
        <v>-0.39729999999999993</v>
      </c>
      <c r="CL29" s="198">
        <f t="shared" si="52"/>
        <v>-0.20690999999999998</v>
      </c>
      <c r="CM29" s="503">
        <f t="shared" si="19"/>
        <v>0</v>
      </c>
      <c r="CN29" s="503">
        <f t="shared" si="53"/>
        <v>0</v>
      </c>
      <c r="CO29" s="503">
        <f t="shared" si="54"/>
        <v>0</v>
      </c>
      <c r="CP29" s="503">
        <f t="shared" si="55"/>
        <v>0</v>
      </c>
      <c r="CQ29" s="504">
        <f t="shared" si="56"/>
        <v>-0.39729999999999993</v>
      </c>
      <c r="CR29" s="513">
        <f t="shared" si="20"/>
        <v>-0.20690999999999998</v>
      </c>
      <c r="CS29" s="517"/>
      <c r="CW29" s="103">
        <f t="shared" si="57"/>
        <v>-0.39729999999999993</v>
      </c>
      <c r="CZ29" s="36">
        <v>42271</v>
      </c>
      <c r="DA29" s="107">
        <v>13.1</v>
      </c>
      <c r="DB29" s="107">
        <v>13.2098</v>
      </c>
      <c r="DC29" s="507">
        <f t="shared" si="2"/>
        <v>-1.0115987231599994</v>
      </c>
      <c r="DD29" s="159">
        <v>-0.21779999999999999</v>
      </c>
      <c r="DE29" s="219">
        <v>-1.1097999999999999</v>
      </c>
      <c r="DF29" s="222">
        <f t="shared" si="58"/>
        <v>1</v>
      </c>
      <c r="DG29" s="223">
        <f t="shared" si="21"/>
        <v>0</v>
      </c>
      <c r="DH29" s="198">
        <f t="shared" si="22"/>
        <v>-0.93399999999999994</v>
      </c>
      <c r="DI29" s="198">
        <f t="shared" si="59"/>
        <v>-0.21779999999999999</v>
      </c>
      <c r="DJ29" s="503">
        <f t="shared" si="23"/>
        <v>0</v>
      </c>
      <c r="DK29" s="503">
        <f t="shared" si="60"/>
        <v>0</v>
      </c>
      <c r="DL29" s="503">
        <f t="shared" si="61"/>
        <v>0</v>
      </c>
      <c r="DM29" s="503">
        <f t="shared" si="62"/>
        <v>0</v>
      </c>
      <c r="DN29" s="504">
        <f t="shared" si="63"/>
        <v>-0.93399999999999994</v>
      </c>
      <c r="DO29" s="513">
        <f t="shared" si="24"/>
        <v>-0.21779999999999999</v>
      </c>
      <c r="DP29" s="517"/>
      <c r="DT29" s="103">
        <f t="shared" si="64"/>
        <v>-0.93399999999999994</v>
      </c>
      <c r="DU29" s="178"/>
      <c r="DV29" s="179"/>
      <c r="DW29" s="36">
        <v>42271</v>
      </c>
      <c r="DX29" s="107">
        <v>13.1</v>
      </c>
      <c r="DY29" s="107">
        <v>13.2098</v>
      </c>
      <c r="DZ29" s="507">
        <f t="shared" si="3"/>
        <v>-1.0115987231599994</v>
      </c>
      <c r="EA29" s="159">
        <v>-0.21779999999999999</v>
      </c>
      <c r="EB29" s="219">
        <v>3.8402000000000012</v>
      </c>
      <c r="EC29" s="222">
        <f t="shared" si="65"/>
        <v>0</v>
      </c>
      <c r="ED29" s="223">
        <f t="shared" si="25"/>
        <v>0.9</v>
      </c>
      <c r="EE29" s="198">
        <f t="shared" si="26"/>
        <v>-0.68640999999999985</v>
      </c>
      <c r="EF29" s="198">
        <f t="shared" si="66"/>
        <v>-0.19601999999999997</v>
      </c>
      <c r="EG29" s="503">
        <f t="shared" si="27"/>
        <v>0</v>
      </c>
      <c r="EH29" s="503">
        <f t="shared" si="67"/>
        <v>0</v>
      </c>
      <c r="EI29" s="503">
        <f t="shared" si="68"/>
        <v>0</v>
      </c>
      <c r="EJ29" s="503">
        <f t="shared" si="69"/>
        <v>0</v>
      </c>
      <c r="EK29" s="504">
        <f t="shared" si="70"/>
        <v>-0.68640999999999985</v>
      </c>
      <c r="EL29" s="513">
        <f t="shared" si="28"/>
        <v>-0.19601999999999997</v>
      </c>
      <c r="EM29" s="517"/>
      <c r="EQ29" s="103">
        <f t="shared" si="71"/>
        <v>-0.68640999999999985</v>
      </c>
      <c r="ER29" s="178"/>
      <c r="ES29" s="179"/>
      <c r="ET29" s="36">
        <v>42271</v>
      </c>
      <c r="EU29" s="107">
        <v>13.1</v>
      </c>
      <c r="EV29" s="107">
        <v>13.2098</v>
      </c>
      <c r="EW29" s="507">
        <f t="shared" si="4"/>
        <v>-1.0115987231599994</v>
      </c>
      <c r="EX29" s="159">
        <v>-0.21779999999999999</v>
      </c>
      <c r="EY29" s="219">
        <v>0.39020000000000188</v>
      </c>
      <c r="EZ29" s="222">
        <f t="shared" si="72"/>
        <v>0</v>
      </c>
      <c r="FA29" s="223">
        <f t="shared" si="29"/>
        <v>1</v>
      </c>
      <c r="FB29" s="198">
        <f t="shared" si="30"/>
        <v>-0.70423999999999998</v>
      </c>
      <c r="FC29" s="198">
        <f t="shared" si="73"/>
        <v>-0.21779999999999999</v>
      </c>
      <c r="FD29" s="503">
        <f t="shared" si="31"/>
        <v>0</v>
      </c>
      <c r="FE29" s="503">
        <f t="shared" si="74"/>
        <v>0</v>
      </c>
      <c r="FF29" s="503">
        <f t="shared" si="75"/>
        <v>0</v>
      </c>
      <c r="FG29" s="503">
        <f t="shared" si="76"/>
        <v>0</v>
      </c>
      <c r="FH29" s="504">
        <f t="shared" si="77"/>
        <v>-1.8042400000000003</v>
      </c>
      <c r="FI29" s="513">
        <f t="shared" si="32"/>
        <v>-0.21779999999999999</v>
      </c>
      <c r="FJ29" s="517"/>
      <c r="FN29" s="103">
        <f t="shared" si="78"/>
        <v>-1.8042400000000003</v>
      </c>
      <c r="FO29" s="178"/>
      <c r="FP29" s="179"/>
      <c r="FQ29" s="36">
        <v>42271</v>
      </c>
      <c r="FR29" s="107">
        <v>13.1</v>
      </c>
      <c r="FS29" s="107">
        <v>13.2098</v>
      </c>
      <c r="FT29" s="507">
        <f t="shared" si="5"/>
        <v>-1.0115987231599994</v>
      </c>
      <c r="FU29" s="159">
        <v>-0.21779999999999999</v>
      </c>
      <c r="FV29" s="218">
        <v>1.190199999999999</v>
      </c>
      <c r="FW29" s="222">
        <f t="shared" si="79"/>
        <v>0</v>
      </c>
      <c r="FX29" s="223">
        <f t="shared" si="33"/>
        <v>0.98</v>
      </c>
      <c r="FY29" s="198">
        <f t="shared" si="34"/>
        <v>-0.71712999999999993</v>
      </c>
      <c r="FZ29" s="198">
        <f t="shared" si="80"/>
        <v>-0.21344399999999997</v>
      </c>
      <c r="GA29" s="503">
        <f t="shared" si="35"/>
        <v>0</v>
      </c>
      <c r="GB29" s="503">
        <f t="shared" si="81"/>
        <v>0</v>
      </c>
      <c r="GC29" s="503">
        <f t="shared" si="82"/>
        <v>0</v>
      </c>
      <c r="GD29" s="503">
        <f t="shared" si="83"/>
        <v>0</v>
      </c>
      <c r="GE29" s="504">
        <f t="shared" si="84"/>
        <v>-0.51712999999999987</v>
      </c>
      <c r="GF29" s="513">
        <f t="shared" si="36"/>
        <v>-0.21344399999999997</v>
      </c>
      <c r="GG29" s="517"/>
      <c r="GK29" s="103">
        <f t="shared" si="85"/>
        <v>-0.51712999999999987</v>
      </c>
      <c r="GL29" s="178"/>
      <c r="GM29" s="179"/>
      <c r="GN29" s="36">
        <v>42271</v>
      </c>
      <c r="GO29" s="107">
        <v>13.1</v>
      </c>
      <c r="GP29" s="107">
        <v>13.2098</v>
      </c>
      <c r="GQ29" s="507">
        <f t="shared" si="6"/>
        <v>-1.0115987231599994</v>
      </c>
      <c r="GR29" s="159">
        <v>-0.21779999999999999</v>
      </c>
      <c r="GS29" s="218">
        <v>-0.75980000000000025</v>
      </c>
      <c r="GT29" s="222">
        <f t="shared" si="86"/>
        <v>1</v>
      </c>
      <c r="GU29" s="223">
        <f t="shared" si="37"/>
        <v>0</v>
      </c>
      <c r="GV29" s="198">
        <f t="shared" si="38"/>
        <v>-0.78098000000000001</v>
      </c>
      <c r="GW29" s="198">
        <f t="shared" si="87"/>
        <v>-0.21779999999999999</v>
      </c>
      <c r="GX29" s="503">
        <f t="shared" si="39"/>
        <v>0</v>
      </c>
      <c r="GY29" s="503">
        <f t="shared" si="88"/>
        <v>0</v>
      </c>
      <c r="GZ29" s="503">
        <f t="shared" si="89"/>
        <v>0</v>
      </c>
      <c r="HA29" s="503">
        <f t="shared" si="90"/>
        <v>0</v>
      </c>
      <c r="HB29" s="504">
        <f t="shared" si="91"/>
        <v>-0.98098000000000007</v>
      </c>
      <c r="HC29" s="513">
        <f t="shared" si="40"/>
        <v>-0.21779999999999999</v>
      </c>
      <c r="HD29" s="517"/>
      <c r="HH29" s="103">
        <f t="shared" si="92"/>
        <v>-0.98098000000000007</v>
      </c>
      <c r="HJ29" s="179"/>
      <c r="HK29" s="36">
        <v>42271</v>
      </c>
      <c r="HL29" s="107">
        <v>13.1</v>
      </c>
      <c r="HM29" s="107">
        <v>13.2098</v>
      </c>
      <c r="HN29" s="507">
        <f t="shared" si="7"/>
        <v>-1.0115987231599994</v>
      </c>
      <c r="HO29" s="159">
        <v>-0.21779999999999999</v>
      </c>
      <c r="HP29" s="218">
        <v>0.54020000000000046</v>
      </c>
      <c r="HQ29" s="222">
        <f t="shared" si="93"/>
        <v>0</v>
      </c>
      <c r="HR29" s="223">
        <f t="shared" si="41"/>
        <v>1</v>
      </c>
      <c r="HS29" s="198">
        <f t="shared" si="42"/>
        <v>-0.73399999999999999</v>
      </c>
      <c r="HT29" s="198">
        <f t="shared" si="94"/>
        <v>-0.21779999999999999</v>
      </c>
      <c r="HU29" s="503">
        <f t="shared" si="43"/>
        <v>0</v>
      </c>
      <c r="HV29" s="503">
        <f t="shared" si="95"/>
        <v>0</v>
      </c>
      <c r="HW29" s="503">
        <f t="shared" si="96"/>
        <v>0</v>
      </c>
      <c r="HX29" s="503">
        <f t="shared" si="97"/>
        <v>0</v>
      </c>
      <c r="HY29" s="504">
        <f t="shared" si="98"/>
        <v>-0.434</v>
      </c>
      <c r="HZ29" s="513">
        <f t="shared" si="44"/>
        <v>-0.21779999999999999</v>
      </c>
      <c r="IA29" s="517"/>
      <c r="IB29" s="159"/>
      <c r="IC29" s="159"/>
      <c r="ID29" s="159"/>
      <c r="IE29" s="103">
        <f t="shared" si="99"/>
        <v>-0.434</v>
      </c>
      <c r="IF29" s="178"/>
      <c r="IG29" s="179"/>
      <c r="IH29" s="36">
        <v>42271</v>
      </c>
      <c r="II29" s="107">
        <v>13.1</v>
      </c>
      <c r="IJ29" s="107">
        <v>13.2098</v>
      </c>
      <c r="IK29" s="507">
        <f t="shared" si="8"/>
        <v>-1.0115987231599994</v>
      </c>
      <c r="IL29" s="159">
        <v>-0.21779999999999999</v>
      </c>
      <c r="IM29" s="330">
        <v>0.79020000000000046</v>
      </c>
      <c r="IN29" s="222">
        <f t="shared" si="100"/>
        <v>0</v>
      </c>
      <c r="IO29" s="223">
        <f t="shared" si="45"/>
        <v>1</v>
      </c>
      <c r="IP29" s="198">
        <f t="shared" si="46"/>
        <v>-0.7310239999999999</v>
      </c>
      <c r="IQ29" s="198">
        <f t="shared" si="101"/>
        <v>-0.21779999999999999</v>
      </c>
      <c r="IR29" s="503">
        <f t="shared" si="47"/>
        <v>0</v>
      </c>
      <c r="IS29" s="503">
        <f t="shared" si="102"/>
        <v>0</v>
      </c>
      <c r="IT29" s="503">
        <f t="shared" si="103"/>
        <v>0</v>
      </c>
      <c r="IU29" s="503">
        <f t="shared" si="104"/>
        <v>0</v>
      </c>
      <c r="IV29" s="504">
        <f t="shared" si="105"/>
        <v>-0.53102399999999994</v>
      </c>
      <c r="IW29" s="513">
        <f t="shared" si="48"/>
        <v>-0.21779999999999999</v>
      </c>
      <c r="IX29" s="517"/>
      <c r="IY29" s="159"/>
      <c r="IZ29" s="159"/>
      <c r="JA29" s="159"/>
      <c r="JB29" s="103">
        <f t="shared" si="106"/>
        <v>-0.53102399999999994</v>
      </c>
      <c r="JC29" s="178"/>
      <c r="JD29" s="182">
        <v>-1.0115987231599994</v>
      </c>
      <c r="JE29" s="159"/>
      <c r="JF29" s="159">
        <v>2.7902000000000005</v>
      </c>
      <c r="JG29" s="159">
        <f t="shared" si="11"/>
        <v>-0.39729999999999993</v>
      </c>
      <c r="JH29" s="159"/>
      <c r="JJ29" s="159">
        <v>-1.1097999999999999</v>
      </c>
      <c r="JK29" s="159">
        <f t="shared" si="12"/>
        <v>-0.93399999999999994</v>
      </c>
      <c r="JL29" s="159"/>
      <c r="JN29" s="159">
        <v>3.8402000000000012</v>
      </c>
      <c r="JO29" s="159">
        <f t="shared" si="13"/>
        <v>-0.68640999999999985</v>
      </c>
      <c r="JP29" s="159"/>
      <c r="JR29" s="159">
        <v>0.39020000000000188</v>
      </c>
      <c r="JS29" s="159">
        <f t="shared" si="14"/>
        <v>-1.8042400000000003</v>
      </c>
      <c r="JT29" s="159"/>
      <c r="JV29" s="159">
        <v>1.190199999999999</v>
      </c>
      <c r="JW29" s="159">
        <f t="shared" si="15"/>
        <v>-0.51712999999999987</v>
      </c>
      <c r="JX29" s="159"/>
      <c r="JZ29" s="159">
        <v>-0.75980000000000025</v>
      </c>
      <c r="KA29" s="159">
        <f t="shared" si="16"/>
        <v>-0.98098000000000007</v>
      </c>
      <c r="KB29" s="159"/>
      <c r="KD29" s="370">
        <v>0.54020000000000046</v>
      </c>
      <c r="KE29" s="159">
        <f t="shared" si="17"/>
        <v>-0.434</v>
      </c>
      <c r="KF29" s="159"/>
      <c r="KH29" s="330">
        <v>0.79020000000000046</v>
      </c>
      <c r="KI29" s="159">
        <f t="shared" si="49"/>
        <v>-0.53102399999999994</v>
      </c>
      <c r="KJ29" s="159"/>
      <c r="KK29" s="36">
        <v>42271</v>
      </c>
      <c r="KL29" s="36"/>
    </row>
    <row r="30" spans="1:298" x14ac:dyDescent="0.25">
      <c r="A30" s="95">
        <v>41176</v>
      </c>
      <c r="B30" s="36">
        <v>41176</v>
      </c>
      <c r="C30" s="303">
        <v>16</v>
      </c>
      <c r="D30" s="303">
        <v>12.1</v>
      </c>
      <c r="E30" s="303">
        <v>17.05</v>
      </c>
      <c r="F30" s="303">
        <v>13.600000000000001</v>
      </c>
      <c r="G30" s="303">
        <v>14.399999999999999</v>
      </c>
      <c r="H30" s="303">
        <v>12.45</v>
      </c>
      <c r="I30" s="303">
        <v>13.75</v>
      </c>
      <c r="J30" s="303">
        <v>14</v>
      </c>
      <c r="K30" s="104"/>
      <c r="L30" s="36">
        <v>42271</v>
      </c>
      <c r="M30" s="107">
        <v>13.1</v>
      </c>
      <c r="N30" s="98">
        <f t="shared" si="9"/>
        <v>13.2098</v>
      </c>
      <c r="O30" s="107">
        <f t="shared" si="10"/>
        <v>13.319933333333333</v>
      </c>
      <c r="P30" s="264"/>
      <c r="Q30" s="177">
        <v>42271</v>
      </c>
      <c r="R30" s="303">
        <v>16</v>
      </c>
      <c r="S30" s="219">
        <v>2.7902000000000005</v>
      </c>
      <c r="U30" s="303">
        <v>12.1</v>
      </c>
      <c r="V30" s="219">
        <v>-1.1097999999999999</v>
      </c>
      <c r="X30" s="303">
        <v>17.05</v>
      </c>
      <c r="Y30" s="219">
        <v>3.8402000000000012</v>
      </c>
      <c r="AA30" s="303">
        <v>13.600000000000001</v>
      </c>
      <c r="AB30" s="219">
        <v>0.39020000000000188</v>
      </c>
      <c r="AD30" s="303">
        <v>14.399999999999999</v>
      </c>
      <c r="AE30" s="218">
        <v>1.190199999999999</v>
      </c>
      <c r="AG30" s="303">
        <v>12.45</v>
      </c>
      <c r="AH30" s="218">
        <v>-0.75980000000000025</v>
      </c>
      <c r="AJ30" s="303">
        <v>13.75</v>
      </c>
      <c r="AK30" s="218">
        <v>0.54020000000000046</v>
      </c>
      <c r="AM30" s="303">
        <v>14</v>
      </c>
      <c r="AN30" s="330">
        <v>0.79020000000000046</v>
      </c>
      <c r="AZ30" s="36">
        <v>42272</v>
      </c>
      <c r="BA30" s="303">
        <v>17.399999999999999</v>
      </c>
      <c r="BB30" s="227"/>
      <c r="BC30" s="303">
        <v>11.05</v>
      </c>
      <c r="BD30" s="184"/>
      <c r="BE30" s="303">
        <v>17.149999999999999</v>
      </c>
      <c r="BF30" s="184"/>
      <c r="BG30" s="303">
        <v>15.399999999999999</v>
      </c>
      <c r="BH30" s="184"/>
      <c r="BI30" s="303">
        <v>15.75</v>
      </c>
      <c r="BJ30" s="184"/>
      <c r="BK30" s="303">
        <v>11.45</v>
      </c>
      <c r="BL30" s="374"/>
      <c r="BM30" s="303">
        <v>13.2</v>
      </c>
      <c r="BN30" s="184"/>
      <c r="BO30" s="303">
        <v>13.9</v>
      </c>
      <c r="BP30" s="184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C30" s="36">
        <v>42272</v>
      </c>
      <c r="CD30" s="107">
        <v>12.881399999999999</v>
      </c>
      <c r="CE30" s="107">
        <v>12.9907</v>
      </c>
      <c r="CF30" s="507">
        <f t="shared" si="1"/>
        <v>-1.2293987231599994</v>
      </c>
      <c r="CG30" s="159">
        <v>-0.24000000000000002</v>
      </c>
      <c r="CH30" s="219">
        <v>4.4092999999999982</v>
      </c>
      <c r="CI30" s="222">
        <f t="shared" si="50"/>
        <v>0</v>
      </c>
      <c r="CJ30" s="223">
        <f t="shared" si="18"/>
        <v>0.8</v>
      </c>
      <c r="CK30" s="198">
        <f t="shared" si="51"/>
        <v>-0.58929999999999993</v>
      </c>
      <c r="CL30" s="198">
        <f t="shared" si="52"/>
        <v>-0.192</v>
      </c>
      <c r="CM30" s="503">
        <f t="shared" si="19"/>
        <v>0</v>
      </c>
      <c r="CN30" s="503">
        <f t="shared" si="53"/>
        <v>0</v>
      </c>
      <c r="CO30" s="503">
        <f t="shared" si="54"/>
        <v>0</v>
      </c>
      <c r="CP30" s="503">
        <f t="shared" si="55"/>
        <v>0</v>
      </c>
      <c r="CQ30" s="504">
        <f t="shared" si="56"/>
        <v>-0.58929999999999993</v>
      </c>
      <c r="CR30" s="513">
        <f t="shared" si="20"/>
        <v>-0.192</v>
      </c>
      <c r="CS30" s="517"/>
      <c r="CW30" s="103">
        <f t="shared" si="57"/>
        <v>-0.58929999999999993</v>
      </c>
      <c r="CZ30" s="36">
        <v>42272</v>
      </c>
      <c r="DA30" s="107">
        <v>12.881399999999999</v>
      </c>
      <c r="DB30" s="107">
        <v>12.9907</v>
      </c>
      <c r="DC30" s="507">
        <f t="shared" si="2"/>
        <v>-1.2293987231599994</v>
      </c>
      <c r="DD30" s="159">
        <v>-0.24000000000000002</v>
      </c>
      <c r="DE30" s="219">
        <v>-1.9406999999999996</v>
      </c>
      <c r="DF30" s="222">
        <f t="shared" si="58"/>
        <v>1</v>
      </c>
      <c r="DG30" s="223">
        <f t="shared" si="21"/>
        <v>0</v>
      </c>
      <c r="DH30" s="198">
        <f t="shared" si="22"/>
        <v>-1.1739999999999999</v>
      </c>
      <c r="DI30" s="198">
        <f t="shared" si="59"/>
        <v>-0.24</v>
      </c>
      <c r="DJ30" s="503">
        <f t="shared" si="23"/>
        <v>0</v>
      </c>
      <c r="DK30" s="503">
        <f t="shared" si="60"/>
        <v>0</v>
      </c>
      <c r="DL30" s="503">
        <f t="shared" si="61"/>
        <v>0</v>
      </c>
      <c r="DM30" s="503">
        <f t="shared" si="62"/>
        <v>0</v>
      </c>
      <c r="DN30" s="504">
        <f t="shared" si="63"/>
        <v>-1.1739999999999999</v>
      </c>
      <c r="DO30" s="513">
        <f t="shared" si="24"/>
        <v>-0.24</v>
      </c>
      <c r="DP30" s="517"/>
      <c r="DT30" s="103">
        <f t="shared" si="64"/>
        <v>-1.1739999999999999</v>
      </c>
      <c r="DU30" s="178"/>
      <c r="DV30" s="179"/>
      <c r="DW30" s="36">
        <v>42272</v>
      </c>
      <c r="DX30" s="107">
        <v>12.881399999999999</v>
      </c>
      <c r="DY30" s="107">
        <v>12.9907</v>
      </c>
      <c r="DZ30" s="507">
        <f t="shared" si="3"/>
        <v>-1.2293987231599994</v>
      </c>
      <c r="EA30" s="159">
        <v>-0.24000000000000002</v>
      </c>
      <c r="EB30" s="219">
        <v>4.1592999999999982</v>
      </c>
      <c r="EC30" s="222">
        <f t="shared" si="65"/>
        <v>0</v>
      </c>
      <c r="ED30" s="223">
        <f t="shared" si="25"/>
        <v>0.8</v>
      </c>
      <c r="EE30" s="198">
        <f t="shared" si="26"/>
        <v>-0.87840999999999991</v>
      </c>
      <c r="EF30" s="198">
        <f t="shared" si="66"/>
        <v>-0.19200000000000006</v>
      </c>
      <c r="EG30" s="503">
        <f t="shared" si="27"/>
        <v>0</v>
      </c>
      <c r="EH30" s="503">
        <f t="shared" si="67"/>
        <v>0</v>
      </c>
      <c r="EI30" s="503">
        <f t="shared" si="68"/>
        <v>0</v>
      </c>
      <c r="EJ30" s="503">
        <f t="shared" si="69"/>
        <v>0</v>
      </c>
      <c r="EK30" s="504">
        <f t="shared" si="70"/>
        <v>-0.87840999999999991</v>
      </c>
      <c r="EL30" s="513">
        <f t="shared" si="28"/>
        <v>-0.19200000000000006</v>
      </c>
      <c r="EM30" s="517"/>
      <c r="EQ30" s="103">
        <f t="shared" si="71"/>
        <v>-0.87840999999999991</v>
      </c>
      <c r="ER30" s="178"/>
      <c r="ES30" s="179"/>
      <c r="ET30" s="36">
        <v>42272</v>
      </c>
      <c r="EU30" s="107">
        <v>12.881399999999999</v>
      </c>
      <c r="EV30" s="107">
        <v>12.9907</v>
      </c>
      <c r="EW30" s="507">
        <f t="shared" si="4"/>
        <v>-1.2293987231599994</v>
      </c>
      <c r="EX30" s="159">
        <v>-0.24000000000000002</v>
      </c>
      <c r="EY30" s="219">
        <v>2.4092999999999982</v>
      </c>
      <c r="EZ30" s="222">
        <f t="shared" si="72"/>
        <v>0</v>
      </c>
      <c r="FA30" s="223">
        <f t="shared" si="29"/>
        <v>0.95</v>
      </c>
      <c r="FB30" s="198">
        <f t="shared" si="30"/>
        <v>-0.93223999999999996</v>
      </c>
      <c r="FC30" s="198">
        <f t="shared" si="73"/>
        <v>-0.22799999999999998</v>
      </c>
      <c r="FD30" s="503">
        <f t="shared" si="31"/>
        <v>0</v>
      </c>
      <c r="FE30" s="503">
        <f t="shared" si="74"/>
        <v>0</v>
      </c>
      <c r="FF30" s="503">
        <f t="shared" si="75"/>
        <v>0</v>
      </c>
      <c r="FG30" s="503">
        <f t="shared" si="76"/>
        <v>0</v>
      </c>
      <c r="FH30" s="504">
        <f t="shared" si="77"/>
        <v>-2.0322400000000003</v>
      </c>
      <c r="FI30" s="513">
        <f t="shared" si="32"/>
        <v>-0.22799999999999998</v>
      </c>
      <c r="FJ30" s="517"/>
      <c r="FN30" s="103">
        <f t="shared" si="78"/>
        <v>-2.0322400000000003</v>
      </c>
      <c r="FO30" s="178"/>
      <c r="FP30" s="179"/>
      <c r="FQ30" s="36">
        <v>42272</v>
      </c>
      <c r="FR30" s="107">
        <v>12.881399999999999</v>
      </c>
      <c r="FS30" s="107">
        <v>12.9907</v>
      </c>
      <c r="FT30" s="507">
        <f t="shared" si="5"/>
        <v>-1.2293987231599994</v>
      </c>
      <c r="FU30" s="159">
        <v>-0.24000000000000002</v>
      </c>
      <c r="FV30" s="218">
        <v>2.7592999999999996</v>
      </c>
      <c r="FW30" s="222">
        <f t="shared" si="79"/>
        <v>0</v>
      </c>
      <c r="FX30" s="223">
        <f t="shared" si="33"/>
        <v>0.95</v>
      </c>
      <c r="FY30" s="198">
        <f t="shared" si="34"/>
        <v>-0.94512999999999991</v>
      </c>
      <c r="FZ30" s="198">
        <f t="shared" si="80"/>
        <v>-0.22799999999999998</v>
      </c>
      <c r="GA30" s="503">
        <f t="shared" si="35"/>
        <v>0</v>
      </c>
      <c r="GB30" s="503">
        <f t="shared" si="81"/>
        <v>0</v>
      </c>
      <c r="GC30" s="503">
        <f t="shared" si="82"/>
        <v>0</v>
      </c>
      <c r="GD30" s="503">
        <f t="shared" si="83"/>
        <v>0</v>
      </c>
      <c r="GE30" s="504">
        <f t="shared" si="84"/>
        <v>-0.74512999999999985</v>
      </c>
      <c r="GF30" s="513">
        <f t="shared" si="36"/>
        <v>-0.22799999999999998</v>
      </c>
      <c r="GG30" s="517"/>
      <c r="GK30" s="103">
        <f t="shared" si="85"/>
        <v>-0.74512999999999985</v>
      </c>
      <c r="GL30" s="178"/>
      <c r="GM30" s="179"/>
      <c r="GN30" s="36">
        <v>42272</v>
      </c>
      <c r="GO30" s="107">
        <v>12.881399999999999</v>
      </c>
      <c r="GP30" s="107">
        <v>12.9907</v>
      </c>
      <c r="GQ30" s="507">
        <f t="shared" si="6"/>
        <v>-1.2293987231599994</v>
      </c>
      <c r="GR30" s="159">
        <v>-0.24000000000000002</v>
      </c>
      <c r="GS30" s="218">
        <v>-1.5407000000000011</v>
      </c>
      <c r="GT30" s="222">
        <f t="shared" si="86"/>
        <v>1</v>
      </c>
      <c r="GU30" s="223">
        <f t="shared" si="37"/>
        <v>0</v>
      </c>
      <c r="GV30" s="198">
        <f t="shared" si="38"/>
        <v>-1.02098</v>
      </c>
      <c r="GW30" s="198">
        <f t="shared" si="87"/>
        <v>-0.24</v>
      </c>
      <c r="GX30" s="503">
        <f t="shared" si="39"/>
        <v>0</v>
      </c>
      <c r="GY30" s="503">
        <f t="shared" si="88"/>
        <v>0</v>
      </c>
      <c r="GZ30" s="503">
        <f t="shared" si="89"/>
        <v>0</v>
      </c>
      <c r="HA30" s="503">
        <f t="shared" si="90"/>
        <v>0</v>
      </c>
      <c r="HB30" s="504">
        <f t="shared" si="91"/>
        <v>-1.22098</v>
      </c>
      <c r="HC30" s="513">
        <f t="shared" si="40"/>
        <v>-0.24</v>
      </c>
      <c r="HD30" s="517"/>
      <c r="HH30" s="103">
        <f t="shared" si="92"/>
        <v>-1.22098</v>
      </c>
      <c r="HJ30" s="179"/>
      <c r="HK30" s="36">
        <v>42272</v>
      </c>
      <c r="HL30" s="107">
        <v>12.881399999999999</v>
      </c>
      <c r="HM30" s="107">
        <v>12.9907</v>
      </c>
      <c r="HN30" s="507">
        <f t="shared" si="7"/>
        <v>-1.2293987231599994</v>
      </c>
      <c r="HO30" s="159">
        <v>-0.24000000000000002</v>
      </c>
      <c r="HP30" s="218">
        <v>0.20929999999999893</v>
      </c>
      <c r="HQ30" s="222">
        <f t="shared" si="93"/>
        <v>0</v>
      </c>
      <c r="HR30" s="223">
        <f t="shared" si="41"/>
        <v>1</v>
      </c>
      <c r="HS30" s="198">
        <f t="shared" si="42"/>
        <v>-0.97399999999999998</v>
      </c>
      <c r="HT30" s="198">
        <f t="shared" si="94"/>
        <v>-0.24</v>
      </c>
      <c r="HU30" s="503">
        <f t="shared" si="43"/>
        <v>0</v>
      </c>
      <c r="HV30" s="503">
        <f t="shared" si="95"/>
        <v>0</v>
      </c>
      <c r="HW30" s="503">
        <f t="shared" si="96"/>
        <v>0</v>
      </c>
      <c r="HX30" s="503">
        <f t="shared" si="97"/>
        <v>0</v>
      </c>
      <c r="HY30" s="504">
        <f t="shared" si="98"/>
        <v>-0.67399999999999993</v>
      </c>
      <c r="HZ30" s="513">
        <f t="shared" si="44"/>
        <v>-0.24</v>
      </c>
      <c r="IA30" s="517"/>
      <c r="IB30" s="159"/>
      <c r="IC30" s="159"/>
      <c r="ID30" s="159"/>
      <c r="IE30" s="103">
        <f t="shared" si="99"/>
        <v>-0.67399999999999993</v>
      </c>
      <c r="IF30" s="178"/>
      <c r="IG30" s="179"/>
      <c r="IH30" s="36">
        <v>42272</v>
      </c>
      <c r="II30" s="107">
        <v>12.881399999999999</v>
      </c>
      <c r="IJ30" s="107">
        <v>12.9907</v>
      </c>
      <c r="IK30" s="507">
        <f t="shared" si="8"/>
        <v>-1.2293987231599994</v>
      </c>
      <c r="IL30" s="159">
        <v>-0.24000000000000002</v>
      </c>
      <c r="IM30" s="330">
        <v>0.90929999999999822</v>
      </c>
      <c r="IN30" s="222">
        <f t="shared" si="100"/>
        <v>0</v>
      </c>
      <c r="IO30" s="223">
        <f t="shared" si="45"/>
        <v>1</v>
      </c>
      <c r="IP30" s="198">
        <f t="shared" si="46"/>
        <v>-0.97102399999999989</v>
      </c>
      <c r="IQ30" s="198">
        <f t="shared" si="101"/>
        <v>-0.24</v>
      </c>
      <c r="IR30" s="503">
        <f t="shared" si="47"/>
        <v>0</v>
      </c>
      <c r="IS30" s="503">
        <f t="shared" si="102"/>
        <v>0</v>
      </c>
      <c r="IT30" s="503">
        <f t="shared" si="103"/>
        <v>0</v>
      </c>
      <c r="IU30" s="503">
        <f t="shared" si="104"/>
        <v>0</v>
      </c>
      <c r="IV30" s="504">
        <f t="shared" si="105"/>
        <v>-0.77102399999999993</v>
      </c>
      <c r="IW30" s="513">
        <f t="shared" si="48"/>
        <v>-0.24</v>
      </c>
      <c r="IX30" s="517"/>
      <c r="IY30" s="159"/>
      <c r="IZ30" s="159"/>
      <c r="JA30" s="159"/>
      <c r="JB30" s="103">
        <f t="shared" si="106"/>
        <v>-0.77102399999999993</v>
      </c>
      <c r="JC30" s="178"/>
      <c r="JD30" s="182">
        <v>-1.2293987231599994</v>
      </c>
      <c r="JE30" s="159"/>
      <c r="JF30" s="159">
        <v>4.4092999999999982</v>
      </c>
      <c r="JG30" s="159">
        <f t="shared" si="11"/>
        <v>-0.58929999999999993</v>
      </c>
      <c r="JH30" s="159"/>
      <c r="JJ30" s="159">
        <v>-1.9406999999999996</v>
      </c>
      <c r="JK30" s="159">
        <f t="shared" si="12"/>
        <v>-1.1739999999999999</v>
      </c>
      <c r="JL30" s="159"/>
      <c r="JN30" s="159">
        <v>4.1592999999999982</v>
      </c>
      <c r="JO30" s="159">
        <f t="shared" si="13"/>
        <v>-0.87840999999999991</v>
      </c>
      <c r="JP30" s="159"/>
      <c r="JR30" s="159">
        <v>2.4092999999999982</v>
      </c>
      <c r="JS30" s="159">
        <f t="shared" si="14"/>
        <v>-2.0322400000000003</v>
      </c>
      <c r="JT30" s="159"/>
      <c r="JV30" s="159">
        <v>2.7592999999999996</v>
      </c>
      <c r="JW30" s="159">
        <f t="shared" si="15"/>
        <v>-0.74512999999999985</v>
      </c>
      <c r="JX30" s="159"/>
      <c r="JZ30" s="159">
        <v>-1.5407000000000011</v>
      </c>
      <c r="KA30" s="159">
        <f t="shared" si="16"/>
        <v>-1.22098</v>
      </c>
      <c r="KB30" s="159"/>
      <c r="KD30" s="370">
        <v>0.20929999999999893</v>
      </c>
      <c r="KE30" s="159">
        <f t="shared" si="17"/>
        <v>-0.67399999999999993</v>
      </c>
      <c r="KF30" s="159"/>
      <c r="KH30" s="330">
        <v>0.90929999999999822</v>
      </c>
      <c r="KI30" s="159">
        <f t="shared" si="49"/>
        <v>-0.77102399999999993</v>
      </c>
      <c r="KJ30" s="159"/>
      <c r="KK30" s="36">
        <v>42272</v>
      </c>
      <c r="KL30" s="36"/>
    </row>
    <row r="31" spans="1:298" x14ac:dyDescent="0.25">
      <c r="A31" s="95">
        <v>41177</v>
      </c>
      <c r="B31" s="36">
        <v>41177</v>
      </c>
      <c r="C31" s="303">
        <v>17.399999999999999</v>
      </c>
      <c r="D31" s="303">
        <v>11.05</v>
      </c>
      <c r="E31" s="303">
        <v>17.149999999999999</v>
      </c>
      <c r="F31" s="303">
        <v>15.399999999999999</v>
      </c>
      <c r="G31" s="303">
        <v>15.75</v>
      </c>
      <c r="H31" s="303">
        <v>11.45</v>
      </c>
      <c r="I31" s="303">
        <v>13.2</v>
      </c>
      <c r="J31" s="303">
        <v>13.899999999999999</v>
      </c>
      <c r="K31" s="104"/>
      <c r="L31" s="36">
        <v>42272</v>
      </c>
      <c r="M31" s="107">
        <v>12.881399999999999</v>
      </c>
      <c r="N31" s="98">
        <f t="shared" si="9"/>
        <v>12.9907</v>
      </c>
      <c r="O31" s="107">
        <f t="shared" si="10"/>
        <v>13.100333333333333</v>
      </c>
      <c r="P31" s="264"/>
      <c r="Q31" s="177">
        <v>42272</v>
      </c>
      <c r="R31" s="303">
        <v>17.399999999999999</v>
      </c>
      <c r="S31" s="219">
        <v>4.4092999999999982</v>
      </c>
      <c r="U31" s="303">
        <v>11.05</v>
      </c>
      <c r="V31" s="219">
        <v>-1.9406999999999996</v>
      </c>
      <c r="X31" s="303">
        <v>17.149999999999999</v>
      </c>
      <c r="Y31" s="219">
        <v>4.1592999999999982</v>
      </c>
      <c r="AA31" s="303">
        <v>15.399999999999999</v>
      </c>
      <c r="AB31" s="219">
        <v>2.4092999999999982</v>
      </c>
      <c r="AD31" s="303">
        <v>15.75</v>
      </c>
      <c r="AE31" s="218">
        <v>2.7592999999999996</v>
      </c>
      <c r="AG31" s="303">
        <v>11.45</v>
      </c>
      <c r="AH31" s="218">
        <v>-1.5407000000000011</v>
      </c>
      <c r="AJ31" s="303">
        <v>13.2</v>
      </c>
      <c r="AK31" s="218">
        <v>0.20929999999999893</v>
      </c>
      <c r="AM31" s="303">
        <v>13.9</v>
      </c>
      <c r="AN31" s="330">
        <v>0.90929999999999822</v>
      </c>
      <c r="AZ31" s="36">
        <v>42273</v>
      </c>
      <c r="BA31" s="303">
        <v>16.600000000000001</v>
      </c>
      <c r="BB31" s="227"/>
      <c r="BC31" s="303">
        <v>11.25</v>
      </c>
      <c r="BD31" s="184"/>
      <c r="BE31" s="303">
        <v>14.7</v>
      </c>
      <c r="BF31" s="184"/>
      <c r="BG31" s="303">
        <v>14.35</v>
      </c>
      <c r="BH31" s="184"/>
      <c r="BI31" s="303">
        <v>16.5</v>
      </c>
      <c r="BJ31" s="184"/>
      <c r="BK31" s="303">
        <v>12.7</v>
      </c>
      <c r="BL31" s="374"/>
      <c r="BM31" s="303">
        <v>11.9</v>
      </c>
      <c r="BN31" s="184"/>
      <c r="BO31" s="303">
        <v>13.6</v>
      </c>
      <c r="BP31" s="184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C31" s="36">
        <v>42273</v>
      </c>
      <c r="CD31" s="107">
        <v>12.663799999999998</v>
      </c>
      <c r="CE31" s="107">
        <v>12.772599999999999</v>
      </c>
      <c r="CF31" s="507">
        <f t="shared" si="1"/>
        <v>-1.4693987231599994</v>
      </c>
      <c r="CG31" s="159">
        <v>-0.26179999999999998</v>
      </c>
      <c r="CH31" s="219">
        <v>3.8274000000000026</v>
      </c>
      <c r="CI31" s="222">
        <f t="shared" si="50"/>
        <v>0</v>
      </c>
      <c r="CJ31" s="223">
        <f t="shared" si="18"/>
        <v>0.9</v>
      </c>
      <c r="CK31" s="198">
        <f t="shared" si="51"/>
        <v>-0.82491999999999988</v>
      </c>
      <c r="CL31" s="198">
        <f t="shared" si="52"/>
        <v>-0.23561999999999994</v>
      </c>
      <c r="CM31" s="503">
        <f t="shared" si="19"/>
        <v>0</v>
      </c>
      <c r="CN31" s="503">
        <f t="shared" si="53"/>
        <v>0</v>
      </c>
      <c r="CO31" s="503">
        <f t="shared" si="54"/>
        <v>0</v>
      </c>
      <c r="CP31" s="503">
        <f t="shared" si="55"/>
        <v>0</v>
      </c>
      <c r="CQ31" s="504">
        <f t="shared" si="56"/>
        <v>-0.82491999999999988</v>
      </c>
      <c r="CR31" s="513">
        <f t="shared" si="20"/>
        <v>-0.23561999999999994</v>
      </c>
      <c r="CS31" s="517"/>
      <c r="CW31" s="103">
        <f t="shared" si="57"/>
        <v>-0.82491999999999988</v>
      </c>
      <c r="CZ31" s="36">
        <v>42273</v>
      </c>
      <c r="DA31" s="107">
        <v>12.663799999999998</v>
      </c>
      <c r="DB31" s="107">
        <v>12.772599999999999</v>
      </c>
      <c r="DC31" s="507">
        <f t="shared" si="2"/>
        <v>-1.4693987231599994</v>
      </c>
      <c r="DD31" s="159">
        <v>-0.26179999999999998</v>
      </c>
      <c r="DE31" s="219">
        <v>-1.5225999999999988</v>
      </c>
      <c r="DF31" s="222">
        <f t="shared" si="58"/>
        <v>1</v>
      </c>
      <c r="DG31" s="223">
        <f t="shared" si="21"/>
        <v>0</v>
      </c>
      <c r="DH31" s="198">
        <f t="shared" si="22"/>
        <v>-1.4358</v>
      </c>
      <c r="DI31" s="198">
        <f t="shared" si="59"/>
        <v>-0.26180000000000003</v>
      </c>
      <c r="DJ31" s="503">
        <f t="shared" si="23"/>
        <v>0</v>
      </c>
      <c r="DK31" s="503">
        <f t="shared" si="60"/>
        <v>0</v>
      </c>
      <c r="DL31" s="503">
        <f t="shared" si="61"/>
        <v>0</v>
      </c>
      <c r="DM31" s="503">
        <f t="shared" si="62"/>
        <v>0</v>
      </c>
      <c r="DN31" s="504">
        <f t="shared" si="63"/>
        <v>-1.4358</v>
      </c>
      <c r="DO31" s="513">
        <f t="shared" si="24"/>
        <v>-0.26180000000000003</v>
      </c>
      <c r="DP31" s="517"/>
      <c r="DT31" s="103">
        <f t="shared" si="64"/>
        <v>-1.4358</v>
      </c>
      <c r="DU31" s="178"/>
      <c r="DV31" s="179"/>
      <c r="DW31" s="36">
        <v>42273</v>
      </c>
      <c r="DX31" s="107">
        <v>12.663799999999998</v>
      </c>
      <c r="DY31" s="107">
        <v>12.772599999999999</v>
      </c>
      <c r="DZ31" s="507">
        <f t="shared" si="3"/>
        <v>-1.4693987231599994</v>
      </c>
      <c r="EA31" s="159">
        <v>-0.26179999999999998</v>
      </c>
      <c r="EB31" s="219">
        <v>1.9274000000000004</v>
      </c>
      <c r="EC31" s="222">
        <f t="shared" si="65"/>
        <v>0</v>
      </c>
      <c r="ED31" s="223">
        <f t="shared" si="25"/>
        <v>0.98</v>
      </c>
      <c r="EE31" s="198">
        <f t="shared" si="26"/>
        <v>-1.1349739999999999</v>
      </c>
      <c r="EF31" s="198">
        <f t="shared" si="66"/>
        <v>-0.25656400000000001</v>
      </c>
      <c r="EG31" s="503">
        <f t="shared" si="27"/>
        <v>0</v>
      </c>
      <c r="EH31" s="503">
        <f t="shared" si="67"/>
        <v>0</v>
      </c>
      <c r="EI31" s="503">
        <f t="shared" si="68"/>
        <v>0</v>
      </c>
      <c r="EJ31" s="503">
        <f t="shared" si="69"/>
        <v>0</v>
      </c>
      <c r="EK31" s="504">
        <f t="shared" si="70"/>
        <v>-1.1349739999999999</v>
      </c>
      <c r="EL31" s="513">
        <f t="shared" si="28"/>
        <v>-0.25656400000000001</v>
      </c>
      <c r="EM31" s="517"/>
      <c r="EQ31" s="103">
        <f t="shared" si="71"/>
        <v>-1.1349739999999999</v>
      </c>
      <c r="ER31" s="178"/>
      <c r="ES31" s="179"/>
      <c r="ET31" s="36">
        <v>42273</v>
      </c>
      <c r="EU31" s="107">
        <v>12.663799999999998</v>
      </c>
      <c r="EV31" s="107">
        <v>12.772599999999999</v>
      </c>
      <c r="EW31" s="507">
        <f t="shared" si="4"/>
        <v>-1.4693987231599994</v>
      </c>
      <c r="EX31" s="159">
        <v>-0.26179999999999998</v>
      </c>
      <c r="EY31" s="219">
        <v>1.5774000000000008</v>
      </c>
      <c r="EZ31" s="222">
        <f t="shared" si="72"/>
        <v>0</v>
      </c>
      <c r="FA31" s="223">
        <f t="shared" si="29"/>
        <v>0.98</v>
      </c>
      <c r="FB31" s="198">
        <f t="shared" si="30"/>
        <v>-1.188804</v>
      </c>
      <c r="FC31" s="198">
        <f t="shared" si="73"/>
        <v>-0.25656400000000001</v>
      </c>
      <c r="FD31" s="503">
        <f t="shared" si="31"/>
        <v>0</v>
      </c>
      <c r="FE31" s="503">
        <f t="shared" si="74"/>
        <v>0</v>
      </c>
      <c r="FF31" s="503">
        <f t="shared" si="75"/>
        <v>0</v>
      </c>
      <c r="FG31" s="503">
        <f t="shared" si="76"/>
        <v>0</v>
      </c>
      <c r="FH31" s="504">
        <f t="shared" si="77"/>
        <v>-2.2888040000000003</v>
      </c>
      <c r="FI31" s="513">
        <f t="shared" si="32"/>
        <v>-0.25656400000000001</v>
      </c>
      <c r="FJ31" s="517"/>
      <c r="FN31" s="103">
        <f t="shared" si="78"/>
        <v>-2.2888040000000003</v>
      </c>
      <c r="FO31" s="178"/>
      <c r="FP31" s="179"/>
      <c r="FQ31" s="36">
        <v>42273</v>
      </c>
      <c r="FR31" s="107">
        <v>12.663799999999998</v>
      </c>
      <c r="FS31" s="107">
        <v>12.772599999999999</v>
      </c>
      <c r="FT31" s="507">
        <f t="shared" si="5"/>
        <v>-1.4693987231599994</v>
      </c>
      <c r="FU31" s="159">
        <v>-0.26179999999999998</v>
      </c>
      <c r="FV31" s="218">
        <v>3.7274000000000012</v>
      </c>
      <c r="FW31" s="222">
        <f t="shared" si="79"/>
        <v>0</v>
      </c>
      <c r="FX31" s="223">
        <f t="shared" si="33"/>
        <v>0.9</v>
      </c>
      <c r="FY31" s="198">
        <f t="shared" si="34"/>
        <v>-1.18075</v>
      </c>
      <c r="FZ31" s="198">
        <f t="shared" si="80"/>
        <v>-0.23562000000000005</v>
      </c>
      <c r="GA31" s="503">
        <f t="shared" si="35"/>
        <v>0</v>
      </c>
      <c r="GB31" s="503">
        <f t="shared" si="81"/>
        <v>0</v>
      </c>
      <c r="GC31" s="503">
        <f t="shared" si="82"/>
        <v>0</v>
      </c>
      <c r="GD31" s="503">
        <f t="shared" si="83"/>
        <v>0</v>
      </c>
      <c r="GE31" s="504">
        <f t="shared" si="84"/>
        <v>-0.9807499999999999</v>
      </c>
      <c r="GF31" s="513">
        <f t="shared" si="36"/>
        <v>-0.23562000000000005</v>
      </c>
      <c r="GG31" s="517"/>
      <c r="GK31" s="103">
        <f t="shared" si="85"/>
        <v>-0.9807499999999999</v>
      </c>
      <c r="GL31" s="178"/>
      <c r="GM31" s="179"/>
      <c r="GN31" s="36">
        <v>42273</v>
      </c>
      <c r="GO31" s="107">
        <v>12.663799999999998</v>
      </c>
      <c r="GP31" s="107">
        <v>12.772599999999999</v>
      </c>
      <c r="GQ31" s="507">
        <f t="shared" si="6"/>
        <v>-1.4693987231599994</v>
      </c>
      <c r="GR31" s="159">
        <v>-0.26179999999999998</v>
      </c>
      <c r="GS31" s="218">
        <v>-7.2599999999999554E-2</v>
      </c>
      <c r="GT31" s="222">
        <f t="shared" si="86"/>
        <v>1</v>
      </c>
      <c r="GU31" s="223">
        <f t="shared" si="37"/>
        <v>0</v>
      </c>
      <c r="GV31" s="198">
        <f t="shared" si="38"/>
        <v>-1.28278</v>
      </c>
      <c r="GW31" s="198">
        <f t="shared" si="87"/>
        <v>-0.26180000000000003</v>
      </c>
      <c r="GX31" s="503">
        <f t="shared" si="39"/>
        <v>0</v>
      </c>
      <c r="GY31" s="503">
        <f t="shared" si="88"/>
        <v>0</v>
      </c>
      <c r="GZ31" s="503">
        <f t="shared" si="89"/>
        <v>0</v>
      </c>
      <c r="HA31" s="503">
        <f t="shared" si="90"/>
        <v>0</v>
      </c>
      <c r="HB31" s="504">
        <f t="shared" si="91"/>
        <v>-1.48278</v>
      </c>
      <c r="HC31" s="513">
        <f t="shared" si="40"/>
        <v>-0.26180000000000003</v>
      </c>
      <c r="HD31" s="517"/>
      <c r="HH31" s="103">
        <f t="shared" si="92"/>
        <v>-1.48278</v>
      </c>
      <c r="HJ31" s="179"/>
      <c r="HK31" s="36">
        <v>42273</v>
      </c>
      <c r="HL31" s="107">
        <v>12.663799999999998</v>
      </c>
      <c r="HM31" s="107">
        <v>12.772599999999999</v>
      </c>
      <c r="HN31" s="507">
        <f t="shared" si="7"/>
        <v>-1.4693987231599994</v>
      </c>
      <c r="HO31" s="159">
        <v>-0.26179999999999998</v>
      </c>
      <c r="HP31" s="218">
        <v>-0.87259999999999849</v>
      </c>
      <c r="HQ31" s="222">
        <f t="shared" si="93"/>
        <v>1</v>
      </c>
      <c r="HR31" s="223">
        <f t="shared" si="41"/>
        <v>0</v>
      </c>
      <c r="HS31" s="198">
        <f t="shared" si="42"/>
        <v>-1.2358</v>
      </c>
      <c r="HT31" s="198">
        <f t="shared" si="94"/>
        <v>-0.26180000000000003</v>
      </c>
      <c r="HU31" s="503">
        <f t="shared" si="43"/>
        <v>0</v>
      </c>
      <c r="HV31" s="503">
        <f t="shared" si="95"/>
        <v>0</v>
      </c>
      <c r="HW31" s="503">
        <f t="shared" si="96"/>
        <v>0</v>
      </c>
      <c r="HX31" s="503">
        <f t="shared" si="97"/>
        <v>0</v>
      </c>
      <c r="HY31" s="504">
        <f t="shared" si="98"/>
        <v>-0.93579999999999997</v>
      </c>
      <c r="HZ31" s="513">
        <f t="shared" si="44"/>
        <v>-0.26180000000000003</v>
      </c>
      <c r="IA31" s="517"/>
      <c r="IB31" s="159"/>
      <c r="IC31" s="159"/>
      <c r="ID31" s="159"/>
      <c r="IE31" s="103">
        <f t="shared" si="99"/>
        <v>-0.93579999999999997</v>
      </c>
      <c r="IF31" s="178"/>
      <c r="IG31" s="179"/>
      <c r="IH31" s="36">
        <v>42273</v>
      </c>
      <c r="II31" s="107">
        <v>12.663799999999998</v>
      </c>
      <c r="IJ31" s="107">
        <v>12.772599999999999</v>
      </c>
      <c r="IK31" s="507">
        <f t="shared" si="8"/>
        <v>-1.4693987231599994</v>
      </c>
      <c r="IL31" s="159">
        <v>-0.26179999999999998</v>
      </c>
      <c r="IM31" s="330">
        <v>0.77740000000000187</v>
      </c>
      <c r="IN31" s="222">
        <f t="shared" si="100"/>
        <v>0</v>
      </c>
      <c r="IO31" s="223">
        <f t="shared" si="45"/>
        <v>1</v>
      </c>
      <c r="IP31" s="198">
        <f t="shared" si="46"/>
        <v>-1.2328239999999999</v>
      </c>
      <c r="IQ31" s="198">
        <f t="shared" si="101"/>
        <v>-0.26180000000000003</v>
      </c>
      <c r="IR31" s="503">
        <f t="shared" si="47"/>
        <v>0</v>
      </c>
      <c r="IS31" s="503">
        <f t="shared" si="102"/>
        <v>0</v>
      </c>
      <c r="IT31" s="503">
        <f t="shared" si="103"/>
        <v>0</v>
      </c>
      <c r="IU31" s="503">
        <f t="shared" si="104"/>
        <v>0</v>
      </c>
      <c r="IV31" s="504">
        <f t="shared" si="105"/>
        <v>-1.032824</v>
      </c>
      <c r="IW31" s="513">
        <f t="shared" si="48"/>
        <v>-0.26180000000000003</v>
      </c>
      <c r="IX31" s="517"/>
      <c r="IY31" s="159"/>
      <c r="IZ31" s="159"/>
      <c r="JA31" s="159"/>
      <c r="JB31" s="103">
        <f t="shared" si="106"/>
        <v>-1.032824</v>
      </c>
      <c r="JC31" s="178"/>
      <c r="JD31" s="182">
        <v>-1.4693987231599994</v>
      </c>
      <c r="JE31" s="159"/>
      <c r="JF31" s="159">
        <v>3.8274000000000026</v>
      </c>
      <c r="JG31" s="159">
        <f t="shared" si="11"/>
        <v>-0.82491999999999988</v>
      </c>
      <c r="JH31" s="159"/>
      <c r="JJ31" s="159">
        <v>-1.5225999999999988</v>
      </c>
      <c r="JK31" s="159">
        <f t="shared" si="12"/>
        <v>-1.4358</v>
      </c>
      <c r="JL31" s="159"/>
      <c r="JN31" s="159">
        <v>1.9274000000000004</v>
      </c>
      <c r="JO31" s="159">
        <f t="shared" si="13"/>
        <v>-1.1349739999999999</v>
      </c>
      <c r="JP31" s="159"/>
      <c r="JR31" s="159">
        <v>1.5774000000000008</v>
      </c>
      <c r="JS31" s="159">
        <f t="shared" si="14"/>
        <v>-2.2888040000000003</v>
      </c>
      <c r="JT31" s="159"/>
      <c r="JV31" s="159">
        <v>3.7274000000000012</v>
      </c>
      <c r="JW31" s="159">
        <f t="shared" si="15"/>
        <v>-0.9807499999999999</v>
      </c>
      <c r="JX31" s="159"/>
      <c r="JZ31" s="159">
        <v>-7.2599999999999554E-2</v>
      </c>
      <c r="KA31" s="159">
        <f t="shared" si="16"/>
        <v>-1.48278</v>
      </c>
      <c r="KB31" s="159"/>
      <c r="KD31" s="370">
        <v>-0.87259999999999849</v>
      </c>
      <c r="KE31" s="159">
        <f t="shared" si="17"/>
        <v>-0.93579999999999997</v>
      </c>
      <c r="KF31" s="159"/>
      <c r="KH31" s="330">
        <v>0.77740000000000187</v>
      </c>
      <c r="KI31" s="159">
        <f t="shared" si="49"/>
        <v>-1.032824</v>
      </c>
      <c r="KJ31" s="159"/>
      <c r="KK31" s="36">
        <v>42273</v>
      </c>
      <c r="KL31" s="36"/>
    </row>
    <row r="32" spans="1:298" x14ac:dyDescent="0.25">
      <c r="A32" s="95">
        <v>41178</v>
      </c>
      <c r="B32" s="36">
        <v>41178</v>
      </c>
      <c r="C32" s="303">
        <v>16.600000000000001</v>
      </c>
      <c r="D32" s="303">
        <v>11.25</v>
      </c>
      <c r="E32" s="303">
        <v>14.7</v>
      </c>
      <c r="F32" s="303">
        <v>14.35</v>
      </c>
      <c r="G32" s="303">
        <v>16.5</v>
      </c>
      <c r="H32" s="303">
        <v>12.7</v>
      </c>
      <c r="I32" s="303">
        <v>11.9</v>
      </c>
      <c r="J32" s="303">
        <v>13.55</v>
      </c>
      <c r="K32" s="104"/>
      <c r="L32" s="36">
        <v>42273</v>
      </c>
      <c r="M32" s="107">
        <v>12.663799999999998</v>
      </c>
      <c r="N32" s="98">
        <f t="shared" si="9"/>
        <v>12.772599999999999</v>
      </c>
      <c r="O32" s="107">
        <f t="shared" si="10"/>
        <v>12.881733333333335</v>
      </c>
      <c r="P32" s="264"/>
      <c r="Q32" s="177">
        <v>42273</v>
      </c>
      <c r="R32" s="303">
        <v>16.600000000000001</v>
      </c>
      <c r="S32" s="219">
        <v>3.8274000000000026</v>
      </c>
      <c r="U32" s="303">
        <v>11.25</v>
      </c>
      <c r="V32" s="219">
        <v>-1.5225999999999988</v>
      </c>
      <c r="X32" s="303">
        <v>14.7</v>
      </c>
      <c r="Y32" s="219">
        <v>1.9274000000000004</v>
      </c>
      <c r="AA32" s="303">
        <v>14.35</v>
      </c>
      <c r="AB32" s="219">
        <v>1.5774000000000008</v>
      </c>
      <c r="AD32" s="303">
        <v>16.5</v>
      </c>
      <c r="AE32" s="218">
        <v>3.7274000000000012</v>
      </c>
      <c r="AG32" s="303">
        <v>12.7</v>
      </c>
      <c r="AH32" s="218">
        <v>-7.2599999999999554E-2</v>
      </c>
      <c r="AJ32" s="303">
        <v>11.9</v>
      </c>
      <c r="AK32" s="218">
        <v>-0.87259999999999849</v>
      </c>
      <c r="AM32" s="303">
        <v>13.6</v>
      </c>
      <c r="AN32" s="330">
        <v>0.77740000000000187</v>
      </c>
      <c r="AZ32" s="36">
        <v>42274</v>
      </c>
      <c r="BA32" s="303">
        <v>14</v>
      </c>
      <c r="BB32" s="227"/>
      <c r="BC32" s="303">
        <v>9.4</v>
      </c>
      <c r="BD32" s="184"/>
      <c r="BE32" s="303">
        <v>13.8</v>
      </c>
      <c r="BF32" s="184"/>
      <c r="BG32" s="303">
        <v>11.3</v>
      </c>
      <c r="BH32" s="184"/>
      <c r="BI32" s="303">
        <v>16.95</v>
      </c>
      <c r="BJ32" s="184"/>
      <c r="BK32" s="303">
        <v>13.600000000000001</v>
      </c>
      <c r="BL32" s="374"/>
      <c r="BM32" s="303">
        <v>13.05</v>
      </c>
      <c r="BN32" s="184"/>
      <c r="BO32" s="303">
        <v>12.5</v>
      </c>
      <c r="BP32" s="184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C32" s="36">
        <v>42274</v>
      </c>
      <c r="CD32" s="107">
        <v>12.447199999999999</v>
      </c>
      <c r="CE32" s="107">
        <v>12.555499999999999</v>
      </c>
      <c r="CF32" s="507">
        <f t="shared" si="1"/>
        <v>-1.7311987231599995</v>
      </c>
      <c r="CG32" s="159">
        <v>-0.28320000000000001</v>
      </c>
      <c r="CH32" s="219">
        <v>1.4445000000000014</v>
      </c>
      <c r="CI32" s="222">
        <f t="shared" si="50"/>
        <v>0</v>
      </c>
      <c r="CJ32" s="223">
        <f t="shared" si="18"/>
        <v>0.98</v>
      </c>
      <c r="CK32" s="198">
        <f t="shared" si="51"/>
        <v>-1.1024559999999999</v>
      </c>
      <c r="CL32" s="198">
        <f t="shared" si="52"/>
        <v>-0.277536</v>
      </c>
      <c r="CM32" s="503">
        <f t="shared" si="19"/>
        <v>0</v>
      </c>
      <c r="CN32" s="503">
        <f t="shared" si="53"/>
        <v>0</v>
      </c>
      <c r="CO32" s="503">
        <f t="shared" si="54"/>
        <v>0</v>
      </c>
      <c r="CP32" s="503">
        <f t="shared" si="55"/>
        <v>0</v>
      </c>
      <c r="CQ32" s="504">
        <f t="shared" si="56"/>
        <v>-1.1024559999999999</v>
      </c>
      <c r="CR32" s="513">
        <f t="shared" si="20"/>
        <v>-0.277536</v>
      </c>
      <c r="CS32" s="517"/>
      <c r="CW32" s="103">
        <f t="shared" si="57"/>
        <v>-1.1024559999999999</v>
      </c>
      <c r="CZ32" s="36">
        <v>42274</v>
      </c>
      <c r="DA32" s="107">
        <v>12.447199999999999</v>
      </c>
      <c r="DB32" s="107">
        <v>12.555499999999999</v>
      </c>
      <c r="DC32" s="507">
        <f t="shared" si="2"/>
        <v>-1.7311987231599995</v>
      </c>
      <c r="DD32" s="159">
        <v>-0.28320000000000001</v>
      </c>
      <c r="DE32" s="219">
        <v>-3.1554999999999982</v>
      </c>
      <c r="DF32" s="222">
        <f t="shared" si="58"/>
        <v>1.2</v>
      </c>
      <c r="DG32" s="223">
        <f t="shared" si="21"/>
        <v>0</v>
      </c>
      <c r="DH32" s="198">
        <f t="shared" si="22"/>
        <v>-1.7756399999999999</v>
      </c>
      <c r="DI32" s="198">
        <f t="shared" si="59"/>
        <v>-0.33983999999999992</v>
      </c>
      <c r="DJ32" s="503">
        <f t="shared" si="23"/>
        <v>0</v>
      </c>
      <c r="DK32" s="503">
        <f t="shared" si="60"/>
        <v>0</v>
      </c>
      <c r="DL32" s="503">
        <f t="shared" si="61"/>
        <v>0</v>
      </c>
      <c r="DM32" s="503">
        <f t="shared" si="62"/>
        <v>0</v>
      </c>
      <c r="DN32" s="504">
        <f t="shared" si="63"/>
        <v>-1.7756399999999999</v>
      </c>
      <c r="DO32" s="513">
        <f t="shared" si="24"/>
        <v>-0.33983999999999992</v>
      </c>
      <c r="DP32" s="517"/>
      <c r="DT32" s="103">
        <f t="shared" si="64"/>
        <v>-1.7756399999999999</v>
      </c>
      <c r="DU32" s="178"/>
      <c r="DV32" s="179"/>
      <c r="DW32" s="36">
        <v>42274</v>
      </c>
      <c r="DX32" s="107">
        <v>12.447199999999999</v>
      </c>
      <c r="DY32" s="107">
        <v>12.555499999999999</v>
      </c>
      <c r="DZ32" s="507">
        <f t="shared" si="3"/>
        <v>-1.7311987231599995</v>
      </c>
      <c r="EA32" s="159">
        <v>-0.28320000000000001</v>
      </c>
      <c r="EB32" s="219">
        <v>1.2445000000000022</v>
      </c>
      <c r="EC32" s="222">
        <f t="shared" si="65"/>
        <v>0</v>
      </c>
      <c r="ED32" s="223">
        <f t="shared" si="25"/>
        <v>0.98</v>
      </c>
      <c r="EE32" s="198">
        <f t="shared" si="26"/>
        <v>-1.4125099999999999</v>
      </c>
      <c r="EF32" s="198">
        <f t="shared" si="66"/>
        <v>-0.277536</v>
      </c>
      <c r="EG32" s="503">
        <f t="shared" si="27"/>
        <v>0</v>
      </c>
      <c r="EH32" s="503">
        <f t="shared" si="67"/>
        <v>0</v>
      </c>
      <c r="EI32" s="503">
        <f t="shared" si="68"/>
        <v>0</v>
      </c>
      <c r="EJ32" s="503">
        <f t="shared" si="69"/>
        <v>0</v>
      </c>
      <c r="EK32" s="504">
        <f t="shared" si="70"/>
        <v>-1.4125099999999999</v>
      </c>
      <c r="EL32" s="513">
        <f t="shared" si="28"/>
        <v>-0.277536</v>
      </c>
      <c r="EM32" s="517"/>
      <c r="EQ32" s="103">
        <f t="shared" si="71"/>
        <v>-1.4125099999999999</v>
      </c>
      <c r="ER32" s="178"/>
      <c r="ES32" s="179"/>
      <c r="ET32" s="36">
        <v>42274</v>
      </c>
      <c r="EU32" s="107">
        <v>12.447199999999999</v>
      </c>
      <c r="EV32" s="107">
        <v>12.555499999999999</v>
      </c>
      <c r="EW32" s="507">
        <f t="shared" si="4"/>
        <v>-1.7311987231599995</v>
      </c>
      <c r="EX32" s="159">
        <v>-0.28320000000000001</v>
      </c>
      <c r="EY32" s="219">
        <v>-1.2554999999999978</v>
      </c>
      <c r="EZ32" s="222">
        <f t="shared" si="72"/>
        <v>1</v>
      </c>
      <c r="FA32" s="223">
        <f t="shared" si="29"/>
        <v>0</v>
      </c>
      <c r="FB32" s="198">
        <f t="shared" si="30"/>
        <v>-1.4720040000000001</v>
      </c>
      <c r="FC32" s="198">
        <f t="shared" si="73"/>
        <v>-0.28320000000000012</v>
      </c>
      <c r="FD32" s="503">
        <f t="shared" si="31"/>
        <v>0</v>
      </c>
      <c r="FE32" s="503">
        <f t="shared" si="74"/>
        <v>0</v>
      </c>
      <c r="FF32" s="503">
        <f t="shared" si="75"/>
        <v>0</v>
      </c>
      <c r="FG32" s="503">
        <f t="shared" si="76"/>
        <v>0</v>
      </c>
      <c r="FH32" s="504">
        <f t="shared" si="77"/>
        <v>-2.5720040000000006</v>
      </c>
      <c r="FI32" s="513">
        <f t="shared" si="32"/>
        <v>-0.28320000000000012</v>
      </c>
      <c r="FJ32" s="517"/>
      <c r="FN32" s="103">
        <f t="shared" si="78"/>
        <v>-2.5720040000000006</v>
      </c>
      <c r="FO32" s="178"/>
      <c r="FP32" s="179"/>
      <c r="FQ32" s="36">
        <v>42274</v>
      </c>
      <c r="FR32" s="107">
        <v>12.447199999999999</v>
      </c>
      <c r="FS32" s="107">
        <v>12.555499999999999</v>
      </c>
      <c r="FT32" s="507">
        <f t="shared" si="5"/>
        <v>-1.7311987231599995</v>
      </c>
      <c r="FU32" s="159">
        <v>-0.28320000000000001</v>
      </c>
      <c r="FV32" s="218">
        <v>4.3945000000000007</v>
      </c>
      <c r="FW32" s="222">
        <f t="shared" si="79"/>
        <v>0</v>
      </c>
      <c r="FX32" s="223">
        <f t="shared" si="33"/>
        <v>0.8</v>
      </c>
      <c r="FY32" s="198">
        <f t="shared" si="34"/>
        <v>-1.4073100000000001</v>
      </c>
      <c r="FZ32" s="198">
        <f t="shared" si="80"/>
        <v>-0.22656000000000009</v>
      </c>
      <c r="GA32" s="503">
        <f t="shared" si="35"/>
        <v>0</v>
      </c>
      <c r="GB32" s="503">
        <f t="shared" si="81"/>
        <v>0</v>
      </c>
      <c r="GC32" s="503">
        <f t="shared" si="82"/>
        <v>0</v>
      </c>
      <c r="GD32" s="503">
        <f t="shared" si="83"/>
        <v>0</v>
      </c>
      <c r="GE32" s="504">
        <f t="shared" si="84"/>
        <v>-1.2073100000000001</v>
      </c>
      <c r="GF32" s="513">
        <f t="shared" si="36"/>
        <v>-0.22656000000000009</v>
      </c>
      <c r="GG32" s="517"/>
      <c r="GK32" s="103">
        <f t="shared" si="85"/>
        <v>-1.2073100000000001</v>
      </c>
      <c r="GL32" s="178"/>
      <c r="GM32" s="179"/>
      <c r="GN32" s="36">
        <v>42274</v>
      </c>
      <c r="GO32" s="107">
        <v>12.447199999999999</v>
      </c>
      <c r="GP32" s="107">
        <v>12.555499999999999</v>
      </c>
      <c r="GQ32" s="507">
        <f t="shared" si="6"/>
        <v>-1.7311987231599995</v>
      </c>
      <c r="GR32" s="159">
        <v>-0.28320000000000001</v>
      </c>
      <c r="GS32" s="218">
        <v>1.0445000000000029</v>
      </c>
      <c r="GT32" s="222">
        <f t="shared" si="86"/>
        <v>0</v>
      </c>
      <c r="GU32" s="223">
        <f t="shared" si="37"/>
        <v>0.98</v>
      </c>
      <c r="GV32" s="198">
        <f t="shared" si="38"/>
        <v>-1.560316</v>
      </c>
      <c r="GW32" s="198">
        <f t="shared" si="87"/>
        <v>-0.277536</v>
      </c>
      <c r="GX32" s="503">
        <f t="shared" si="39"/>
        <v>0</v>
      </c>
      <c r="GY32" s="503">
        <f t="shared" si="88"/>
        <v>0</v>
      </c>
      <c r="GZ32" s="503">
        <f t="shared" si="89"/>
        <v>0</v>
      </c>
      <c r="HA32" s="503">
        <f t="shared" si="90"/>
        <v>0</v>
      </c>
      <c r="HB32" s="504">
        <f t="shared" si="91"/>
        <v>-1.760316</v>
      </c>
      <c r="HC32" s="513">
        <f t="shared" si="40"/>
        <v>-0.277536</v>
      </c>
      <c r="HD32" s="517"/>
      <c r="HH32" s="103">
        <f t="shared" si="92"/>
        <v>-1.760316</v>
      </c>
      <c r="HJ32" s="179"/>
      <c r="HK32" s="36">
        <v>42274</v>
      </c>
      <c r="HL32" s="107">
        <v>12.447199999999999</v>
      </c>
      <c r="HM32" s="107">
        <v>12.555499999999999</v>
      </c>
      <c r="HN32" s="507">
        <f t="shared" si="7"/>
        <v>-1.7311987231599995</v>
      </c>
      <c r="HO32" s="159">
        <v>-0.28320000000000001</v>
      </c>
      <c r="HP32" s="218">
        <v>0.49450000000000216</v>
      </c>
      <c r="HQ32" s="222">
        <f t="shared" si="93"/>
        <v>0</v>
      </c>
      <c r="HR32" s="223">
        <f t="shared" si="41"/>
        <v>1</v>
      </c>
      <c r="HS32" s="198">
        <f t="shared" si="42"/>
        <v>-1.5190000000000001</v>
      </c>
      <c r="HT32" s="198">
        <f t="shared" si="94"/>
        <v>-0.28320000000000012</v>
      </c>
      <c r="HU32" s="503">
        <f t="shared" si="43"/>
        <v>0</v>
      </c>
      <c r="HV32" s="503">
        <f t="shared" si="95"/>
        <v>0</v>
      </c>
      <c r="HW32" s="503">
        <f t="shared" si="96"/>
        <v>0</v>
      </c>
      <c r="HX32" s="503">
        <f t="shared" si="97"/>
        <v>0</v>
      </c>
      <c r="HY32" s="504">
        <f t="shared" si="98"/>
        <v>-1.2190000000000001</v>
      </c>
      <c r="HZ32" s="513">
        <f t="shared" si="44"/>
        <v>-0.28320000000000012</v>
      </c>
      <c r="IA32" s="517"/>
      <c r="IB32" s="159"/>
      <c r="IC32" s="159"/>
      <c r="ID32" s="159"/>
      <c r="IE32" s="103">
        <f t="shared" si="99"/>
        <v>-1.2190000000000001</v>
      </c>
      <c r="IF32" s="178"/>
      <c r="IG32" s="179"/>
      <c r="IH32" s="36">
        <v>42274</v>
      </c>
      <c r="II32" s="107">
        <v>12.447199999999999</v>
      </c>
      <c r="IJ32" s="107">
        <v>12.555499999999999</v>
      </c>
      <c r="IK32" s="507">
        <f t="shared" si="8"/>
        <v>-1.7311987231599995</v>
      </c>
      <c r="IL32" s="159">
        <v>-0.28320000000000001</v>
      </c>
      <c r="IM32" s="330">
        <v>-5.549999999999855E-2</v>
      </c>
      <c r="IN32" s="222">
        <f t="shared" si="100"/>
        <v>1</v>
      </c>
      <c r="IO32" s="223">
        <f t="shared" si="45"/>
        <v>0</v>
      </c>
      <c r="IP32" s="198">
        <f t="shared" si="46"/>
        <v>-1.5160239999999998</v>
      </c>
      <c r="IQ32" s="198">
        <f t="shared" si="101"/>
        <v>-0.2831999999999999</v>
      </c>
      <c r="IR32" s="503">
        <f t="shared" si="47"/>
        <v>0</v>
      </c>
      <c r="IS32" s="503">
        <f t="shared" si="102"/>
        <v>0</v>
      </c>
      <c r="IT32" s="503">
        <f t="shared" si="103"/>
        <v>0</v>
      </c>
      <c r="IU32" s="503">
        <f t="shared" si="104"/>
        <v>0</v>
      </c>
      <c r="IV32" s="504">
        <f t="shared" si="105"/>
        <v>-1.3160239999999999</v>
      </c>
      <c r="IW32" s="513">
        <f t="shared" si="48"/>
        <v>-0.2831999999999999</v>
      </c>
      <c r="IX32" s="517"/>
      <c r="IY32" s="159"/>
      <c r="IZ32" s="159"/>
      <c r="JA32" s="159"/>
      <c r="JB32" s="103">
        <f t="shared" si="106"/>
        <v>-1.3160239999999999</v>
      </c>
      <c r="JC32" s="178"/>
      <c r="JD32" s="182">
        <v>-1.7311987231599995</v>
      </c>
      <c r="JE32" s="159"/>
      <c r="JF32" s="159">
        <v>1.4445000000000014</v>
      </c>
      <c r="JG32" s="159">
        <f t="shared" si="11"/>
        <v>-1.1024559999999999</v>
      </c>
      <c r="JH32" s="159"/>
      <c r="JJ32" s="159">
        <v>-3.1554999999999982</v>
      </c>
      <c r="JK32" s="159">
        <f t="shared" si="12"/>
        <v>-1.7756399999999999</v>
      </c>
      <c r="JL32" s="159"/>
      <c r="JN32" s="159">
        <v>1.2445000000000022</v>
      </c>
      <c r="JO32" s="159">
        <f t="shared" si="13"/>
        <v>-1.4125099999999999</v>
      </c>
      <c r="JP32" s="159"/>
      <c r="JR32" s="159">
        <v>-1.2554999999999978</v>
      </c>
      <c r="JS32" s="159">
        <f t="shared" si="14"/>
        <v>-2.5720040000000006</v>
      </c>
      <c r="JT32" s="159"/>
      <c r="JV32" s="159">
        <v>4.3945000000000007</v>
      </c>
      <c r="JW32" s="159">
        <f t="shared" si="15"/>
        <v>-1.2073100000000001</v>
      </c>
      <c r="JX32" s="159"/>
      <c r="JZ32" s="159">
        <v>1.0445000000000029</v>
      </c>
      <c r="KA32" s="159">
        <f t="shared" si="16"/>
        <v>-1.760316</v>
      </c>
      <c r="KB32" s="159"/>
      <c r="KD32" s="370">
        <v>0.49450000000000216</v>
      </c>
      <c r="KE32" s="159">
        <f t="shared" si="17"/>
        <v>-1.2190000000000001</v>
      </c>
      <c r="KF32" s="159"/>
      <c r="KH32" s="330">
        <v>-5.549999999999855E-2</v>
      </c>
      <c r="KI32" s="159">
        <f t="shared" si="49"/>
        <v>-1.3160239999999999</v>
      </c>
      <c r="KJ32" s="159"/>
      <c r="KK32" s="36">
        <v>42274</v>
      </c>
      <c r="KL32" s="36"/>
    </row>
    <row r="33" spans="1:315" x14ac:dyDescent="0.25">
      <c r="A33" s="95">
        <v>41179</v>
      </c>
      <c r="B33" s="36">
        <v>41179</v>
      </c>
      <c r="C33" s="303">
        <v>14</v>
      </c>
      <c r="D33" s="303">
        <v>9.4</v>
      </c>
      <c r="E33" s="303">
        <v>13.8</v>
      </c>
      <c r="F33" s="303">
        <v>11.3</v>
      </c>
      <c r="G33" s="303">
        <v>16.95</v>
      </c>
      <c r="H33" s="303">
        <v>13.600000000000001</v>
      </c>
      <c r="I33" s="303">
        <v>13.05</v>
      </c>
      <c r="J33" s="303">
        <v>12.5</v>
      </c>
      <c r="K33" s="104"/>
      <c r="L33" s="36">
        <v>42274</v>
      </c>
      <c r="M33" s="107">
        <v>12.447199999999999</v>
      </c>
      <c r="N33" s="98">
        <f t="shared" si="9"/>
        <v>12.555499999999999</v>
      </c>
      <c r="O33" s="107">
        <f t="shared" si="10"/>
        <v>12.664133333333332</v>
      </c>
      <c r="P33" s="264"/>
      <c r="Q33" s="177">
        <v>42274</v>
      </c>
      <c r="R33" s="303">
        <v>14</v>
      </c>
      <c r="S33" s="219">
        <v>1.4445000000000014</v>
      </c>
      <c r="U33" s="303">
        <v>9.4</v>
      </c>
      <c r="V33" s="219">
        <v>-3.1554999999999982</v>
      </c>
      <c r="X33" s="303">
        <v>13.8</v>
      </c>
      <c r="Y33" s="219">
        <v>1.2445000000000022</v>
      </c>
      <c r="AA33" s="303">
        <v>11.3</v>
      </c>
      <c r="AB33" s="219">
        <v>-1.2554999999999978</v>
      </c>
      <c r="AD33" s="303">
        <v>16.95</v>
      </c>
      <c r="AE33" s="218">
        <v>4.3945000000000007</v>
      </c>
      <c r="AG33" s="303">
        <v>13.600000000000001</v>
      </c>
      <c r="AH33" s="218">
        <v>1.0445000000000029</v>
      </c>
      <c r="AJ33" s="303">
        <v>13.05</v>
      </c>
      <c r="AK33" s="218">
        <v>0.49450000000000216</v>
      </c>
      <c r="AM33" s="303">
        <v>12.5</v>
      </c>
      <c r="AN33" s="330">
        <v>-5.549999999999855E-2</v>
      </c>
      <c r="AZ33" s="36">
        <v>42275</v>
      </c>
      <c r="BA33" s="303">
        <v>13.95</v>
      </c>
      <c r="BB33" s="227"/>
      <c r="BC33" s="303">
        <v>10.75</v>
      </c>
      <c r="BD33" s="184"/>
      <c r="BE33" s="303">
        <v>14.2</v>
      </c>
      <c r="BF33" s="184"/>
      <c r="BG33" s="303">
        <v>10.7</v>
      </c>
      <c r="BH33" s="184"/>
      <c r="BI33" s="303">
        <v>14.75</v>
      </c>
      <c r="BJ33" s="184"/>
      <c r="BK33" s="303">
        <v>14.3</v>
      </c>
      <c r="BL33" s="374"/>
      <c r="BM33" s="303">
        <v>14.149999999999999</v>
      </c>
      <c r="BN33" s="184"/>
      <c r="BO33" s="303">
        <v>9.4</v>
      </c>
      <c r="BP33" s="184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C33" s="36">
        <v>42275</v>
      </c>
      <c r="CD33" s="107">
        <v>12.2316</v>
      </c>
      <c r="CE33" s="107">
        <v>12.339399999999999</v>
      </c>
      <c r="CF33" s="507">
        <f t="shared" si="1"/>
        <v>-2.0143987231599993</v>
      </c>
      <c r="CG33" s="159">
        <v>-0.30419999999999997</v>
      </c>
      <c r="CH33" s="219">
        <v>1.6105999999999998</v>
      </c>
      <c r="CI33" s="222">
        <f t="shared" si="50"/>
        <v>0</v>
      </c>
      <c r="CJ33" s="223">
        <f t="shared" si="18"/>
        <v>0.98</v>
      </c>
      <c r="CK33" s="198">
        <f t="shared" si="51"/>
        <v>-1.4005719999999999</v>
      </c>
      <c r="CL33" s="198">
        <f t="shared" si="52"/>
        <v>-0.29811600000000005</v>
      </c>
      <c r="CM33" s="503">
        <f t="shared" si="19"/>
        <v>0</v>
      </c>
      <c r="CN33" s="503">
        <f t="shared" si="53"/>
        <v>0</v>
      </c>
      <c r="CO33" s="503">
        <f t="shared" si="54"/>
        <v>0</v>
      </c>
      <c r="CP33" s="503">
        <f t="shared" si="55"/>
        <v>0</v>
      </c>
      <c r="CQ33" s="504">
        <f t="shared" si="56"/>
        <v>-1.4005719999999999</v>
      </c>
      <c r="CR33" s="513">
        <f t="shared" si="20"/>
        <v>-0.29811600000000005</v>
      </c>
      <c r="CS33" s="517"/>
      <c r="CW33" s="103">
        <f t="shared" si="57"/>
        <v>-1.4005719999999999</v>
      </c>
      <c r="CZ33" s="36">
        <v>42275</v>
      </c>
      <c r="DA33" s="107">
        <v>12.2316</v>
      </c>
      <c r="DB33" s="107">
        <v>12.339399999999999</v>
      </c>
      <c r="DC33" s="507">
        <f t="shared" si="2"/>
        <v>-2.0143987231599993</v>
      </c>
      <c r="DD33" s="159">
        <v>-0.30419999999999997</v>
      </c>
      <c r="DE33" s="219">
        <v>-1.5893999999999995</v>
      </c>
      <c r="DF33" s="222">
        <f t="shared" si="58"/>
        <v>1</v>
      </c>
      <c r="DG33" s="223">
        <f t="shared" si="21"/>
        <v>0</v>
      </c>
      <c r="DH33" s="198">
        <f t="shared" si="22"/>
        <v>-2.0798399999999999</v>
      </c>
      <c r="DI33" s="198">
        <f t="shared" si="59"/>
        <v>-0.30420000000000003</v>
      </c>
      <c r="DJ33" s="503">
        <f t="shared" si="23"/>
        <v>0</v>
      </c>
      <c r="DK33" s="503">
        <f t="shared" si="60"/>
        <v>0</v>
      </c>
      <c r="DL33" s="503">
        <f t="shared" si="61"/>
        <v>0</v>
      </c>
      <c r="DM33" s="503">
        <f t="shared" si="62"/>
        <v>0</v>
      </c>
      <c r="DN33" s="504">
        <f t="shared" si="63"/>
        <v>-2.0798399999999999</v>
      </c>
      <c r="DO33" s="513">
        <f t="shared" si="24"/>
        <v>-0.30420000000000003</v>
      </c>
      <c r="DP33" s="517"/>
      <c r="DT33" s="103">
        <f t="shared" si="64"/>
        <v>-2.0798399999999999</v>
      </c>
      <c r="DU33" s="178"/>
      <c r="DV33" s="179"/>
      <c r="DW33" s="36">
        <v>42275</v>
      </c>
      <c r="DX33" s="107">
        <v>12.2316</v>
      </c>
      <c r="DY33" s="107">
        <v>12.339399999999999</v>
      </c>
      <c r="DZ33" s="507">
        <f t="shared" si="3"/>
        <v>-2.0143987231599993</v>
      </c>
      <c r="EA33" s="159">
        <v>-0.30419999999999997</v>
      </c>
      <c r="EB33" s="219">
        <v>1.8605999999999998</v>
      </c>
      <c r="EC33" s="222">
        <f t="shared" si="65"/>
        <v>0</v>
      </c>
      <c r="ED33" s="223">
        <f t="shared" si="25"/>
        <v>0.98</v>
      </c>
      <c r="EE33" s="198">
        <f t="shared" si="26"/>
        <v>-1.710626</v>
      </c>
      <c r="EF33" s="198">
        <f t="shared" si="66"/>
        <v>-0.29811600000000005</v>
      </c>
      <c r="EG33" s="503">
        <f t="shared" si="27"/>
        <v>0</v>
      </c>
      <c r="EH33" s="503">
        <f t="shared" si="67"/>
        <v>0</v>
      </c>
      <c r="EI33" s="503">
        <f t="shared" si="68"/>
        <v>0</v>
      </c>
      <c r="EJ33" s="503">
        <f t="shared" si="69"/>
        <v>0</v>
      </c>
      <c r="EK33" s="504">
        <f t="shared" si="70"/>
        <v>-1.710626</v>
      </c>
      <c r="EL33" s="513">
        <f t="shared" si="28"/>
        <v>-0.29811600000000005</v>
      </c>
      <c r="EM33" s="517"/>
      <c r="EQ33" s="103">
        <f t="shared" si="71"/>
        <v>-1.710626</v>
      </c>
      <c r="ER33" s="178"/>
      <c r="ES33" s="179"/>
      <c r="ET33" s="36">
        <v>42275</v>
      </c>
      <c r="EU33" s="107">
        <v>12.2316</v>
      </c>
      <c r="EV33" s="107">
        <v>12.339399999999999</v>
      </c>
      <c r="EW33" s="507">
        <f t="shared" si="4"/>
        <v>-2.0143987231599993</v>
      </c>
      <c r="EX33" s="159">
        <v>-0.30419999999999997</v>
      </c>
      <c r="EY33" s="219">
        <v>-1.6394000000000002</v>
      </c>
      <c r="EZ33" s="222">
        <f t="shared" si="72"/>
        <v>1</v>
      </c>
      <c r="FA33" s="223">
        <f t="shared" si="29"/>
        <v>0</v>
      </c>
      <c r="FB33" s="198">
        <f t="shared" si="30"/>
        <v>-1.7762040000000001</v>
      </c>
      <c r="FC33" s="198">
        <f t="shared" si="73"/>
        <v>-0.30420000000000003</v>
      </c>
      <c r="FD33" s="503">
        <f t="shared" si="31"/>
        <v>0</v>
      </c>
      <c r="FE33" s="503">
        <f t="shared" si="74"/>
        <v>0</v>
      </c>
      <c r="FF33" s="503">
        <f t="shared" si="75"/>
        <v>0</v>
      </c>
      <c r="FG33" s="503">
        <f t="shared" si="76"/>
        <v>0</v>
      </c>
      <c r="FH33" s="504">
        <f t="shared" si="77"/>
        <v>-2.8762040000000004</v>
      </c>
      <c r="FI33" s="513">
        <f t="shared" si="32"/>
        <v>-0.30420000000000003</v>
      </c>
      <c r="FJ33" s="517"/>
      <c r="FN33" s="103">
        <f t="shared" si="78"/>
        <v>-2.8762040000000004</v>
      </c>
      <c r="FO33" s="178"/>
      <c r="FP33" s="179"/>
      <c r="FQ33" s="36">
        <v>42275</v>
      </c>
      <c r="FR33" s="107">
        <v>12.2316</v>
      </c>
      <c r="FS33" s="107">
        <v>12.339399999999999</v>
      </c>
      <c r="FT33" s="507">
        <f t="shared" si="5"/>
        <v>-2.0143987231599993</v>
      </c>
      <c r="FU33" s="159">
        <v>-0.30419999999999997</v>
      </c>
      <c r="FV33" s="218">
        <v>2.4106000000000005</v>
      </c>
      <c r="FW33" s="222">
        <f t="shared" si="79"/>
        <v>0</v>
      </c>
      <c r="FX33" s="223">
        <f t="shared" si="33"/>
        <v>0.95</v>
      </c>
      <c r="FY33" s="198">
        <f t="shared" si="34"/>
        <v>-1.6962999999999999</v>
      </c>
      <c r="FZ33" s="198">
        <f t="shared" si="80"/>
        <v>-0.28898999999999986</v>
      </c>
      <c r="GA33" s="503">
        <f t="shared" si="35"/>
        <v>0</v>
      </c>
      <c r="GB33" s="503">
        <f t="shared" si="81"/>
        <v>0</v>
      </c>
      <c r="GC33" s="503">
        <f t="shared" si="82"/>
        <v>0</v>
      </c>
      <c r="GD33" s="503">
        <f t="shared" si="83"/>
        <v>0</v>
      </c>
      <c r="GE33" s="504">
        <f t="shared" si="84"/>
        <v>-1.4963</v>
      </c>
      <c r="GF33" s="513">
        <f t="shared" si="36"/>
        <v>-0.28898999999999986</v>
      </c>
      <c r="GG33" s="517"/>
      <c r="GK33" s="103">
        <f t="shared" si="85"/>
        <v>-1.4963</v>
      </c>
      <c r="GL33" s="178"/>
      <c r="GM33" s="179"/>
      <c r="GN33" s="36">
        <v>42275</v>
      </c>
      <c r="GO33" s="107">
        <v>12.2316</v>
      </c>
      <c r="GP33" s="107">
        <v>12.339399999999999</v>
      </c>
      <c r="GQ33" s="507">
        <f t="shared" si="6"/>
        <v>-2.0143987231599993</v>
      </c>
      <c r="GR33" s="159">
        <v>-0.30419999999999997</v>
      </c>
      <c r="GS33" s="218">
        <v>1.9606000000000012</v>
      </c>
      <c r="GT33" s="222">
        <f t="shared" si="86"/>
        <v>0</v>
      </c>
      <c r="GU33" s="223">
        <f t="shared" si="37"/>
        <v>0.98</v>
      </c>
      <c r="GV33" s="198">
        <f t="shared" si="38"/>
        <v>-1.8584320000000001</v>
      </c>
      <c r="GW33" s="198">
        <f t="shared" si="87"/>
        <v>-0.29811600000000005</v>
      </c>
      <c r="GX33" s="503">
        <f t="shared" si="39"/>
        <v>0</v>
      </c>
      <c r="GY33" s="503">
        <f t="shared" si="88"/>
        <v>0</v>
      </c>
      <c r="GZ33" s="503">
        <f t="shared" si="89"/>
        <v>0</v>
      </c>
      <c r="HA33" s="503">
        <f t="shared" si="90"/>
        <v>0</v>
      </c>
      <c r="HB33" s="504">
        <f t="shared" si="91"/>
        <v>-2.0584319999999998</v>
      </c>
      <c r="HC33" s="513">
        <f t="shared" si="40"/>
        <v>-0.29811600000000005</v>
      </c>
      <c r="HD33" s="517"/>
      <c r="HH33" s="103">
        <f t="shared" si="92"/>
        <v>-2.0584319999999998</v>
      </c>
      <c r="HJ33" s="179"/>
      <c r="HK33" s="36">
        <v>42275</v>
      </c>
      <c r="HL33" s="107">
        <v>12.2316</v>
      </c>
      <c r="HM33" s="107">
        <v>12.339399999999999</v>
      </c>
      <c r="HN33" s="507">
        <f t="shared" si="7"/>
        <v>-2.0143987231599993</v>
      </c>
      <c r="HO33" s="159">
        <v>-0.30419999999999997</v>
      </c>
      <c r="HP33" s="218">
        <v>1.8105999999999991</v>
      </c>
      <c r="HQ33" s="222">
        <f t="shared" si="93"/>
        <v>0</v>
      </c>
      <c r="HR33" s="223">
        <f t="shared" si="41"/>
        <v>0.98</v>
      </c>
      <c r="HS33" s="198">
        <f t="shared" si="42"/>
        <v>-1.8171160000000002</v>
      </c>
      <c r="HT33" s="198">
        <f t="shared" si="94"/>
        <v>-0.29811600000000005</v>
      </c>
      <c r="HU33" s="503">
        <f t="shared" si="43"/>
        <v>0</v>
      </c>
      <c r="HV33" s="503">
        <f t="shared" si="95"/>
        <v>0</v>
      </c>
      <c r="HW33" s="503">
        <f t="shared" si="96"/>
        <v>0</v>
      </c>
      <c r="HX33" s="503">
        <f t="shared" si="97"/>
        <v>0</v>
      </c>
      <c r="HY33" s="504">
        <f t="shared" si="98"/>
        <v>-1.5171160000000001</v>
      </c>
      <c r="HZ33" s="513">
        <f t="shared" si="44"/>
        <v>-0.29811600000000005</v>
      </c>
      <c r="IA33" s="517"/>
      <c r="IB33" s="159"/>
      <c r="IC33" s="159"/>
      <c r="ID33" s="159"/>
      <c r="IE33" s="103">
        <f t="shared" si="99"/>
        <v>-1.5171160000000001</v>
      </c>
      <c r="IF33" s="178"/>
      <c r="IG33" s="179"/>
      <c r="IH33" s="36">
        <v>42275</v>
      </c>
      <c r="II33" s="107">
        <v>12.2316</v>
      </c>
      <c r="IJ33" s="107">
        <v>12.339399999999999</v>
      </c>
      <c r="IK33" s="507">
        <f t="shared" si="8"/>
        <v>-2.0143987231599993</v>
      </c>
      <c r="IL33" s="159">
        <v>-0.30419999999999997</v>
      </c>
      <c r="IM33" s="330">
        <v>-2.9393999999999991</v>
      </c>
      <c r="IN33" s="222">
        <f t="shared" si="100"/>
        <v>1.1000000000000001</v>
      </c>
      <c r="IO33" s="223">
        <f t="shared" si="45"/>
        <v>0</v>
      </c>
      <c r="IP33" s="198">
        <f t="shared" si="46"/>
        <v>-1.8506439999999997</v>
      </c>
      <c r="IQ33" s="198">
        <f t="shared" si="101"/>
        <v>-0.33461999999999992</v>
      </c>
      <c r="IR33" s="503">
        <f t="shared" si="47"/>
        <v>0</v>
      </c>
      <c r="IS33" s="503">
        <f t="shared" si="102"/>
        <v>0</v>
      </c>
      <c r="IT33" s="503">
        <f t="shared" si="103"/>
        <v>0</v>
      </c>
      <c r="IU33" s="503">
        <f t="shared" si="104"/>
        <v>0</v>
      </c>
      <c r="IV33" s="504">
        <f t="shared" si="105"/>
        <v>-1.6506439999999998</v>
      </c>
      <c r="IW33" s="513">
        <f t="shared" si="48"/>
        <v>-0.33461999999999992</v>
      </c>
      <c r="IX33" s="517"/>
      <c r="IY33" s="159"/>
      <c r="IZ33" s="159"/>
      <c r="JA33" s="159"/>
      <c r="JB33" s="103">
        <f t="shared" si="106"/>
        <v>-1.6506439999999998</v>
      </c>
      <c r="JC33" s="178"/>
      <c r="JD33" s="182">
        <v>-2.0143987231599993</v>
      </c>
      <c r="JE33" s="159"/>
      <c r="JF33" s="159">
        <v>1.6105999999999998</v>
      </c>
      <c r="JG33" s="159">
        <f t="shared" si="11"/>
        <v>-1.4005719999999999</v>
      </c>
      <c r="JH33" s="159"/>
      <c r="JJ33" s="159">
        <v>-1.5893999999999995</v>
      </c>
      <c r="JK33" s="159">
        <f t="shared" si="12"/>
        <v>-2.0798399999999999</v>
      </c>
      <c r="JL33" s="159"/>
      <c r="JN33" s="159">
        <v>1.8605999999999998</v>
      </c>
      <c r="JO33" s="159">
        <f t="shared" si="13"/>
        <v>-1.710626</v>
      </c>
      <c r="JP33" s="159"/>
      <c r="JR33" s="159">
        <v>-1.6394000000000002</v>
      </c>
      <c r="JS33" s="159">
        <f t="shared" si="14"/>
        <v>-2.8762040000000004</v>
      </c>
      <c r="JT33" s="159"/>
      <c r="JV33" s="159">
        <v>2.4106000000000005</v>
      </c>
      <c r="JW33" s="159">
        <f t="shared" si="15"/>
        <v>-1.4963</v>
      </c>
      <c r="JX33" s="159"/>
      <c r="JZ33" s="159">
        <v>1.9606000000000012</v>
      </c>
      <c r="KA33" s="159">
        <f t="shared" si="16"/>
        <v>-2.0584319999999998</v>
      </c>
      <c r="KB33" s="159"/>
      <c r="KD33" s="370">
        <v>1.8105999999999991</v>
      </c>
      <c r="KE33" s="159">
        <f t="shared" si="17"/>
        <v>-1.5171160000000001</v>
      </c>
      <c r="KF33" s="159"/>
      <c r="KH33" s="330">
        <v>-2.9393999999999991</v>
      </c>
      <c r="KI33" s="159">
        <f t="shared" si="49"/>
        <v>-1.6506439999999998</v>
      </c>
      <c r="KJ33" s="159"/>
      <c r="KK33" s="36">
        <v>42275</v>
      </c>
      <c r="KL33" s="36"/>
    </row>
    <row r="34" spans="1:315" x14ac:dyDescent="0.25">
      <c r="A34" s="95">
        <v>41180</v>
      </c>
      <c r="B34" s="36">
        <v>41180</v>
      </c>
      <c r="C34" s="303">
        <v>13.95</v>
      </c>
      <c r="D34" s="303">
        <v>10.75</v>
      </c>
      <c r="E34" s="303">
        <v>14.2</v>
      </c>
      <c r="F34" s="303">
        <v>10.7</v>
      </c>
      <c r="G34" s="303">
        <v>14.75</v>
      </c>
      <c r="H34" s="303">
        <v>14.3</v>
      </c>
      <c r="I34" s="303">
        <v>14.149999999999999</v>
      </c>
      <c r="J34" s="303">
        <v>9.4</v>
      </c>
      <c r="K34" s="104"/>
      <c r="L34" s="36">
        <v>42275</v>
      </c>
      <c r="M34" s="107">
        <v>12.2316</v>
      </c>
      <c r="N34" s="98">
        <f t="shared" si="9"/>
        <v>12.339399999999999</v>
      </c>
      <c r="O34" s="107">
        <f t="shared" si="10"/>
        <v>12.447533333333332</v>
      </c>
      <c r="P34" s="264"/>
      <c r="Q34" s="177">
        <v>42275</v>
      </c>
      <c r="R34" s="303">
        <v>13.95</v>
      </c>
      <c r="S34" s="219">
        <v>1.6105999999999998</v>
      </c>
      <c r="U34" s="303">
        <v>10.75</v>
      </c>
      <c r="V34" s="219">
        <v>-1.5893999999999995</v>
      </c>
      <c r="X34" s="303">
        <v>14.2</v>
      </c>
      <c r="Y34" s="219">
        <v>1.8605999999999998</v>
      </c>
      <c r="AA34" s="303">
        <v>10.7</v>
      </c>
      <c r="AB34" s="219">
        <v>-1.6394000000000002</v>
      </c>
      <c r="AD34" s="303">
        <v>14.75</v>
      </c>
      <c r="AE34" s="218">
        <v>2.4106000000000005</v>
      </c>
      <c r="AG34" s="303">
        <v>14.3</v>
      </c>
      <c r="AH34" s="218">
        <v>1.9606000000000012</v>
      </c>
      <c r="AJ34" s="303">
        <v>14.149999999999999</v>
      </c>
      <c r="AK34" s="218">
        <v>1.8105999999999991</v>
      </c>
      <c r="AM34" s="303">
        <v>9.4</v>
      </c>
      <c r="AN34" s="330">
        <v>-2.9393999999999991</v>
      </c>
      <c r="AZ34" s="36">
        <v>42276</v>
      </c>
      <c r="BA34" s="303">
        <v>15.65</v>
      </c>
      <c r="BB34" s="227"/>
      <c r="BC34" s="303">
        <v>12.8</v>
      </c>
      <c r="BD34" s="184"/>
      <c r="BE34" s="303">
        <v>13.7</v>
      </c>
      <c r="BF34" s="184"/>
      <c r="BG34" s="303">
        <v>10.95</v>
      </c>
      <c r="BH34" s="184"/>
      <c r="BI34" s="303">
        <v>12.4</v>
      </c>
      <c r="BJ34" s="184"/>
      <c r="BK34" s="303">
        <v>15.2</v>
      </c>
      <c r="BL34" s="374"/>
      <c r="BM34" s="303">
        <v>12.3</v>
      </c>
      <c r="BN34" s="184"/>
      <c r="BO34" s="303">
        <v>8.1</v>
      </c>
      <c r="BP34" s="184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C34" s="36">
        <v>42276</v>
      </c>
      <c r="CD34" s="107">
        <v>12.016999999999999</v>
      </c>
      <c r="CE34" s="107">
        <v>12.1243</v>
      </c>
      <c r="CF34" s="507">
        <f t="shared" si="1"/>
        <v>-2.3185987231599992</v>
      </c>
      <c r="CG34" s="159">
        <v>-0.32479999999999998</v>
      </c>
      <c r="CH34" s="219">
        <v>3.5257000000000005</v>
      </c>
      <c r="CI34" s="222">
        <f t="shared" si="50"/>
        <v>0</v>
      </c>
      <c r="CJ34" s="223">
        <f t="shared" si="18"/>
        <v>0.9</v>
      </c>
      <c r="CK34" s="198">
        <f t="shared" si="51"/>
        <v>-1.6928919999999998</v>
      </c>
      <c r="CL34" s="198">
        <f t="shared" si="52"/>
        <v>-0.29231999999999991</v>
      </c>
      <c r="CM34" s="503">
        <f t="shared" si="19"/>
        <v>0</v>
      </c>
      <c r="CN34" s="503">
        <f t="shared" si="53"/>
        <v>0</v>
      </c>
      <c r="CO34" s="503">
        <f t="shared" si="54"/>
        <v>0</v>
      </c>
      <c r="CP34" s="503">
        <f t="shared" si="55"/>
        <v>0</v>
      </c>
      <c r="CQ34" s="504">
        <f t="shared" si="56"/>
        <v>-1.6928919999999998</v>
      </c>
      <c r="CR34" s="513">
        <f t="shared" si="20"/>
        <v>-0.29231999999999991</v>
      </c>
      <c r="CS34" s="517"/>
      <c r="CW34" s="103">
        <f t="shared" si="57"/>
        <v>-1.6928919999999998</v>
      </c>
      <c r="CZ34" s="36">
        <v>42276</v>
      </c>
      <c r="DA34" s="107">
        <v>12.016999999999999</v>
      </c>
      <c r="DB34" s="107">
        <v>12.1243</v>
      </c>
      <c r="DC34" s="507">
        <f t="shared" si="2"/>
        <v>-2.3185987231599992</v>
      </c>
      <c r="DD34" s="159">
        <v>-0.32479999999999998</v>
      </c>
      <c r="DE34" s="219">
        <v>0.67570000000000086</v>
      </c>
      <c r="DF34" s="222">
        <f t="shared" si="58"/>
        <v>0</v>
      </c>
      <c r="DG34" s="223">
        <f t="shared" si="21"/>
        <v>1</v>
      </c>
      <c r="DH34" s="198">
        <f t="shared" si="22"/>
        <v>-2.4046399999999997</v>
      </c>
      <c r="DI34" s="198">
        <f t="shared" si="59"/>
        <v>-0.32479999999999976</v>
      </c>
      <c r="DJ34" s="503">
        <f t="shared" si="23"/>
        <v>0</v>
      </c>
      <c r="DK34" s="503">
        <f t="shared" si="60"/>
        <v>0</v>
      </c>
      <c r="DL34" s="503">
        <f t="shared" si="61"/>
        <v>0</v>
      </c>
      <c r="DM34" s="503">
        <f t="shared" si="62"/>
        <v>0</v>
      </c>
      <c r="DN34" s="504">
        <f t="shared" si="63"/>
        <v>-2.4046399999999997</v>
      </c>
      <c r="DO34" s="513">
        <f t="shared" si="24"/>
        <v>-0.32479999999999976</v>
      </c>
      <c r="DP34" s="517"/>
      <c r="DT34" s="103">
        <f t="shared" si="64"/>
        <v>-2.4046399999999997</v>
      </c>
      <c r="DU34" s="178"/>
      <c r="DV34" s="179"/>
      <c r="DW34" s="36">
        <v>42276</v>
      </c>
      <c r="DX34" s="107">
        <v>12.016999999999999</v>
      </c>
      <c r="DY34" s="107">
        <v>12.1243</v>
      </c>
      <c r="DZ34" s="507">
        <f t="shared" si="3"/>
        <v>-2.3185987231599992</v>
      </c>
      <c r="EA34" s="159">
        <v>-0.32479999999999998</v>
      </c>
      <c r="EB34" s="219">
        <v>1.5756999999999994</v>
      </c>
      <c r="EC34" s="222">
        <f t="shared" si="65"/>
        <v>0</v>
      </c>
      <c r="ED34" s="223">
        <f t="shared" si="25"/>
        <v>0.98</v>
      </c>
      <c r="EE34" s="198">
        <f t="shared" si="26"/>
        <v>-2.0289299999999999</v>
      </c>
      <c r="EF34" s="198">
        <f t="shared" si="66"/>
        <v>-0.31830399999999992</v>
      </c>
      <c r="EG34" s="503">
        <f t="shared" si="27"/>
        <v>0</v>
      </c>
      <c r="EH34" s="503">
        <f t="shared" si="67"/>
        <v>0</v>
      </c>
      <c r="EI34" s="503">
        <f t="shared" si="68"/>
        <v>0</v>
      </c>
      <c r="EJ34" s="503">
        <f t="shared" si="69"/>
        <v>0</v>
      </c>
      <c r="EK34" s="504">
        <f t="shared" si="70"/>
        <v>-2.0289299999999999</v>
      </c>
      <c r="EL34" s="513">
        <f t="shared" si="28"/>
        <v>-0.31830399999999992</v>
      </c>
      <c r="EM34" s="517"/>
      <c r="EQ34" s="103">
        <f t="shared" si="71"/>
        <v>-2.0289299999999999</v>
      </c>
      <c r="ER34" s="178"/>
      <c r="ES34" s="179"/>
      <c r="ET34" s="36">
        <v>42276</v>
      </c>
      <c r="EU34" s="107">
        <v>12.016999999999999</v>
      </c>
      <c r="EV34" s="107">
        <v>12.1243</v>
      </c>
      <c r="EW34" s="507">
        <f t="shared" si="4"/>
        <v>-2.3185987231599992</v>
      </c>
      <c r="EX34" s="159">
        <v>-0.32479999999999998</v>
      </c>
      <c r="EY34" s="219">
        <v>-1.1743000000000006</v>
      </c>
      <c r="EZ34" s="222">
        <f t="shared" si="72"/>
        <v>1</v>
      </c>
      <c r="FA34" s="223">
        <f t="shared" si="29"/>
        <v>0</v>
      </c>
      <c r="FB34" s="198">
        <f t="shared" si="30"/>
        <v>-2.1010040000000001</v>
      </c>
      <c r="FC34" s="198">
        <f t="shared" si="73"/>
        <v>-0.32479999999999998</v>
      </c>
      <c r="FD34" s="503">
        <f t="shared" si="31"/>
        <v>0</v>
      </c>
      <c r="FE34" s="503">
        <f t="shared" si="74"/>
        <v>0</v>
      </c>
      <c r="FF34" s="503">
        <f t="shared" si="75"/>
        <v>0</v>
      </c>
      <c r="FG34" s="503">
        <f t="shared" si="76"/>
        <v>0</v>
      </c>
      <c r="FH34" s="504">
        <f t="shared" si="77"/>
        <v>-3.2010040000000002</v>
      </c>
      <c r="FI34" s="513">
        <f t="shared" si="32"/>
        <v>-0.32479999999999998</v>
      </c>
      <c r="FJ34" s="517"/>
      <c r="FN34" s="103">
        <f t="shared" si="78"/>
        <v>-3.2010040000000002</v>
      </c>
      <c r="FO34" s="178"/>
      <c r="FP34" s="179"/>
      <c r="FQ34" s="36">
        <v>42276</v>
      </c>
      <c r="FR34" s="107">
        <v>12.016999999999999</v>
      </c>
      <c r="FS34" s="107">
        <v>12.1243</v>
      </c>
      <c r="FT34" s="507">
        <f t="shared" si="5"/>
        <v>-2.3185987231599992</v>
      </c>
      <c r="FU34" s="159">
        <v>-0.32479999999999998</v>
      </c>
      <c r="FV34" s="218">
        <v>0.2757000000000005</v>
      </c>
      <c r="FW34" s="222">
        <f t="shared" si="79"/>
        <v>0</v>
      </c>
      <c r="FX34" s="223">
        <f t="shared" si="33"/>
        <v>1</v>
      </c>
      <c r="FY34" s="198">
        <f t="shared" si="34"/>
        <v>-2.0210999999999997</v>
      </c>
      <c r="FZ34" s="198">
        <f t="shared" si="80"/>
        <v>-0.32479999999999976</v>
      </c>
      <c r="GA34" s="503">
        <f t="shared" si="35"/>
        <v>0</v>
      </c>
      <c r="GB34" s="503">
        <f t="shared" si="81"/>
        <v>0</v>
      </c>
      <c r="GC34" s="503">
        <f t="shared" si="82"/>
        <v>0</v>
      </c>
      <c r="GD34" s="503">
        <f t="shared" si="83"/>
        <v>0</v>
      </c>
      <c r="GE34" s="504">
        <f t="shared" si="84"/>
        <v>-1.8210999999999997</v>
      </c>
      <c r="GF34" s="513">
        <f t="shared" si="36"/>
        <v>-0.32479999999999976</v>
      </c>
      <c r="GG34" s="517"/>
      <c r="GK34" s="103">
        <f t="shared" si="85"/>
        <v>-1.8210999999999997</v>
      </c>
      <c r="GL34" s="178"/>
      <c r="GM34" s="179"/>
      <c r="GN34" s="36">
        <v>42276</v>
      </c>
      <c r="GO34" s="107">
        <v>12.016999999999999</v>
      </c>
      <c r="GP34" s="107">
        <v>12.1243</v>
      </c>
      <c r="GQ34" s="507">
        <f t="shared" si="6"/>
        <v>-2.3185987231599992</v>
      </c>
      <c r="GR34" s="159">
        <v>-0.32479999999999998</v>
      </c>
      <c r="GS34" s="218">
        <v>3.0756999999999994</v>
      </c>
      <c r="GT34" s="222">
        <f t="shared" si="86"/>
        <v>0</v>
      </c>
      <c r="GU34" s="223">
        <f t="shared" si="37"/>
        <v>0.9</v>
      </c>
      <c r="GV34" s="198">
        <f t="shared" si="38"/>
        <v>-2.1507520000000002</v>
      </c>
      <c r="GW34" s="198">
        <f t="shared" si="87"/>
        <v>-0.29232000000000014</v>
      </c>
      <c r="GX34" s="503">
        <f t="shared" si="39"/>
        <v>0</v>
      </c>
      <c r="GY34" s="503">
        <f t="shared" si="88"/>
        <v>0</v>
      </c>
      <c r="GZ34" s="503">
        <f t="shared" si="89"/>
        <v>0</v>
      </c>
      <c r="HA34" s="503">
        <f t="shared" si="90"/>
        <v>0</v>
      </c>
      <c r="HB34" s="504">
        <f t="shared" si="91"/>
        <v>-2.350752</v>
      </c>
      <c r="HC34" s="513">
        <f t="shared" si="40"/>
        <v>-0.29232000000000014</v>
      </c>
      <c r="HD34" s="517"/>
      <c r="HH34" s="103">
        <f t="shared" si="92"/>
        <v>-2.350752</v>
      </c>
      <c r="HJ34" s="179"/>
      <c r="HK34" s="36">
        <v>42276</v>
      </c>
      <c r="HL34" s="107">
        <v>12.016999999999999</v>
      </c>
      <c r="HM34" s="107">
        <v>12.1243</v>
      </c>
      <c r="HN34" s="507">
        <f t="shared" si="7"/>
        <v>-2.3185987231599992</v>
      </c>
      <c r="HO34" s="159">
        <v>-0.32479999999999998</v>
      </c>
      <c r="HP34" s="218">
        <v>0.17570000000000086</v>
      </c>
      <c r="HQ34" s="222">
        <f t="shared" si="93"/>
        <v>0</v>
      </c>
      <c r="HR34" s="223">
        <f t="shared" si="41"/>
        <v>1</v>
      </c>
      <c r="HS34" s="198">
        <f t="shared" si="42"/>
        <v>-2.1419160000000002</v>
      </c>
      <c r="HT34" s="198">
        <f t="shared" si="94"/>
        <v>-0.32479999999999998</v>
      </c>
      <c r="HU34" s="503">
        <f t="shared" si="43"/>
        <v>0</v>
      </c>
      <c r="HV34" s="503">
        <f t="shared" si="95"/>
        <v>0</v>
      </c>
      <c r="HW34" s="503">
        <f t="shared" si="96"/>
        <v>0</v>
      </c>
      <c r="HX34" s="503">
        <f t="shared" si="97"/>
        <v>0</v>
      </c>
      <c r="HY34" s="504">
        <f t="shared" si="98"/>
        <v>-1.8419160000000001</v>
      </c>
      <c r="HZ34" s="513">
        <f t="shared" si="44"/>
        <v>-0.32479999999999998</v>
      </c>
      <c r="IA34" s="517"/>
      <c r="IB34" s="159"/>
      <c r="IC34" s="159"/>
      <c r="ID34" s="159"/>
      <c r="IE34" s="103">
        <f t="shared" si="99"/>
        <v>-1.8419160000000001</v>
      </c>
      <c r="IF34" s="178"/>
      <c r="IG34" s="179"/>
      <c r="IH34" s="36">
        <v>42276</v>
      </c>
      <c r="II34" s="107">
        <v>12.016999999999999</v>
      </c>
      <c r="IJ34" s="107">
        <v>12.1243</v>
      </c>
      <c r="IK34" s="507">
        <f t="shared" si="8"/>
        <v>-2.3185987231599992</v>
      </c>
      <c r="IL34" s="159">
        <v>-0.32479999999999998</v>
      </c>
      <c r="IM34" s="330">
        <v>-4.0742999999999991</v>
      </c>
      <c r="IN34" s="222">
        <f t="shared" si="100"/>
        <v>1.6</v>
      </c>
      <c r="IO34" s="223">
        <f t="shared" si="45"/>
        <v>0</v>
      </c>
      <c r="IP34" s="198">
        <f t="shared" si="46"/>
        <v>-2.3703239999999997</v>
      </c>
      <c r="IQ34" s="198">
        <f t="shared" si="101"/>
        <v>-0.51967999999999992</v>
      </c>
      <c r="IR34" s="503">
        <f t="shared" si="47"/>
        <v>0</v>
      </c>
      <c r="IS34" s="503">
        <f t="shared" si="102"/>
        <v>0</v>
      </c>
      <c r="IT34" s="503">
        <f t="shared" si="103"/>
        <v>0</v>
      </c>
      <c r="IU34" s="503">
        <f t="shared" si="104"/>
        <v>0</v>
      </c>
      <c r="IV34" s="504">
        <f t="shared" si="105"/>
        <v>-2.1703239999999999</v>
      </c>
      <c r="IW34" s="513">
        <f t="shared" si="48"/>
        <v>-0.51967999999999992</v>
      </c>
      <c r="IX34" s="517"/>
      <c r="IY34" s="159"/>
      <c r="IZ34" s="159"/>
      <c r="JA34" s="159"/>
      <c r="JB34" s="103">
        <f t="shared" si="106"/>
        <v>-2.1703239999999999</v>
      </c>
      <c r="JC34" s="178"/>
      <c r="JD34" s="182">
        <v>-2.3185987231599992</v>
      </c>
      <c r="JF34" s="159">
        <v>3.5257000000000005</v>
      </c>
      <c r="JG34" s="159">
        <f t="shared" si="11"/>
        <v>-1.6928919999999998</v>
      </c>
      <c r="JH34" s="159"/>
      <c r="JJ34" s="159">
        <v>0.67570000000000086</v>
      </c>
      <c r="JK34" s="159">
        <f t="shared" si="12"/>
        <v>-2.4046399999999997</v>
      </c>
      <c r="JL34" s="159"/>
      <c r="JN34" s="159">
        <v>1.5756999999999994</v>
      </c>
      <c r="JO34" s="159">
        <f t="shared" si="13"/>
        <v>-2.0289299999999999</v>
      </c>
      <c r="JP34" s="159"/>
      <c r="JR34" s="159">
        <v>-1.1743000000000006</v>
      </c>
      <c r="JS34" s="159">
        <f t="shared" si="14"/>
        <v>-3.2010040000000002</v>
      </c>
      <c r="JT34" s="159"/>
      <c r="JV34" s="159">
        <v>0.2757000000000005</v>
      </c>
      <c r="JW34" s="159">
        <f t="shared" si="15"/>
        <v>-1.8210999999999997</v>
      </c>
      <c r="JX34" s="159"/>
      <c r="JZ34" s="159">
        <v>3.0756999999999994</v>
      </c>
      <c r="KA34" s="159">
        <f t="shared" si="16"/>
        <v>-2.350752</v>
      </c>
      <c r="KB34" s="159"/>
      <c r="KD34" s="370">
        <v>0.17570000000000086</v>
      </c>
      <c r="KE34" s="159">
        <f t="shared" si="17"/>
        <v>-1.8419160000000001</v>
      </c>
      <c r="KF34" s="159"/>
      <c r="KH34" s="330">
        <v>-4.0742999999999991</v>
      </c>
      <c r="KI34" s="159">
        <f t="shared" si="49"/>
        <v>-2.1703239999999999</v>
      </c>
      <c r="KJ34" s="159"/>
      <c r="KK34" s="36">
        <v>42276</v>
      </c>
      <c r="KL34" s="36"/>
      <c r="LC34"/>
    </row>
    <row r="35" spans="1:315" x14ac:dyDescent="0.25">
      <c r="A35" s="95">
        <v>41181</v>
      </c>
      <c r="B35" s="36">
        <v>41181</v>
      </c>
      <c r="C35" s="303">
        <v>15.65</v>
      </c>
      <c r="D35" s="303">
        <v>12.8</v>
      </c>
      <c r="E35" s="303">
        <v>13.7</v>
      </c>
      <c r="F35" s="303">
        <v>10.95</v>
      </c>
      <c r="G35" s="303">
        <v>12.4</v>
      </c>
      <c r="H35" s="303">
        <v>15.2</v>
      </c>
      <c r="I35" s="303">
        <v>12.3</v>
      </c>
      <c r="J35" s="303">
        <v>8.0500000000000007</v>
      </c>
      <c r="K35" s="104"/>
      <c r="L35" s="36">
        <v>42276</v>
      </c>
      <c r="M35" s="107">
        <v>12.016999999999999</v>
      </c>
      <c r="N35" s="98">
        <f t="shared" si="9"/>
        <v>12.1243</v>
      </c>
      <c r="O35" s="107">
        <f t="shared" si="10"/>
        <v>12.231933333333332</v>
      </c>
      <c r="P35" s="264"/>
      <c r="Q35" s="177">
        <v>42276</v>
      </c>
      <c r="R35" s="303">
        <v>15.65</v>
      </c>
      <c r="S35" s="219">
        <v>3.5257000000000005</v>
      </c>
      <c r="U35" s="303">
        <v>12.8</v>
      </c>
      <c r="V35" s="219">
        <v>0.67570000000000086</v>
      </c>
      <c r="X35" s="303">
        <v>13.7</v>
      </c>
      <c r="Y35" s="219">
        <v>1.5756999999999994</v>
      </c>
      <c r="AA35" s="303">
        <v>10.95</v>
      </c>
      <c r="AB35" s="219">
        <v>-1.1743000000000006</v>
      </c>
      <c r="AD35" s="303">
        <v>12.4</v>
      </c>
      <c r="AE35" s="218">
        <v>0.2757000000000005</v>
      </c>
      <c r="AG35" s="303">
        <v>15.2</v>
      </c>
      <c r="AH35" s="218">
        <v>3.0756999999999994</v>
      </c>
      <c r="AJ35" s="303">
        <v>12.3</v>
      </c>
      <c r="AK35" s="218">
        <v>0.17570000000000086</v>
      </c>
      <c r="AM35" s="303">
        <v>8.1</v>
      </c>
      <c r="AN35" s="330">
        <v>-4.0742999999999991</v>
      </c>
      <c r="AZ35" s="36">
        <v>42277</v>
      </c>
      <c r="BA35" s="303">
        <v>15.4</v>
      </c>
      <c r="BB35" s="227"/>
      <c r="BC35" s="303">
        <v>11.35</v>
      </c>
      <c r="BD35" s="184"/>
      <c r="BE35" s="303">
        <v>12.8</v>
      </c>
      <c r="BF35" s="184"/>
      <c r="BG35" s="303">
        <v>11.05</v>
      </c>
      <c r="BH35" s="184"/>
      <c r="BI35" s="303">
        <v>13.8</v>
      </c>
      <c r="BJ35" s="184"/>
      <c r="BK35" s="303">
        <v>13.5</v>
      </c>
      <c r="BL35" s="374"/>
      <c r="BM35" s="303">
        <v>10.5</v>
      </c>
      <c r="BN35" s="184"/>
      <c r="BO35" s="303">
        <v>7.5</v>
      </c>
      <c r="BP35" s="184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C35" s="36">
        <v>42277</v>
      </c>
      <c r="CD35" s="107">
        <v>11.8034</v>
      </c>
      <c r="CE35" s="107">
        <v>11.9102</v>
      </c>
      <c r="CF35" s="507">
        <f t="shared" si="1"/>
        <v>-2.6433987231599989</v>
      </c>
      <c r="CG35" s="159">
        <v>-0.34499999999999997</v>
      </c>
      <c r="CH35" s="219">
        <v>3.4898000000000007</v>
      </c>
      <c r="CI35" s="222">
        <f t="shared" si="50"/>
        <v>0</v>
      </c>
      <c r="CJ35" s="223">
        <f t="shared" si="18"/>
        <v>0.9</v>
      </c>
      <c r="CK35" s="198">
        <f t="shared" si="51"/>
        <v>-2.0033919999999998</v>
      </c>
      <c r="CL35" s="198">
        <f t="shared" si="52"/>
        <v>-0.3105</v>
      </c>
      <c r="CM35" s="503">
        <f t="shared" si="19"/>
        <v>0</v>
      </c>
      <c r="CN35" s="503">
        <f t="shared" si="53"/>
        <v>0</v>
      </c>
      <c r="CO35" s="503">
        <f t="shared" si="54"/>
        <v>0</v>
      </c>
      <c r="CP35" s="503">
        <f t="shared" si="55"/>
        <v>0</v>
      </c>
      <c r="CQ35" s="504">
        <f t="shared" si="56"/>
        <v>-2.0033919999999998</v>
      </c>
      <c r="CR35" s="513">
        <f t="shared" si="20"/>
        <v>-0.3105</v>
      </c>
      <c r="CS35" s="517"/>
      <c r="CW35" s="103">
        <f t="shared" si="57"/>
        <v>-2.0033919999999998</v>
      </c>
      <c r="CZ35" s="36">
        <v>42277</v>
      </c>
      <c r="DA35" s="107">
        <v>11.8034</v>
      </c>
      <c r="DB35" s="107">
        <v>11.9102</v>
      </c>
      <c r="DC35" s="507">
        <f t="shared" si="2"/>
        <v>-2.6433987231599989</v>
      </c>
      <c r="DD35" s="159">
        <v>-0.34499999999999997</v>
      </c>
      <c r="DE35" s="219">
        <v>-0.56020000000000003</v>
      </c>
      <c r="DF35" s="222">
        <f t="shared" si="58"/>
        <v>1</v>
      </c>
      <c r="DG35" s="223">
        <f t="shared" si="21"/>
        <v>0</v>
      </c>
      <c r="DH35" s="198">
        <f t="shared" si="22"/>
        <v>-2.7496399999999994</v>
      </c>
      <c r="DI35" s="198">
        <f t="shared" si="59"/>
        <v>-0.34499999999999975</v>
      </c>
      <c r="DJ35" s="503">
        <f t="shared" si="23"/>
        <v>0</v>
      </c>
      <c r="DK35" s="503">
        <f t="shared" si="60"/>
        <v>0</v>
      </c>
      <c r="DL35" s="503">
        <f t="shared" si="61"/>
        <v>0</v>
      </c>
      <c r="DM35" s="503">
        <f t="shared" si="62"/>
        <v>0</v>
      </c>
      <c r="DN35" s="504">
        <f t="shared" si="63"/>
        <v>-2.7496399999999994</v>
      </c>
      <c r="DO35" s="513">
        <f t="shared" si="24"/>
        <v>-0.34499999999999975</v>
      </c>
      <c r="DP35" s="517"/>
      <c r="DT35" s="103">
        <f t="shared" si="64"/>
        <v>-2.7496399999999994</v>
      </c>
      <c r="DU35" s="178"/>
      <c r="DV35" s="179"/>
      <c r="DW35" s="36">
        <v>42277</v>
      </c>
      <c r="DX35" s="107">
        <v>11.8034</v>
      </c>
      <c r="DY35" s="107">
        <v>11.9102</v>
      </c>
      <c r="DZ35" s="507">
        <f t="shared" si="3"/>
        <v>-2.6433987231599989</v>
      </c>
      <c r="EA35" s="159">
        <v>-0.34499999999999997</v>
      </c>
      <c r="EB35" s="219">
        <v>0.88980000000000103</v>
      </c>
      <c r="EC35" s="222">
        <f t="shared" si="65"/>
        <v>0</v>
      </c>
      <c r="ED35" s="223">
        <f t="shared" si="25"/>
        <v>1</v>
      </c>
      <c r="EE35" s="198">
        <f t="shared" si="26"/>
        <v>-2.3739299999999997</v>
      </c>
      <c r="EF35" s="198">
        <f t="shared" si="66"/>
        <v>-0.34499999999999975</v>
      </c>
      <c r="EG35" s="503">
        <f t="shared" si="27"/>
        <v>0</v>
      </c>
      <c r="EH35" s="503">
        <f t="shared" si="67"/>
        <v>0</v>
      </c>
      <c r="EI35" s="503">
        <f t="shared" si="68"/>
        <v>0</v>
      </c>
      <c r="EJ35" s="503">
        <f t="shared" si="69"/>
        <v>0</v>
      </c>
      <c r="EK35" s="504">
        <f t="shared" si="70"/>
        <v>-2.3739299999999997</v>
      </c>
      <c r="EL35" s="513">
        <f t="shared" si="28"/>
        <v>-0.34499999999999975</v>
      </c>
      <c r="EM35" s="517"/>
      <c r="EQ35" s="103">
        <f t="shared" si="71"/>
        <v>-2.3739299999999997</v>
      </c>
      <c r="ER35" s="178"/>
      <c r="ES35" s="179"/>
      <c r="ET35" s="36">
        <v>42277</v>
      </c>
      <c r="EU35" s="107">
        <v>11.8034</v>
      </c>
      <c r="EV35" s="107">
        <v>11.9102</v>
      </c>
      <c r="EW35" s="507">
        <f t="shared" si="4"/>
        <v>-2.6433987231599989</v>
      </c>
      <c r="EX35" s="159">
        <v>-0.34499999999999997</v>
      </c>
      <c r="EY35" s="219">
        <v>-0.86019999999999897</v>
      </c>
      <c r="EZ35" s="222">
        <f t="shared" si="72"/>
        <v>1</v>
      </c>
      <c r="FA35" s="223">
        <f t="shared" si="29"/>
        <v>0</v>
      </c>
      <c r="FB35" s="198">
        <f t="shared" si="30"/>
        <v>-2.4460040000000003</v>
      </c>
      <c r="FC35" s="198">
        <f t="shared" si="73"/>
        <v>-0.3450000000000002</v>
      </c>
      <c r="FD35" s="503">
        <f t="shared" si="31"/>
        <v>0</v>
      </c>
      <c r="FE35" s="503">
        <f t="shared" si="74"/>
        <v>0</v>
      </c>
      <c r="FF35" s="503">
        <f t="shared" si="75"/>
        <v>0</v>
      </c>
      <c r="FG35" s="503">
        <f t="shared" si="76"/>
        <v>0</v>
      </c>
      <c r="FH35" s="504">
        <f t="shared" si="77"/>
        <v>-3.5460040000000004</v>
      </c>
      <c r="FI35" s="513">
        <f t="shared" si="32"/>
        <v>-0.3450000000000002</v>
      </c>
      <c r="FJ35" s="517"/>
      <c r="FN35" s="103">
        <f t="shared" si="78"/>
        <v>-3.5460040000000004</v>
      </c>
      <c r="FO35" s="178"/>
      <c r="FP35" s="179"/>
      <c r="FQ35" s="36">
        <v>42277</v>
      </c>
      <c r="FR35" s="107">
        <v>11.8034</v>
      </c>
      <c r="FS35" s="107">
        <v>11.9102</v>
      </c>
      <c r="FT35" s="507">
        <f t="shared" si="5"/>
        <v>-2.6433987231599989</v>
      </c>
      <c r="FU35" s="159">
        <v>-0.34499999999999997</v>
      </c>
      <c r="FV35" s="218">
        <v>1.889800000000001</v>
      </c>
      <c r="FW35" s="222">
        <f t="shared" si="79"/>
        <v>0</v>
      </c>
      <c r="FX35" s="223">
        <f t="shared" si="33"/>
        <v>0.98</v>
      </c>
      <c r="FY35" s="198">
        <f t="shared" si="34"/>
        <v>-2.3591999999999995</v>
      </c>
      <c r="FZ35" s="198">
        <f t="shared" si="80"/>
        <v>-0.33809999999999985</v>
      </c>
      <c r="GA35" s="503">
        <f t="shared" si="35"/>
        <v>0</v>
      </c>
      <c r="GB35" s="503">
        <f t="shared" si="81"/>
        <v>0</v>
      </c>
      <c r="GC35" s="503">
        <f t="shared" si="82"/>
        <v>0</v>
      </c>
      <c r="GD35" s="503">
        <f t="shared" si="83"/>
        <v>0</v>
      </c>
      <c r="GE35" s="504">
        <f t="shared" si="84"/>
        <v>-2.1591999999999993</v>
      </c>
      <c r="GF35" s="513">
        <f t="shared" si="36"/>
        <v>-0.33809999999999985</v>
      </c>
      <c r="GG35" s="517"/>
      <c r="GK35" s="103">
        <f t="shared" si="85"/>
        <v>-2.1591999999999993</v>
      </c>
      <c r="GL35" s="178"/>
      <c r="GM35" s="179"/>
      <c r="GN35" s="36">
        <v>42277</v>
      </c>
      <c r="GO35" s="107">
        <v>11.8034</v>
      </c>
      <c r="GP35" s="107">
        <v>11.9102</v>
      </c>
      <c r="GQ35" s="507">
        <f t="shared" si="6"/>
        <v>-2.6433987231599989</v>
      </c>
      <c r="GR35" s="159">
        <v>-0.34499999999999997</v>
      </c>
      <c r="GS35" s="218">
        <v>1.5898000000000003</v>
      </c>
      <c r="GT35" s="222">
        <f t="shared" si="86"/>
        <v>0</v>
      </c>
      <c r="GU35" s="223">
        <f t="shared" si="37"/>
        <v>0.98</v>
      </c>
      <c r="GV35" s="198">
        <f t="shared" si="38"/>
        <v>-2.4888520000000001</v>
      </c>
      <c r="GW35" s="198">
        <f t="shared" si="87"/>
        <v>-0.33809999999999985</v>
      </c>
      <c r="GX35" s="503">
        <f t="shared" si="39"/>
        <v>0</v>
      </c>
      <c r="GY35" s="503">
        <f t="shared" si="88"/>
        <v>0</v>
      </c>
      <c r="GZ35" s="503">
        <f t="shared" si="89"/>
        <v>0</v>
      </c>
      <c r="HA35" s="503">
        <f t="shared" si="90"/>
        <v>0</v>
      </c>
      <c r="HB35" s="504">
        <f t="shared" si="91"/>
        <v>-2.6888519999999998</v>
      </c>
      <c r="HC35" s="513">
        <f t="shared" si="40"/>
        <v>-0.33809999999999985</v>
      </c>
      <c r="HD35" s="517"/>
      <c r="HH35" s="103">
        <f t="shared" si="92"/>
        <v>-2.6888519999999998</v>
      </c>
      <c r="HJ35" s="179"/>
      <c r="HK35" s="36">
        <v>42277</v>
      </c>
      <c r="HL35" s="107">
        <v>11.8034</v>
      </c>
      <c r="HM35" s="107">
        <v>11.9102</v>
      </c>
      <c r="HN35" s="507">
        <f t="shared" si="7"/>
        <v>-2.6433987231599989</v>
      </c>
      <c r="HO35" s="159">
        <v>-0.34499999999999997</v>
      </c>
      <c r="HP35" s="218">
        <v>-1.4101999999999997</v>
      </c>
      <c r="HQ35" s="222">
        <f t="shared" si="93"/>
        <v>1</v>
      </c>
      <c r="HR35" s="223">
        <f t="shared" si="41"/>
        <v>0</v>
      </c>
      <c r="HS35" s="198">
        <f t="shared" si="42"/>
        <v>-2.4869159999999999</v>
      </c>
      <c r="HT35" s="198">
        <f t="shared" si="94"/>
        <v>-0.34499999999999975</v>
      </c>
      <c r="HU35" s="503">
        <f t="shared" si="43"/>
        <v>0</v>
      </c>
      <c r="HV35" s="503">
        <f t="shared" si="95"/>
        <v>0</v>
      </c>
      <c r="HW35" s="503">
        <f t="shared" si="96"/>
        <v>0</v>
      </c>
      <c r="HX35" s="503">
        <f t="shared" si="97"/>
        <v>0</v>
      </c>
      <c r="HY35" s="504">
        <f t="shared" si="98"/>
        <v>-2.1869160000000001</v>
      </c>
      <c r="HZ35" s="513">
        <f t="shared" si="44"/>
        <v>-0.34499999999999975</v>
      </c>
      <c r="IA35" s="517"/>
      <c r="IB35" s="159"/>
      <c r="IC35" s="159"/>
      <c r="ID35" s="159"/>
      <c r="IE35" s="103">
        <f t="shared" si="99"/>
        <v>-2.1869160000000001</v>
      </c>
      <c r="IF35" s="178"/>
      <c r="IG35" s="179"/>
      <c r="IH35" s="36">
        <v>42277</v>
      </c>
      <c r="II35" s="107">
        <v>11.8034</v>
      </c>
      <c r="IJ35" s="107">
        <v>11.9102</v>
      </c>
      <c r="IK35" s="507">
        <f t="shared" si="8"/>
        <v>-2.6433987231599989</v>
      </c>
      <c r="IL35" s="159">
        <v>-0.34499999999999997</v>
      </c>
      <c r="IM35" s="330">
        <v>-4.4602000000000004</v>
      </c>
      <c r="IN35" s="222">
        <f t="shared" si="100"/>
        <v>1.6</v>
      </c>
      <c r="IO35" s="223">
        <f t="shared" si="45"/>
        <v>0</v>
      </c>
      <c r="IP35" s="198">
        <f t="shared" si="46"/>
        <v>-2.9223239999999997</v>
      </c>
      <c r="IQ35" s="198">
        <f t="shared" si="101"/>
        <v>-0.55200000000000005</v>
      </c>
      <c r="IR35" s="503">
        <f t="shared" si="47"/>
        <v>0</v>
      </c>
      <c r="IS35" s="503">
        <f t="shared" si="102"/>
        <v>0</v>
      </c>
      <c r="IT35" s="503">
        <f t="shared" si="103"/>
        <v>0</v>
      </c>
      <c r="IU35" s="503">
        <f t="shared" si="104"/>
        <v>0</v>
      </c>
      <c r="IV35" s="504">
        <f t="shared" si="105"/>
        <v>-2.722324</v>
      </c>
      <c r="IW35" s="513">
        <f t="shared" si="48"/>
        <v>-0.55200000000000005</v>
      </c>
      <c r="IX35" s="517"/>
      <c r="IY35" s="159"/>
      <c r="IZ35" s="159"/>
      <c r="JA35" s="159"/>
      <c r="JB35" s="103">
        <f t="shared" si="106"/>
        <v>-2.722324</v>
      </c>
      <c r="JC35" s="178"/>
      <c r="JD35" s="182">
        <v>-2.6433987231599989</v>
      </c>
      <c r="JF35" s="159">
        <v>3.4898000000000007</v>
      </c>
      <c r="JG35" s="159">
        <f t="shared" si="11"/>
        <v>-2.0033919999999998</v>
      </c>
      <c r="JH35" s="159"/>
      <c r="JJ35" s="159">
        <v>-0.56020000000000003</v>
      </c>
      <c r="JK35" s="159">
        <f t="shared" si="12"/>
        <v>-2.7496399999999994</v>
      </c>
      <c r="JL35" s="159"/>
      <c r="JN35" s="159">
        <v>0.88980000000000103</v>
      </c>
      <c r="JO35" s="159">
        <f t="shared" si="13"/>
        <v>-2.3739299999999997</v>
      </c>
      <c r="JP35" s="159"/>
      <c r="JR35" s="159">
        <v>-0.86019999999999897</v>
      </c>
      <c r="JS35" s="159">
        <f t="shared" si="14"/>
        <v>-3.5460040000000004</v>
      </c>
      <c r="JT35" s="159"/>
      <c r="JV35" s="159">
        <v>1.889800000000001</v>
      </c>
      <c r="JW35" s="159">
        <f t="shared" si="15"/>
        <v>-2.1591999999999993</v>
      </c>
      <c r="JX35" s="159"/>
      <c r="JZ35" s="159">
        <v>1.5898000000000003</v>
      </c>
      <c r="KA35" s="159">
        <f t="shared" si="16"/>
        <v>-2.6888519999999998</v>
      </c>
      <c r="KB35" s="159"/>
      <c r="KD35" s="370">
        <v>-1.4101999999999997</v>
      </c>
      <c r="KE35" s="159">
        <f t="shared" si="17"/>
        <v>-2.1869160000000001</v>
      </c>
      <c r="KF35" s="159"/>
      <c r="KH35" s="330">
        <v>-4.4602000000000004</v>
      </c>
      <c r="KI35" s="159">
        <f t="shared" si="49"/>
        <v>-2.722324</v>
      </c>
      <c r="KJ35" s="159"/>
      <c r="KK35" s="36">
        <v>42277</v>
      </c>
      <c r="KL35" s="36"/>
    </row>
    <row r="36" spans="1:315" x14ac:dyDescent="0.25">
      <c r="A36" s="95">
        <v>41182</v>
      </c>
      <c r="B36" s="36">
        <v>41182</v>
      </c>
      <c r="C36" s="303">
        <v>15.4</v>
      </c>
      <c r="D36" s="303">
        <v>11.35</v>
      </c>
      <c r="E36" s="303">
        <v>12.8</v>
      </c>
      <c r="F36" s="303">
        <v>11.05</v>
      </c>
      <c r="G36" s="303">
        <v>13.8</v>
      </c>
      <c r="H36" s="303">
        <v>13.5</v>
      </c>
      <c r="I36" s="303">
        <v>10.5</v>
      </c>
      <c r="J36" s="303">
        <v>7.4499999999999993</v>
      </c>
      <c r="K36" s="104"/>
      <c r="L36" s="36">
        <v>42277</v>
      </c>
      <c r="M36" s="107">
        <v>11.8034</v>
      </c>
      <c r="N36" s="98">
        <f t="shared" si="9"/>
        <v>11.9102</v>
      </c>
      <c r="O36" s="107">
        <f t="shared" si="10"/>
        <v>12.017333333333333</v>
      </c>
      <c r="P36" s="264"/>
      <c r="Q36" s="177">
        <v>42277</v>
      </c>
      <c r="R36" s="303">
        <v>15.4</v>
      </c>
      <c r="S36" s="219">
        <v>3.4898000000000007</v>
      </c>
      <c r="U36" s="303">
        <v>11.35</v>
      </c>
      <c r="V36" s="219">
        <v>-0.56020000000000003</v>
      </c>
      <c r="X36" s="303">
        <v>12.8</v>
      </c>
      <c r="Y36" s="219">
        <v>0.88980000000000103</v>
      </c>
      <c r="AA36" s="303">
        <v>11.05</v>
      </c>
      <c r="AB36" s="219">
        <v>-0.86019999999999897</v>
      </c>
      <c r="AD36" s="303">
        <v>13.8</v>
      </c>
      <c r="AE36" s="218">
        <v>1.889800000000001</v>
      </c>
      <c r="AG36" s="303">
        <v>13.5</v>
      </c>
      <c r="AH36" s="218">
        <v>1.5898000000000003</v>
      </c>
      <c r="AJ36" s="303">
        <v>10.5</v>
      </c>
      <c r="AK36" s="218">
        <v>-1.4101999999999997</v>
      </c>
      <c r="AM36" s="303">
        <v>7.5</v>
      </c>
      <c r="AN36" s="330">
        <v>-4.4602000000000004</v>
      </c>
      <c r="AZ36" s="36">
        <v>42278</v>
      </c>
      <c r="BA36" s="303">
        <v>14.15</v>
      </c>
      <c r="BB36" s="227"/>
      <c r="BC36" s="303">
        <v>10.45</v>
      </c>
      <c r="BD36" s="184"/>
      <c r="BE36" s="303">
        <v>11.6</v>
      </c>
      <c r="BF36" s="184"/>
      <c r="BG36" s="303">
        <v>12.55</v>
      </c>
      <c r="BH36" s="184"/>
      <c r="BI36" s="303">
        <v>14.45</v>
      </c>
      <c r="BJ36" s="184"/>
      <c r="BK36" s="303">
        <v>12</v>
      </c>
      <c r="BL36" s="374"/>
      <c r="BM36" s="303">
        <v>10.55</v>
      </c>
      <c r="BN36" s="184"/>
      <c r="BO36" s="303">
        <v>7.3</v>
      </c>
      <c r="BP36" s="184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C36" s="36">
        <v>42278</v>
      </c>
      <c r="CD36" s="107">
        <v>11.5908</v>
      </c>
      <c r="CE36" s="107">
        <v>11.697099999999999</v>
      </c>
      <c r="CF36" s="507">
        <f t="shared" si="1"/>
        <v>-2.9883987231599987</v>
      </c>
      <c r="CG36" s="159">
        <v>-0.36479999999999996</v>
      </c>
      <c r="CH36" s="219">
        <v>2.4529000000000014</v>
      </c>
      <c r="CI36" s="222">
        <f t="shared" si="50"/>
        <v>0</v>
      </c>
      <c r="CJ36" s="223">
        <f t="shared" si="18"/>
        <v>0.95</v>
      </c>
      <c r="CK36" s="198">
        <f t="shared" si="51"/>
        <v>-2.3499519999999996</v>
      </c>
      <c r="CL36" s="198">
        <f t="shared" si="52"/>
        <v>-0.34655999999999976</v>
      </c>
      <c r="CM36" s="503">
        <f>IF(AND(CK36&lt;(CF36-2),CH36&lt;-5),CG36*-0.1,IF(AND(CK36&lt;(CF36-2),CH36&lt;-3),CG36*-0.3,IF(AND(CK36&lt;(CF36-2),CH36&lt;-1),CG36*-0.5,0)))</f>
        <v>0</v>
      </c>
      <c r="CN36" s="503">
        <f t="shared" si="53"/>
        <v>0</v>
      </c>
      <c r="CO36" s="503">
        <f t="shared" si="54"/>
        <v>0</v>
      </c>
      <c r="CP36" s="503">
        <f t="shared" si="55"/>
        <v>0</v>
      </c>
      <c r="CQ36" s="504">
        <f t="shared" si="56"/>
        <v>-2.3499519999999996</v>
      </c>
      <c r="CR36" s="513">
        <f t="shared" si="20"/>
        <v>-0.34655999999999976</v>
      </c>
      <c r="CS36" s="517"/>
      <c r="CW36" s="103">
        <f t="shared" si="57"/>
        <v>-2.3499519999999996</v>
      </c>
      <c r="CZ36" s="36">
        <v>42278</v>
      </c>
      <c r="DA36" s="107">
        <v>11.5908</v>
      </c>
      <c r="DB36" s="107">
        <v>11.697099999999999</v>
      </c>
      <c r="DC36" s="507">
        <f t="shared" si="2"/>
        <v>-2.9883987231599987</v>
      </c>
      <c r="DD36" s="159">
        <v>-0.36479999999999996</v>
      </c>
      <c r="DE36" s="219">
        <v>-1.2470999999999997</v>
      </c>
      <c r="DF36" s="222">
        <f t="shared" si="58"/>
        <v>1</v>
      </c>
      <c r="DG36" s="223">
        <f t="shared" si="21"/>
        <v>0</v>
      </c>
      <c r="DH36" s="198">
        <f t="shared" si="22"/>
        <v>-3.1144399999999992</v>
      </c>
      <c r="DI36" s="198">
        <f t="shared" si="59"/>
        <v>-0.36479999999999979</v>
      </c>
      <c r="DJ36" s="503">
        <f t="shared" si="23"/>
        <v>0</v>
      </c>
      <c r="DK36" s="503">
        <f t="shared" si="60"/>
        <v>0</v>
      </c>
      <c r="DL36" s="503">
        <f t="shared" si="61"/>
        <v>0</v>
      </c>
      <c r="DM36" s="503">
        <f t="shared" si="62"/>
        <v>0</v>
      </c>
      <c r="DN36" s="504">
        <f t="shared" si="63"/>
        <v>-3.1144399999999992</v>
      </c>
      <c r="DO36" s="513">
        <f t="shared" si="24"/>
        <v>-0.36479999999999979</v>
      </c>
      <c r="DP36" s="517"/>
      <c r="DT36" s="103">
        <f t="shared" si="64"/>
        <v>-3.1144399999999992</v>
      </c>
      <c r="DU36" s="178"/>
      <c r="DV36" s="179"/>
      <c r="DW36" s="36">
        <v>42278</v>
      </c>
      <c r="DX36" s="107">
        <v>11.5908</v>
      </c>
      <c r="DY36" s="107">
        <v>11.697099999999999</v>
      </c>
      <c r="DZ36" s="507">
        <f t="shared" si="3"/>
        <v>-2.9883987231599987</v>
      </c>
      <c r="EA36" s="159">
        <v>-0.36479999999999996</v>
      </c>
      <c r="EB36" s="219">
        <v>-9.7099999999999298E-2</v>
      </c>
      <c r="EC36" s="222">
        <f t="shared" si="65"/>
        <v>1</v>
      </c>
      <c r="ED36" s="223">
        <f t="shared" si="25"/>
        <v>0</v>
      </c>
      <c r="EE36" s="198">
        <f t="shared" si="26"/>
        <v>-2.7387299999999994</v>
      </c>
      <c r="EF36" s="198">
        <f t="shared" si="66"/>
        <v>-0.36479999999999979</v>
      </c>
      <c r="EG36" s="503">
        <f t="shared" si="27"/>
        <v>0</v>
      </c>
      <c r="EH36" s="503">
        <f t="shared" si="67"/>
        <v>0</v>
      </c>
      <c r="EI36" s="503">
        <f t="shared" si="68"/>
        <v>0</v>
      </c>
      <c r="EJ36" s="503">
        <f t="shared" si="69"/>
        <v>0</v>
      </c>
      <c r="EK36" s="504">
        <f t="shared" si="70"/>
        <v>-2.7387299999999994</v>
      </c>
      <c r="EL36" s="513">
        <f t="shared" si="28"/>
        <v>-0.36479999999999979</v>
      </c>
      <c r="EM36" s="517"/>
      <c r="EQ36" s="103">
        <f t="shared" si="71"/>
        <v>-2.7387299999999994</v>
      </c>
      <c r="ER36" s="178"/>
      <c r="ES36" s="179"/>
      <c r="ET36" s="36">
        <v>42278</v>
      </c>
      <c r="EU36" s="107">
        <v>11.5908</v>
      </c>
      <c r="EV36" s="107">
        <v>11.697099999999999</v>
      </c>
      <c r="EW36" s="507">
        <f t="shared" si="4"/>
        <v>-2.9883987231599987</v>
      </c>
      <c r="EX36" s="159">
        <v>-0.36479999999999996</v>
      </c>
      <c r="EY36" s="219">
        <v>0.85290000000000177</v>
      </c>
      <c r="EZ36" s="222">
        <f t="shared" si="72"/>
        <v>0</v>
      </c>
      <c r="FA36" s="223">
        <f t="shared" si="29"/>
        <v>1</v>
      </c>
      <c r="FB36" s="198">
        <f t="shared" si="30"/>
        <v>-2.8108040000000001</v>
      </c>
      <c r="FC36" s="198">
        <f t="shared" si="73"/>
        <v>-0.36479999999999979</v>
      </c>
      <c r="FD36" s="503">
        <f t="shared" si="31"/>
        <v>0</v>
      </c>
      <c r="FE36" s="503">
        <f t="shared" si="74"/>
        <v>0</v>
      </c>
      <c r="FF36" s="503">
        <f t="shared" si="75"/>
        <v>0</v>
      </c>
      <c r="FG36" s="503">
        <f t="shared" si="76"/>
        <v>0</v>
      </c>
      <c r="FH36" s="504">
        <f t="shared" si="77"/>
        <v>-3.9108040000000002</v>
      </c>
      <c r="FI36" s="513">
        <f t="shared" si="32"/>
        <v>-0.36479999999999979</v>
      </c>
      <c r="FJ36" s="517"/>
      <c r="FN36" s="103">
        <f t="shared" si="78"/>
        <v>-3.9108040000000002</v>
      </c>
      <c r="FO36" s="178"/>
      <c r="FP36" s="179"/>
      <c r="FQ36" s="36">
        <v>42278</v>
      </c>
      <c r="FR36" s="107">
        <v>11.5908</v>
      </c>
      <c r="FS36" s="107">
        <v>11.697099999999999</v>
      </c>
      <c r="FT36" s="507">
        <f t="shared" si="5"/>
        <v>-2.9883987231599987</v>
      </c>
      <c r="FU36" s="159">
        <v>-0.36479999999999996</v>
      </c>
      <c r="FV36" s="218">
        <v>2.7529000000000003</v>
      </c>
      <c r="FW36" s="222">
        <f t="shared" si="79"/>
        <v>0</v>
      </c>
      <c r="FX36" s="223">
        <f t="shared" si="33"/>
        <v>0.95</v>
      </c>
      <c r="FY36" s="198">
        <f t="shared" si="34"/>
        <v>-2.7057599999999993</v>
      </c>
      <c r="FZ36" s="198">
        <f t="shared" si="80"/>
        <v>-0.34655999999999976</v>
      </c>
      <c r="GA36" s="503">
        <f t="shared" si="35"/>
        <v>0</v>
      </c>
      <c r="GB36" s="503">
        <f t="shared" si="81"/>
        <v>0</v>
      </c>
      <c r="GC36" s="503">
        <f t="shared" si="82"/>
        <v>0</v>
      </c>
      <c r="GD36" s="503">
        <f t="shared" si="83"/>
        <v>0</v>
      </c>
      <c r="GE36" s="504">
        <f t="shared" si="84"/>
        <v>-2.5057599999999991</v>
      </c>
      <c r="GF36" s="513">
        <f t="shared" si="36"/>
        <v>-0.34655999999999976</v>
      </c>
      <c r="GG36" s="517"/>
      <c r="GK36" s="103">
        <f t="shared" si="85"/>
        <v>-2.5057599999999991</v>
      </c>
      <c r="GL36" s="178"/>
      <c r="GM36" s="179"/>
      <c r="GN36" s="36">
        <v>42278</v>
      </c>
      <c r="GO36" s="107">
        <v>11.5908</v>
      </c>
      <c r="GP36" s="107">
        <v>11.697099999999999</v>
      </c>
      <c r="GQ36" s="507">
        <f t="shared" si="6"/>
        <v>-2.9883987231599987</v>
      </c>
      <c r="GR36" s="159">
        <v>-0.36479999999999996</v>
      </c>
      <c r="GS36" s="218">
        <v>0.30290000000000106</v>
      </c>
      <c r="GT36" s="222">
        <f t="shared" si="86"/>
        <v>0</v>
      </c>
      <c r="GU36" s="223">
        <f t="shared" si="37"/>
        <v>1</v>
      </c>
      <c r="GV36" s="198">
        <f t="shared" si="38"/>
        <v>-2.8536519999999999</v>
      </c>
      <c r="GW36" s="198">
        <f t="shared" si="87"/>
        <v>-0.36479999999999979</v>
      </c>
      <c r="GX36" s="503">
        <f t="shared" si="39"/>
        <v>0</v>
      </c>
      <c r="GY36" s="503">
        <f t="shared" si="88"/>
        <v>0</v>
      </c>
      <c r="GZ36" s="503">
        <f t="shared" si="89"/>
        <v>0</v>
      </c>
      <c r="HA36" s="503">
        <f t="shared" si="90"/>
        <v>0</v>
      </c>
      <c r="HB36" s="504">
        <f t="shared" si="91"/>
        <v>-3.0536519999999996</v>
      </c>
      <c r="HC36" s="513">
        <f t="shared" si="40"/>
        <v>-0.36479999999999979</v>
      </c>
      <c r="HD36" s="517"/>
      <c r="HH36" s="103">
        <f t="shared" si="92"/>
        <v>-3.0536519999999996</v>
      </c>
      <c r="HJ36" s="179"/>
      <c r="HK36" s="36">
        <v>42278</v>
      </c>
      <c r="HL36" s="107">
        <v>11.5908</v>
      </c>
      <c r="HM36" s="107">
        <v>11.697099999999999</v>
      </c>
      <c r="HN36" s="507">
        <f t="shared" si="7"/>
        <v>-2.9883987231599987</v>
      </c>
      <c r="HO36" s="159">
        <v>-0.36479999999999996</v>
      </c>
      <c r="HP36" s="218">
        <v>-1.1470999999999982</v>
      </c>
      <c r="HQ36" s="222">
        <f t="shared" si="93"/>
        <v>1</v>
      </c>
      <c r="HR36" s="223">
        <f t="shared" si="41"/>
        <v>0</v>
      </c>
      <c r="HS36" s="198">
        <f t="shared" si="42"/>
        <v>-2.8517159999999997</v>
      </c>
      <c r="HT36" s="198">
        <f t="shared" si="94"/>
        <v>-0.36479999999999979</v>
      </c>
      <c r="HU36" s="503">
        <f t="shared" si="43"/>
        <v>0</v>
      </c>
      <c r="HV36" s="503">
        <f t="shared" si="95"/>
        <v>0</v>
      </c>
      <c r="HW36" s="503">
        <f t="shared" si="96"/>
        <v>0</v>
      </c>
      <c r="HX36" s="503">
        <f t="shared" si="97"/>
        <v>0</v>
      </c>
      <c r="HY36" s="504">
        <f t="shared" si="98"/>
        <v>-2.5517159999999999</v>
      </c>
      <c r="HZ36" s="513">
        <f t="shared" si="44"/>
        <v>-0.36479999999999979</v>
      </c>
      <c r="IA36" s="517"/>
      <c r="IB36" s="159"/>
      <c r="IC36" s="159"/>
      <c r="ID36" s="159"/>
      <c r="IE36" s="103">
        <f t="shared" si="99"/>
        <v>-2.5517159999999999</v>
      </c>
      <c r="IF36" s="178"/>
      <c r="IG36" s="179"/>
      <c r="IH36" s="36">
        <v>42278</v>
      </c>
      <c r="II36" s="107">
        <v>11.5908</v>
      </c>
      <c r="IJ36" s="107">
        <v>11.697099999999999</v>
      </c>
      <c r="IK36" s="507">
        <f t="shared" si="8"/>
        <v>-2.9883987231599987</v>
      </c>
      <c r="IL36" s="159">
        <v>-0.36479999999999996</v>
      </c>
      <c r="IM36" s="330">
        <v>-4.4470999999999989</v>
      </c>
      <c r="IN36" s="222">
        <f t="shared" si="100"/>
        <v>1.6</v>
      </c>
      <c r="IO36" s="223">
        <f t="shared" si="45"/>
        <v>0</v>
      </c>
      <c r="IP36" s="198">
        <f t="shared" si="46"/>
        <v>-3.5060039999999999</v>
      </c>
      <c r="IQ36" s="198">
        <f t="shared" si="101"/>
        <v>-0.5836800000000002</v>
      </c>
      <c r="IR36" s="503">
        <f t="shared" si="47"/>
        <v>0</v>
      </c>
      <c r="IS36" s="503">
        <f t="shared" si="102"/>
        <v>0</v>
      </c>
      <c r="IT36" s="503">
        <f t="shared" si="103"/>
        <v>0</v>
      </c>
      <c r="IU36" s="503">
        <f t="shared" si="104"/>
        <v>0</v>
      </c>
      <c r="IV36" s="504">
        <f t="shared" si="105"/>
        <v>-3.3060040000000002</v>
      </c>
      <c r="IW36" s="513">
        <f t="shared" si="48"/>
        <v>-0.5836800000000002</v>
      </c>
      <c r="IX36" s="517"/>
      <c r="IY36" s="159"/>
      <c r="IZ36" s="159"/>
      <c r="JA36" s="159"/>
      <c r="JB36" s="103">
        <f t="shared" si="106"/>
        <v>-3.3060040000000002</v>
      </c>
      <c r="JC36" s="178"/>
      <c r="JD36" s="182">
        <v>-2.9883987231599987</v>
      </c>
      <c r="JF36" s="159">
        <v>2.4529000000000014</v>
      </c>
      <c r="JG36" s="159">
        <f t="shared" si="11"/>
        <v>-2.3499519999999996</v>
      </c>
      <c r="JH36" s="159"/>
      <c r="JJ36" s="159">
        <v>-1.2470999999999997</v>
      </c>
      <c r="JK36" s="159">
        <f t="shared" si="12"/>
        <v>-3.1144399999999992</v>
      </c>
      <c r="JL36" s="159"/>
      <c r="JN36" s="159">
        <v>-9.7099999999999298E-2</v>
      </c>
      <c r="JO36" s="159">
        <f t="shared" si="13"/>
        <v>-2.7387299999999994</v>
      </c>
      <c r="JP36" s="159"/>
      <c r="JR36" s="159">
        <v>0.85290000000000177</v>
      </c>
      <c r="JS36" s="159">
        <f t="shared" si="14"/>
        <v>-3.9108040000000002</v>
      </c>
      <c r="JT36" s="159"/>
      <c r="JV36" s="159">
        <v>2.7529000000000003</v>
      </c>
      <c r="JW36" s="159">
        <f t="shared" si="15"/>
        <v>-2.5057599999999991</v>
      </c>
      <c r="JX36" s="159"/>
      <c r="JZ36" s="159">
        <v>0.30290000000000106</v>
      </c>
      <c r="KA36" s="159">
        <f t="shared" si="16"/>
        <v>-3.0536519999999996</v>
      </c>
      <c r="KB36" s="159"/>
      <c r="KD36" s="370">
        <v>-1.1470999999999982</v>
      </c>
      <c r="KE36" s="159">
        <f t="shared" si="17"/>
        <v>-2.5517159999999999</v>
      </c>
      <c r="KF36" s="159"/>
      <c r="KH36" s="330">
        <v>-4.4470999999999989</v>
      </c>
      <c r="KI36" s="159">
        <f t="shared" si="49"/>
        <v>-3.3060040000000002</v>
      </c>
      <c r="KJ36" s="159"/>
      <c r="KK36" s="36">
        <v>42278</v>
      </c>
      <c r="KL36" s="36"/>
    </row>
    <row r="37" spans="1:315" x14ac:dyDescent="0.25">
      <c r="A37" s="95">
        <v>41183</v>
      </c>
      <c r="B37" s="36">
        <v>41183</v>
      </c>
      <c r="C37" s="303">
        <v>14.15</v>
      </c>
      <c r="D37" s="303">
        <v>10.45</v>
      </c>
      <c r="E37" s="303">
        <v>11.6</v>
      </c>
      <c r="F37" s="303">
        <v>12.55</v>
      </c>
      <c r="G37" s="303">
        <v>14.45</v>
      </c>
      <c r="H37" s="303">
        <v>12</v>
      </c>
      <c r="I37" s="303">
        <v>10.55</v>
      </c>
      <c r="J37" s="303">
        <v>7.25</v>
      </c>
      <c r="K37" s="104"/>
      <c r="L37" s="36">
        <v>42278</v>
      </c>
      <c r="M37" s="107">
        <v>11.5908</v>
      </c>
      <c r="N37" s="98">
        <f t="shared" si="9"/>
        <v>11.697099999999999</v>
      </c>
      <c r="O37" s="107">
        <f t="shared" si="10"/>
        <v>11.803733333333334</v>
      </c>
      <c r="P37" s="264"/>
      <c r="Q37" s="177">
        <v>42278</v>
      </c>
      <c r="R37" s="303">
        <v>14.15</v>
      </c>
      <c r="S37" s="219">
        <v>2.4529000000000014</v>
      </c>
      <c r="U37" s="303">
        <v>10.45</v>
      </c>
      <c r="V37" s="219">
        <v>-1.2470999999999997</v>
      </c>
      <c r="X37" s="303">
        <v>11.6</v>
      </c>
      <c r="Y37" s="219">
        <v>-9.7099999999999298E-2</v>
      </c>
      <c r="AA37" s="303">
        <v>12.55</v>
      </c>
      <c r="AB37" s="219">
        <v>0.85290000000000177</v>
      </c>
      <c r="AD37" s="303">
        <v>14.45</v>
      </c>
      <c r="AE37" s="218">
        <v>2.7529000000000003</v>
      </c>
      <c r="AG37" s="303">
        <v>12</v>
      </c>
      <c r="AH37" s="218">
        <v>0.30290000000000106</v>
      </c>
      <c r="AJ37" s="303">
        <v>10.55</v>
      </c>
      <c r="AK37" s="218">
        <v>-1.1470999999999982</v>
      </c>
      <c r="AM37" s="303">
        <v>7.3</v>
      </c>
      <c r="AN37" s="330">
        <v>-4.4470999999999989</v>
      </c>
      <c r="AZ37" s="36">
        <v>42279</v>
      </c>
      <c r="BA37" s="303">
        <v>13.5</v>
      </c>
      <c r="BB37" s="227"/>
      <c r="BC37" s="303">
        <v>8.25</v>
      </c>
      <c r="BD37" s="184"/>
      <c r="BE37" s="303">
        <v>11.6</v>
      </c>
      <c r="BF37" s="184"/>
      <c r="BG37" s="303">
        <v>11.95</v>
      </c>
      <c r="BH37" s="184"/>
      <c r="BI37" s="303">
        <v>11.5</v>
      </c>
      <c r="BJ37" s="184"/>
      <c r="BK37" s="303">
        <v>11.899999999999999</v>
      </c>
      <c r="BL37" s="374"/>
      <c r="BM37" s="303">
        <v>9.15</v>
      </c>
      <c r="BN37" s="184"/>
      <c r="BO37" s="303">
        <v>9.3000000000000007</v>
      </c>
      <c r="BP37" s="184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C37" s="36">
        <v>42279</v>
      </c>
      <c r="CD37" s="107">
        <v>11.379199999999999</v>
      </c>
      <c r="CE37" s="107">
        <v>11.484999999999999</v>
      </c>
      <c r="CF37" s="507">
        <f t="shared" si="1"/>
        <v>-3.3531987231599985</v>
      </c>
      <c r="CG37" s="159">
        <v>-0.38419999999999999</v>
      </c>
      <c r="CH37" s="219">
        <v>2.0150000000000006</v>
      </c>
      <c r="CI37" s="222">
        <f t="shared" si="50"/>
        <v>0</v>
      </c>
      <c r="CJ37" s="223">
        <f t="shared" si="18"/>
        <v>0.95</v>
      </c>
      <c r="CK37" s="198">
        <f t="shared" si="51"/>
        <v>-2.7149419999999997</v>
      </c>
      <c r="CL37" s="198">
        <f t="shared" si="52"/>
        <v>-0.36499000000000015</v>
      </c>
      <c r="CM37" s="503">
        <f t="shared" si="19"/>
        <v>0</v>
      </c>
      <c r="CN37" s="503">
        <f t="shared" si="53"/>
        <v>0</v>
      </c>
      <c r="CO37" s="503">
        <f t="shared" si="54"/>
        <v>0</v>
      </c>
      <c r="CP37" s="503">
        <f t="shared" si="55"/>
        <v>0</v>
      </c>
      <c r="CQ37" s="504">
        <f t="shared" si="56"/>
        <v>-2.7149419999999997</v>
      </c>
      <c r="CR37" s="513">
        <f t="shared" si="20"/>
        <v>-0.36499000000000015</v>
      </c>
      <c r="CS37" s="517"/>
      <c r="CW37" s="103">
        <f t="shared" si="57"/>
        <v>-2.7149419999999997</v>
      </c>
      <c r="CZ37" s="36">
        <v>42279</v>
      </c>
      <c r="DA37" s="107">
        <v>11.379199999999999</v>
      </c>
      <c r="DB37" s="107">
        <v>11.484999999999999</v>
      </c>
      <c r="DC37" s="507">
        <f t="shared" si="2"/>
        <v>-3.3531987231599985</v>
      </c>
      <c r="DD37" s="159">
        <v>-0.38419999999999999</v>
      </c>
      <c r="DE37" s="219">
        <v>-3.2349999999999994</v>
      </c>
      <c r="DF37" s="222">
        <f t="shared" si="58"/>
        <v>1.2</v>
      </c>
      <c r="DG37" s="223">
        <f t="shared" si="21"/>
        <v>0</v>
      </c>
      <c r="DH37" s="198">
        <f t="shared" si="22"/>
        <v>-3.5754799999999993</v>
      </c>
      <c r="DI37" s="198">
        <f t="shared" si="59"/>
        <v>-0.46104000000000012</v>
      </c>
      <c r="DJ37" s="503">
        <f t="shared" si="23"/>
        <v>0</v>
      </c>
      <c r="DK37" s="503">
        <f t="shared" si="60"/>
        <v>0</v>
      </c>
      <c r="DL37" s="503">
        <f t="shared" si="61"/>
        <v>0</v>
      </c>
      <c r="DM37" s="503">
        <f t="shared" si="62"/>
        <v>0</v>
      </c>
      <c r="DN37" s="504">
        <f t="shared" si="63"/>
        <v>-3.5754799999999993</v>
      </c>
      <c r="DO37" s="513">
        <f t="shared" si="24"/>
        <v>-0.46104000000000012</v>
      </c>
      <c r="DP37" s="517"/>
      <c r="DT37" s="103">
        <f t="shared" si="64"/>
        <v>-3.5754799999999993</v>
      </c>
      <c r="DU37" s="178"/>
      <c r="DV37" s="179"/>
      <c r="DW37" s="36">
        <v>42279</v>
      </c>
      <c r="DX37" s="107">
        <v>11.379199999999999</v>
      </c>
      <c r="DY37" s="107">
        <v>11.484999999999999</v>
      </c>
      <c r="DZ37" s="507">
        <f t="shared" si="3"/>
        <v>-3.3531987231599985</v>
      </c>
      <c r="EA37" s="159">
        <v>-0.38419999999999999</v>
      </c>
      <c r="EB37" s="219">
        <v>0.11500000000000021</v>
      </c>
      <c r="EC37" s="222">
        <f t="shared" si="65"/>
        <v>0</v>
      </c>
      <c r="ED37" s="223">
        <f t="shared" si="25"/>
        <v>1</v>
      </c>
      <c r="EE37" s="198">
        <f t="shared" si="26"/>
        <v>-3.1229299999999993</v>
      </c>
      <c r="EF37" s="198">
        <f t="shared" si="66"/>
        <v>-0.38419999999999987</v>
      </c>
      <c r="EG37" s="503">
        <f t="shared" si="27"/>
        <v>0</v>
      </c>
      <c r="EH37" s="503">
        <f t="shared" si="67"/>
        <v>0</v>
      </c>
      <c r="EI37" s="503">
        <f t="shared" si="68"/>
        <v>0</v>
      </c>
      <c r="EJ37" s="503">
        <f t="shared" si="69"/>
        <v>0</v>
      </c>
      <c r="EK37" s="504">
        <f t="shared" si="70"/>
        <v>-3.1229299999999993</v>
      </c>
      <c r="EL37" s="513">
        <f t="shared" si="28"/>
        <v>-0.38419999999999987</v>
      </c>
      <c r="EM37" s="517"/>
      <c r="EQ37" s="103">
        <f t="shared" si="71"/>
        <v>-3.1229299999999993</v>
      </c>
      <c r="ER37" s="178"/>
      <c r="ES37" s="179"/>
      <c r="ET37" s="36">
        <v>42279</v>
      </c>
      <c r="EU37" s="107">
        <v>11.379199999999999</v>
      </c>
      <c r="EV37" s="107">
        <v>11.484999999999999</v>
      </c>
      <c r="EW37" s="507">
        <f t="shared" si="4"/>
        <v>-3.3531987231599985</v>
      </c>
      <c r="EX37" s="159">
        <v>-0.38419999999999999</v>
      </c>
      <c r="EY37" s="219">
        <v>0.46499999999999986</v>
      </c>
      <c r="EZ37" s="222">
        <f t="shared" si="72"/>
        <v>0</v>
      </c>
      <c r="FA37" s="223">
        <f t="shared" si="29"/>
        <v>1</v>
      </c>
      <c r="FB37" s="198">
        <f t="shared" si="30"/>
        <v>-3.195004</v>
      </c>
      <c r="FC37" s="198">
        <f t="shared" si="73"/>
        <v>-0.38419999999999987</v>
      </c>
      <c r="FD37" s="503">
        <f t="shared" si="31"/>
        <v>0</v>
      </c>
      <c r="FE37" s="503">
        <f t="shared" si="74"/>
        <v>0</v>
      </c>
      <c r="FF37" s="503">
        <f t="shared" si="75"/>
        <v>0</v>
      </c>
      <c r="FG37" s="503">
        <f t="shared" si="76"/>
        <v>0</v>
      </c>
      <c r="FH37" s="504">
        <f t="shared" si="77"/>
        <v>-4.2950040000000005</v>
      </c>
      <c r="FI37" s="513">
        <f t="shared" si="32"/>
        <v>-0.38419999999999987</v>
      </c>
      <c r="FJ37" s="517"/>
      <c r="FN37" s="103">
        <f t="shared" si="78"/>
        <v>-4.2950040000000005</v>
      </c>
      <c r="FO37" s="178"/>
      <c r="FP37" s="179"/>
      <c r="FQ37" s="36">
        <v>42279</v>
      </c>
      <c r="FR37" s="107">
        <v>11.379199999999999</v>
      </c>
      <c r="FS37" s="107">
        <v>11.484999999999999</v>
      </c>
      <c r="FT37" s="507">
        <f t="shared" si="5"/>
        <v>-3.3531987231599985</v>
      </c>
      <c r="FU37" s="159">
        <v>-0.38419999999999999</v>
      </c>
      <c r="FV37" s="218">
        <v>1.5000000000000568E-2</v>
      </c>
      <c r="FW37" s="222">
        <f t="shared" si="79"/>
        <v>0</v>
      </c>
      <c r="FX37" s="223">
        <f t="shared" si="33"/>
        <v>1</v>
      </c>
      <c r="FY37" s="198">
        <f t="shared" si="34"/>
        <v>-3.0899599999999992</v>
      </c>
      <c r="FZ37" s="198">
        <f t="shared" si="80"/>
        <v>-0.38419999999999987</v>
      </c>
      <c r="GA37" s="503">
        <f t="shared" si="35"/>
        <v>0</v>
      </c>
      <c r="GB37" s="503">
        <f t="shared" si="81"/>
        <v>0</v>
      </c>
      <c r="GC37" s="503">
        <f t="shared" si="82"/>
        <v>0</v>
      </c>
      <c r="GD37" s="503">
        <f t="shared" si="83"/>
        <v>0</v>
      </c>
      <c r="GE37" s="504">
        <f t="shared" si="84"/>
        <v>-2.889959999999999</v>
      </c>
      <c r="GF37" s="513">
        <f t="shared" si="36"/>
        <v>-0.38419999999999987</v>
      </c>
      <c r="GG37" s="517"/>
      <c r="GK37" s="103">
        <f t="shared" si="85"/>
        <v>-2.889959999999999</v>
      </c>
      <c r="GL37" s="178"/>
      <c r="GM37" s="179"/>
      <c r="GN37" s="36">
        <v>42279</v>
      </c>
      <c r="GO37" s="107">
        <v>11.379199999999999</v>
      </c>
      <c r="GP37" s="107">
        <v>11.484999999999999</v>
      </c>
      <c r="GQ37" s="507">
        <f t="shared" si="6"/>
        <v>-3.3531987231599985</v>
      </c>
      <c r="GR37" s="159">
        <v>-0.38419999999999999</v>
      </c>
      <c r="GS37" s="218">
        <v>0.41499999999999915</v>
      </c>
      <c r="GT37" s="222">
        <f t="shared" si="86"/>
        <v>0</v>
      </c>
      <c r="GU37" s="223">
        <f t="shared" si="37"/>
        <v>1</v>
      </c>
      <c r="GV37" s="198">
        <f t="shared" si="38"/>
        <v>-3.2378519999999997</v>
      </c>
      <c r="GW37" s="198">
        <f t="shared" si="87"/>
        <v>-0.38419999999999987</v>
      </c>
      <c r="GX37" s="503">
        <f t="shared" si="39"/>
        <v>0</v>
      </c>
      <c r="GY37" s="503">
        <f t="shared" si="88"/>
        <v>0</v>
      </c>
      <c r="GZ37" s="503">
        <f t="shared" si="89"/>
        <v>0</v>
      </c>
      <c r="HA37" s="503">
        <f t="shared" si="90"/>
        <v>0</v>
      </c>
      <c r="HB37" s="504">
        <f t="shared" si="91"/>
        <v>-3.4378519999999995</v>
      </c>
      <c r="HC37" s="513">
        <f t="shared" si="40"/>
        <v>-0.38419999999999987</v>
      </c>
      <c r="HD37" s="517"/>
      <c r="HH37" s="103">
        <f t="shared" si="92"/>
        <v>-3.4378519999999995</v>
      </c>
      <c r="HJ37" s="179"/>
      <c r="HK37" s="36">
        <v>42279</v>
      </c>
      <c r="HL37" s="107">
        <v>11.379199999999999</v>
      </c>
      <c r="HM37" s="107">
        <v>11.484999999999999</v>
      </c>
      <c r="HN37" s="507">
        <f t="shared" si="7"/>
        <v>-3.3531987231599985</v>
      </c>
      <c r="HO37" s="159">
        <v>-0.38419999999999999</v>
      </c>
      <c r="HP37" s="218">
        <v>-2.3349999999999991</v>
      </c>
      <c r="HQ37" s="222">
        <f t="shared" si="93"/>
        <v>1.1000000000000001</v>
      </c>
      <c r="HR37" s="223">
        <f t="shared" si="41"/>
        <v>0</v>
      </c>
      <c r="HS37" s="198">
        <f t="shared" si="42"/>
        <v>-3.2743359999999999</v>
      </c>
      <c r="HT37" s="198">
        <f t="shared" si="94"/>
        <v>-0.42262000000000022</v>
      </c>
      <c r="HU37" s="503">
        <f t="shared" si="43"/>
        <v>0</v>
      </c>
      <c r="HV37" s="503">
        <f t="shared" si="95"/>
        <v>0</v>
      </c>
      <c r="HW37" s="503">
        <f t="shared" si="96"/>
        <v>0</v>
      </c>
      <c r="HX37" s="503">
        <f t="shared" si="97"/>
        <v>0</v>
      </c>
      <c r="HY37" s="504">
        <f t="shared" si="98"/>
        <v>-2.9743360000000001</v>
      </c>
      <c r="HZ37" s="513">
        <f t="shared" si="44"/>
        <v>-0.42262000000000022</v>
      </c>
      <c r="IA37" s="517"/>
      <c r="IB37" s="159"/>
      <c r="IC37" s="159"/>
      <c r="ID37" s="159"/>
      <c r="IE37" s="103">
        <f t="shared" si="99"/>
        <v>-2.9743360000000001</v>
      </c>
      <c r="IF37" s="178"/>
      <c r="IG37" s="179"/>
      <c r="IH37" s="36">
        <v>42279</v>
      </c>
      <c r="II37" s="107">
        <v>11.379199999999999</v>
      </c>
      <c r="IJ37" s="107">
        <v>11.484999999999999</v>
      </c>
      <c r="IK37" s="507">
        <f t="shared" si="8"/>
        <v>-3.3531987231599985</v>
      </c>
      <c r="IL37" s="159">
        <v>-0.38419999999999999</v>
      </c>
      <c r="IM37" s="330">
        <v>-2.2349999999999994</v>
      </c>
      <c r="IN37" s="222">
        <f t="shared" si="100"/>
        <v>1.1000000000000001</v>
      </c>
      <c r="IO37" s="223">
        <f t="shared" si="45"/>
        <v>0</v>
      </c>
      <c r="IP37" s="198">
        <f t="shared" si="46"/>
        <v>-3.9286240000000001</v>
      </c>
      <c r="IQ37" s="198">
        <f t="shared" si="101"/>
        <v>-0.42262000000000022</v>
      </c>
      <c r="IR37" s="503">
        <f t="shared" si="47"/>
        <v>0</v>
      </c>
      <c r="IS37" s="503">
        <f t="shared" si="102"/>
        <v>0</v>
      </c>
      <c r="IT37" s="503">
        <f t="shared" si="103"/>
        <v>0</v>
      </c>
      <c r="IU37" s="503">
        <f t="shared" si="104"/>
        <v>0</v>
      </c>
      <c r="IV37" s="504">
        <f t="shared" si="105"/>
        <v>-3.7286240000000004</v>
      </c>
      <c r="IW37" s="513">
        <f t="shared" si="48"/>
        <v>-0.42262000000000022</v>
      </c>
      <c r="IX37" s="517"/>
      <c r="IY37" s="159"/>
      <c r="IZ37" s="159"/>
      <c r="JA37" s="159"/>
      <c r="JB37" s="103">
        <f t="shared" si="106"/>
        <v>-3.7286240000000004</v>
      </c>
      <c r="JC37" s="178"/>
      <c r="JD37" s="182">
        <v>-3.3531987231599985</v>
      </c>
      <c r="JF37" s="159">
        <v>2.0150000000000006</v>
      </c>
      <c r="JG37" s="159">
        <f t="shared" si="11"/>
        <v>-2.7149419999999997</v>
      </c>
      <c r="JH37" s="159"/>
      <c r="JJ37" s="159">
        <v>-3.2349999999999994</v>
      </c>
      <c r="JK37" s="159">
        <f t="shared" si="12"/>
        <v>-3.5754799999999993</v>
      </c>
      <c r="JL37" s="159"/>
      <c r="JN37" s="159">
        <v>0.11500000000000021</v>
      </c>
      <c r="JO37" s="159">
        <f t="shared" si="13"/>
        <v>-3.1229299999999993</v>
      </c>
      <c r="JP37" s="159"/>
      <c r="JR37" s="159">
        <v>0.46499999999999986</v>
      </c>
      <c r="JS37" s="159">
        <f t="shared" si="14"/>
        <v>-4.2950040000000005</v>
      </c>
      <c r="JT37" s="159"/>
      <c r="JV37" s="159">
        <v>1.5000000000000568E-2</v>
      </c>
      <c r="JW37" s="159">
        <f t="shared" si="15"/>
        <v>-2.889959999999999</v>
      </c>
      <c r="JX37" s="159"/>
      <c r="JZ37" s="159">
        <v>0.41499999999999915</v>
      </c>
      <c r="KA37" s="159">
        <f t="shared" si="16"/>
        <v>-3.4378519999999995</v>
      </c>
      <c r="KB37" s="159"/>
      <c r="KD37" s="370">
        <v>-2.3349999999999991</v>
      </c>
      <c r="KE37" s="159">
        <f t="shared" si="17"/>
        <v>-2.9743360000000001</v>
      </c>
      <c r="KF37" s="159"/>
      <c r="KH37" s="330">
        <v>-2.2349999999999994</v>
      </c>
      <c r="KI37" s="159">
        <f t="shared" si="49"/>
        <v>-3.7286240000000004</v>
      </c>
      <c r="KJ37" s="159"/>
      <c r="KK37" s="36">
        <v>42279</v>
      </c>
      <c r="KL37" s="36"/>
    </row>
    <row r="38" spans="1:315" x14ac:dyDescent="0.25">
      <c r="A38" s="95">
        <v>41184</v>
      </c>
      <c r="B38" s="36">
        <v>41184</v>
      </c>
      <c r="C38" s="303">
        <v>13.5</v>
      </c>
      <c r="D38" s="303">
        <v>8.25</v>
      </c>
      <c r="E38" s="303">
        <v>11.6</v>
      </c>
      <c r="F38" s="303">
        <v>11.95</v>
      </c>
      <c r="G38" s="303">
        <v>11.5</v>
      </c>
      <c r="H38" s="303">
        <v>11.899999999999999</v>
      </c>
      <c r="I38" s="303">
        <v>9.15</v>
      </c>
      <c r="J38" s="303">
        <v>9.25</v>
      </c>
      <c r="K38" s="104"/>
      <c r="L38" s="36">
        <v>42279</v>
      </c>
      <c r="M38" s="107">
        <v>11.379199999999999</v>
      </c>
      <c r="N38" s="98">
        <f t="shared" si="9"/>
        <v>11.484999999999999</v>
      </c>
      <c r="O38" s="107">
        <f t="shared" si="10"/>
        <v>11.591133333333332</v>
      </c>
      <c r="P38" s="264"/>
      <c r="Q38" s="177">
        <v>42279</v>
      </c>
      <c r="R38" s="303">
        <v>13.5</v>
      </c>
      <c r="S38" s="219">
        <v>2.0150000000000006</v>
      </c>
      <c r="U38" s="303">
        <v>8.25</v>
      </c>
      <c r="V38" s="219">
        <v>-3.2349999999999994</v>
      </c>
      <c r="X38" s="303">
        <v>11.6</v>
      </c>
      <c r="Y38" s="219">
        <v>0.11500000000000021</v>
      </c>
      <c r="AA38" s="303">
        <v>11.95</v>
      </c>
      <c r="AB38" s="219">
        <v>0.46499999999999986</v>
      </c>
      <c r="AD38" s="303">
        <v>11.5</v>
      </c>
      <c r="AE38" s="218">
        <v>1.5000000000000568E-2</v>
      </c>
      <c r="AG38" s="303">
        <v>11.899999999999999</v>
      </c>
      <c r="AH38" s="218">
        <v>0.41499999999999915</v>
      </c>
      <c r="AJ38" s="303">
        <v>9.15</v>
      </c>
      <c r="AK38" s="218">
        <v>-2.3349999999999991</v>
      </c>
      <c r="AM38" s="303">
        <v>9.3000000000000007</v>
      </c>
      <c r="AN38" s="330">
        <v>-2.2349999999999994</v>
      </c>
      <c r="AZ38" s="36">
        <v>42280</v>
      </c>
      <c r="BA38" s="303">
        <v>10.45</v>
      </c>
      <c r="BB38" s="227"/>
      <c r="BC38" s="303">
        <v>8.15</v>
      </c>
      <c r="BD38" s="184"/>
      <c r="BE38" s="303">
        <v>11.1</v>
      </c>
      <c r="BF38" s="184"/>
      <c r="BG38" s="303">
        <v>11.6</v>
      </c>
      <c r="BH38" s="184"/>
      <c r="BI38" s="303">
        <v>9.9499999999999993</v>
      </c>
      <c r="BJ38" s="184"/>
      <c r="BK38" s="303">
        <v>10.399999999999999</v>
      </c>
      <c r="BL38" s="374"/>
      <c r="BM38" s="303">
        <v>6.0500000000000007</v>
      </c>
      <c r="BN38" s="184"/>
      <c r="BO38" s="303">
        <v>12.4</v>
      </c>
      <c r="BP38" s="184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C38" s="36">
        <v>42280</v>
      </c>
      <c r="CD38" s="107">
        <v>11.1686</v>
      </c>
      <c r="CE38" s="107">
        <v>11.273899999999999</v>
      </c>
      <c r="CF38" s="507">
        <f t="shared" si="1"/>
        <v>-3.7373987231599983</v>
      </c>
      <c r="CG38" s="159">
        <v>-0.4032</v>
      </c>
      <c r="CH38" s="219">
        <v>-0.82390000000000008</v>
      </c>
      <c r="CI38" s="222">
        <f t="shared" si="50"/>
        <v>1</v>
      </c>
      <c r="CJ38" s="223">
        <f t="shared" si="18"/>
        <v>0</v>
      </c>
      <c r="CK38" s="198">
        <f t="shared" si="51"/>
        <v>-3.1181419999999997</v>
      </c>
      <c r="CL38" s="198">
        <f t="shared" si="52"/>
        <v>-0.4032</v>
      </c>
      <c r="CM38" s="503">
        <f t="shared" si="19"/>
        <v>0</v>
      </c>
      <c r="CN38" s="503">
        <f t="shared" si="53"/>
        <v>0</v>
      </c>
      <c r="CO38" s="503">
        <f t="shared" si="54"/>
        <v>0</v>
      </c>
      <c r="CP38" s="503">
        <f t="shared" si="55"/>
        <v>0</v>
      </c>
      <c r="CQ38" s="504">
        <f t="shared" si="56"/>
        <v>-3.1181419999999997</v>
      </c>
      <c r="CR38" s="513">
        <f t="shared" si="20"/>
        <v>-0.4032</v>
      </c>
      <c r="CS38" s="517"/>
      <c r="CW38" s="103">
        <f t="shared" si="57"/>
        <v>-3.1181419999999997</v>
      </c>
      <c r="CZ38" s="36">
        <v>42280</v>
      </c>
      <c r="DA38" s="107">
        <v>11.1686</v>
      </c>
      <c r="DB38" s="107">
        <v>11.273899999999999</v>
      </c>
      <c r="DC38" s="507">
        <f t="shared" si="2"/>
        <v>-3.7373987231599983</v>
      </c>
      <c r="DD38" s="159">
        <v>-0.4032</v>
      </c>
      <c r="DE38" s="219">
        <v>-3.123899999999999</v>
      </c>
      <c r="DF38" s="222">
        <f t="shared" si="58"/>
        <v>1.2</v>
      </c>
      <c r="DG38" s="223">
        <f t="shared" si="21"/>
        <v>0</v>
      </c>
      <c r="DH38" s="198">
        <f t="shared" si="22"/>
        <v>-4.0593199999999996</v>
      </c>
      <c r="DI38" s="198">
        <f t="shared" si="59"/>
        <v>-0.48384000000000027</v>
      </c>
      <c r="DJ38" s="503">
        <f t="shared" si="23"/>
        <v>0</v>
      </c>
      <c r="DK38" s="503">
        <f t="shared" si="60"/>
        <v>0</v>
      </c>
      <c r="DL38" s="503">
        <f t="shared" si="61"/>
        <v>0</v>
      </c>
      <c r="DM38" s="503">
        <f t="shared" si="62"/>
        <v>0</v>
      </c>
      <c r="DN38" s="504">
        <f t="shared" si="63"/>
        <v>-4.0593199999999996</v>
      </c>
      <c r="DO38" s="513">
        <f t="shared" si="24"/>
        <v>-0.48384000000000027</v>
      </c>
      <c r="DP38" s="517"/>
      <c r="DT38" s="103">
        <f t="shared" si="64"/>
        <v>-4.0593199999999996</v>
      </c>
      <c r="DU38" s="178"/>
      <c r="DV38" s="179"/>
      <c r="DW38" s="36">
        <v>42280</v>
      </c>
      <c r="DX38" s="107">
        <v>11.1686</v>
      </c>
      <c r="DY38" s="107">
        <v>11.273899999999999</v>
      </c>
      <c r="DZ38" s="507">
        <f t="shared" si="3"/>
        <v>-3.7373987231599983</v>
      </c>
      <c r="EA38" s="159">
        <v>-0.4032</v>
      </c>
      <c r="EB38" s="219">
        <v>-0.17389999999999972</v>
      </c>
      <c r="EC38" s="222">
        <f t="shared" si="65"/>
        <v>1</v>
      </c>
      <c r="ED38" s="223">
        <f t="shared" si="25"/>
        <v>0</v>
      </c>
      <c r="EE38" s="198">
        <f t="shared" si="26"/>
        <v>-3.5261299999999993</v>
      </c>
      <c r="EF38" s="198">
        <f t="shared" si="66"/>
        <v>-0.4032</v>
      </c>
      <c r="EG38" s="503">
        <f t="shared" si="27"/>
        <v>0</v>
      </c>
      <c r="EH38" s="503">
        <f t="shared" si="67"/>
        <v>0</v>
      </c>
      <c r="EI38" s="503">
        <f t="shared" si="68"/>
        <v>0</v>
      </c>
      <c r="EJ38" s="503">
        <f t="shared" si="69"/>
        <v>0</v>
      </c>
      <c r="EK38" s="504">
        <f t="shared" si="70"/>
        <v>-3.5261299999999993</v>
      </c>
      <c r="EL38" s="513">
        <f t="shared" si="28"/>
        <v>-0.4032</v>
      </c>
      <c r="EM38" s="517"/>
      <c r="EQ38" s="103">
        <f t="shared" si="71"/>
        <v>-3.5261299999999993</v>
      </c>
      <c r="ER38" s="178"/>
      <c r="ES38" s="179"/>
      <c r="ET38" s="36">
        <v>42280</v>
      </c>
      <c r="EU38" s="107">
        <v>11.1686</v>
      </c>
      <c r="EV38" s="107">
        <v>11.273899999999999</v>
      </c>
      <c r="EW38" s="507">
        <f t="shared" si="4"/>
        <v>-3.7373987231599983</v>
      </c>
      <c r="EX38" s="159">
        <v>-0.4032</v>
      </c>
      <c r="EY38" s="219">
        <v>0.32610000000000028</v>
      </c>
      <c r="EZ38" s="222">
        <f t="shared" si="72"/>
        <v>0</v>
      </c>
      <c r="FA38" s="223">
        <f t="shared" si="29"/>
        <v>1</v>
      </c>
      <c r="FB38" s="198">
        <f t="shared" si="30"/>
        <v>-3.598204</v>
      </c>
      <c r="FC38" s="198">
        <f t="shared" si="73"/>
        <v>-0.4032</v>
      </c>
      <c r="FD38" s="503">
        <f t="shared" si="31"/>
        <v>0</v>
      </c>
      <c r="FE38" s="503">
        <f t="shared" si="74"/>
        <v>0</v>
      </c>
      <c r="FF38" s="503">
        <f t="shared" si="75"/>
        <v>0</v>
      </c>
      <c r="FG38" s="503">
        <f t="shared" si="76"/>
        <v>0</v>
      </c>
      <c r="FH38" s="504">
        <f t="shared" si="77"/>
        <v>-4.6982040000000005</v>
      </c>
      <c r="FI38" s="513">
        <f t="shared" si="32"/>
        <v>-0.4032</v>
      </c>
      <c r="FJ38" s="517"/>
      <c r="FN38" s="103">
        <f t="shared" si="78"/>
        <v>-4.6982040000000005</v>
      </c>
      <c r="FO38" s="178"/>
      <c r="FP38" s="179"/>
      <c r="FQ38" s="36">
        <v>42280</v>
      </c>
      <c r="FR38" s="107">
        <v>11.1686</v>
      </c>
      <c r="FS38" s="107">
        <v>11.273899999999999</v>
      </c>
      <c r="FT38" s="507">
        <f t="shared" si="5"/>
        <v>-3.7373987231599983</v>
      </c>
      <c r="FU38" s="159">
        <v>-0.4032</v>
      </c>
      <c r="FV38" s="218">
        <v>-1.3239000000000001</v>
      </c>
      <c r="FW38" s="222">
        <f t="shared" si="79"/>
        <v>1</v>
      </c>
      <c r="FX38" s="223">
        <f t="shared" si="33"/>
        <v>0</v>
      </c>
      <c r="FY38" s="198">
        <f t="shared" si="34"/>
        <v>-3.4931599999999992</v>
      </c>
      <c r="FZ38" s="198">
        <f t="shared" si="80"/>
        <v>-0.4032</v>
      </c>
      <c r="GA38" s="503">
        <f t="shared" si="35"/>
        <v>0</v>
      </c>
      <c r="GB38" s="503">
        <f t="shared" si="81"/>
        <v>0</v>
      </c>
      <c r="GC38" s="503">
        <f t="shared" si="82"/>
        <v>0</v>
      </c>
      <c r="GD38" s="503">
        <f t="shared" si="83"/>
        <v>0</v>
      </c>
      <c r="GE38" s="504">
        <f t="shared" si="84"/>
        <v>-3.293159999999999</v>
      </c>
      <c r="GF38" s="513">
        <f t="shared" si="36"/>
        <v>-0.4032</v>
      </c>
      <c r="GG38" s="517"/>
      <c r="GK38" s="103">
        <f t="shared" si="85"/>
        <v>-3.293159999999999</v>
      </c>
      <c r="GL38" s="178"/>
      <c r="GM38" s="179"/>
      <c r="GN38" s="36">
        <v>42280</v>
      </c>
      <c r="GO38" s="107">
        <v>11.1686</v>
      </c>
      <c r="GP38" s="107">
        <v>11.273899999999999</v>
      </c>
      <c r="GQ38" s="507">
        <f t="shared" si="6"/>
        <v>-3.7373987231599983</v>
      </c>
      <c r="GR38" s="159">
        <v>-0.4032</v>
      </c>
      <c r="GS38" s="218">
        <v>-0.87390000000000079</v>
      </c>
      <c r="GT38" s="222">
        <f t="shared" si="86"/>
        <v>1</v>
      </c>
      <c r="GU38" s="223">
        <f t="shared" si="37"/>
        <v>0</v>
      </c>
      <c r="GV38" s="198">
        <f t="shared" si="38"/>
        <v>-3.6410519999999997</v>
      </c>
      <c r="GW38" s="198">
        <f t="shared" si="87"/>
        <v>-0.4032</v>
      </c>
      <c r="GX38" s="503">
        <f t="shared" si="39"/>
        <v>0</v>
      </c>
      <c r="GY38" s="503">
        <f t="shared" si="88"/>
        <v>0</v>
      </c>
      <c r="GZ38" s="503">
        <f t="shared" si="89"/>
        <v>0</v>
      </c>
      <c r="HA38" s="503">
        <f t="shared" si="90"/>
        <v>0</v>
      </c>
      <c r="HB38" s="504">
        <f t="shared" si="91"/>
        <v>-3.8410519999999995</v>
      </c>
      <c r="HC38" s="513">
        <f t="shared" si="40"/>
        <v>-0.4032</v>
      </c>
      <c r="HD38" s="517"/>
      <c r="HH38" s="103">
        <f t="shared" si="92"/>
        <v>-3.8410519999999995</v>
      </c>
      <c r="HJ38" s="179"/>
      <c r="HK38" s="36">
        <v>42280</v>
      </c>
      <c r="HL38" s="107">
        <v>11.1686</v>
      </c>
      <c r="HM38" s="107">
        <v>11.273899999999999</v>
      </c>
      <c r="HN38" s="507">
        <f t="shared" si="7"/>
        <v>-3.7373987231599983</v>
      </c>
      <c r="HO38" s="159">
        <v>-0.4032</v>
      </c>
      <c r="HP38" s="218">
        <v>-5.2238999999999987</v>
      </c>
      <c r="HQ38" s="222">
        <f t="shared" si="93"/>
        <v>2.2000000000000002</v>
      </c>
      <c r="HR38" s="223">
        <f t="shared" si="41"/>
        <v>0</v>
      </c>
      <c r="HS38" s="198">
        <f t="shared" si="42"/>
        <v>-4.1613759999999997</v>
      </c>
      <c r="HT38" s="198">
        <f t="shared" si="94"/>
        <v>-0.88703999999999983</v>
      </c>
      <c r="HU38" s="503">
        <f t="shared" si="43"/>
        <v>0</v>
      </c>
      <c r="HV38" s="503">
        <f t="shared" si="95"/>
        <v>0</v>
      </c>
      <c r="HW38" s="503">
        <f t="shared" si="96"/>
        <v>0</v>
      </c>
      <c r="HX38" s="503">
        <f t="shared" si="97"/>
        <v>0</v>
      </c>
      <c r="HY38" s="504">
        <f t="shared" si="98"/>
        <v>-3.8613759999999999</v>
      </c>
      <c r="HZ38" s="513">
        <f t="shared" si="44"/>
        <v>-0.88703999999999983</v>
      </c>
      <c r="IA38" s="517"/>
      <c r="IB38" s="159"/>
      <c r="IC38" s="159"/>
      <c r="ID38" s="159"/>
      <c r="IE38" s="103">
        <f t="shared" si="99"/>
        <v>-3.8613759999999999</v>
      </c>
      <c r="IF38" s="178"/>
      <c r="IG38" s="179"/>
      <c r="IH38" s="36">
        <v>42280</v>
      </c>
      <c r="II38" s="107">
        <v>11.1686</v>
      </c>
      <c r="IJ38" s="107">
        <v>11.273899999999999</v>
      </c>
      <c r="IK38" s="507">
        <f t="shared" si="8"/>
        <v>-3.7373987231599983</v>
      </c>
      <c r="IL38" s="159">
        <v>-0.4032</v>
      </c>
      <c r="IM38" s="330">
        <v>1.0761000000000003</v>
      </c>
      <c r="IN38" s="222">
        <f t="shared" si="100"/>
        <v>0</v>
      </c>
      <c r="IO38" s="223">
        <f t="shared" si="45"/>
        <v>0.98</v>
      </c>
      <c r="IP38" s="198">
        <f t="shared" si="46"/>
        <v>-4.32376</v>
      </c>
      <c r="IQ38" s="198">
        <f t="shared" si="101"/>
        <v>-0.39513599999999993</v>
      </c>
      <c r="IR38" s="503">
        <f t="shared" si="47"/>
        <v>0</v>
      </c>
      <c r="IS38" s="503">
        <f t="shared" si="102"/>
        <v>0</v>
      </c>
      <c r="IT38" s="503">
        <f t="shared" si="103"/>
        <v>0</v>
      </c>
      <c r="IU38" s="503">
        <f t="shared" si="104"/>
        <v>0</v>
      </c>
      <c r="IV38" s="504">
        <f t="shared" si="105"/>
        <v>-4.1237600000000008</v>
      </c>
      <c r="IW38" s="513">
        <f t="shared" si="48"/>
        <v>-0.39513599999999993</v>
      </c>
      <c r="IX38" s="517"/>
      <c r="IY38" s="159"/>
      <c r="IZ38" s="159"/>
      <c r="JA38" s="159"/>
      <c r="JB38" s="103">
        <f t="shared" si="106"/>
        <v>-4.1237600000000008</v>
      </c>
      <c r="JC38" s="178"/>
      <c r="JD38" s="182">
        <v>-3.7373987231599983</v>
      </c>
      <c r="JF38" s="159">
        <v>-0.82390000000000008</v>
      </c>
      <c r="JG38" s="159">
        <f t="shared" si="11"/>
        <v>-3.1181419999999997</v>
      </c>
      <c r="JH38" s="159"/>
      <c r="JJ38" s="159">
        <v>-3.123899999999999</v>
      </c>
      <c r="JK38" s="159">
        <f t="shared" si="12"/>
        <v>-4.0593199999999996</v>
      </c>
      <c r="JL38" s="159"/>
      <c r="JN38" s="159">
        <v>-0.17389999999999972</v>
      </c>
      <c r="JO38" s="159">
        <f t="shared" si="13"/>
        <v>-3.5261299999999993</v>
      </c>
      <c r="JP38" s="159"/>
      <c r="JR38" s="159">
        <v>0.32610000000000028</v>
      </c>
      <c r="JS38" s="159">
        <f t="shared" si="14"/>
        <v>-4.6982040000000005</v>
      </c>
      <c r="JT38" s="159"/>
      <c r="JV38" s="159">
        <v>-1.3239000000000001</v>
      </c>
      <c r="JW38" s="159">
        <f t="shared" si="15"/>
        <v>-3.293159999999999</v>
      </c>
      <c r="JX38" s="159"/>
      <c r="JZ38" s="159">
        <v>-0.87390000000000079</v>
      </c>
      <c r="KA38" s="159">
        <f t="shared" si="16"/>
        <v>-3.8410519999999995</v>
      </c>
      <c r="KB38" s="159"/>
      <c r="KD38" s="370">
        <v>-5.2238999999999987</v>
      </c>
      <c r="KE38" s="159">
        <f t="shared" si="17"/>
        <v>-3.8613759999999999</v>
      </c>
      <c r="KF38" s="159"/>
      <c r="KH38" s="330">
        <v>1.0761000000000003</v>
      </c>
      <c r="KI38" s="159">
        <f t="shared" si="49"/>
        <v>-4.1237600000000008</v>
      </c>
      <c r="KJ38" s="159"/>
      <c r="KK38" s="36">
        <v>42280</v>
      </c>
      <c r="KL38" s="36"/>
    </row>
    <row r="39" spans="1:315" x14ac:dyDescent="0.25">
      <c r="A39" s="95">
        <v>41185</v>
      </c>
      <c r="B39" s="36">
        <v>41185</v>
      </c>
      <c r="C39" s="303">
        <v>10.45</v>
      </c>
      <c r="D39" s="303">
        <v>8.15</v>
      </c>
      <c r="E39" s="303">
        <v>11.1</v>
      </c>
      <c r="F39" s="303">
        <v>11.6</v>
      </c>
      <c r="G39" s="303">
        <v>9.9499999999999993</v>
      </c>
      <c r="H39" s="303">
        <v>10.399999999999999</v>
      </c>
      <c r="I39" s="303">
        <v>6.0500000000000007</v>
      </c>
      <c r="J39" s="303">
        <v>12.35</v>
      </c>
      <c r="K39" s="104"/>
      <c r="L39" s="36">
        <v>42280</v>
      </c>
      <c r="M39" s="107">
        <v>11.1686</v>
      </c>
      <c r="N39" s="98">
        <f t="shared" si="9"/>
        <v>11.273899999999999</v>
      </c>
      <c r="O39" s="107">
        <f t="shared" si="10"/>
        <v>11.379533333333333</v>
      </c>
      <c r="P39" s="264"/>
      <c r="Q39" s="177">
        <v>42280</v>
      </c>
      <c r="R39" s="303">
        <v>10.45</v>
      </c>
      <c r="S39" s="219">
        <v>-0.82390000000000008</v>
      </c>
      <c r="U39" s="303">
        <v>8.15</v>
      </c>
      <c r="V39" s="219">
        <v>-3.123899999999999</v>
      </c>
      <c r="X39" s="303">
        <v>11.1</v>
      </c>
      <c r="Y39" s="219">
        <v>-0.17389999999999972</v>
      </c>
      <c r="AA39" s="303">
        <v>11.6</v>
      </c>
      <c r="AB39" s="219">
        <v>0.32610000000000028</v>
      </c>
      <c r="AD39" s="303">
        <v>9.9499999999999993</v>
      </c>
      <c r="AE39" s="218">
        <v>-1.3239000000000001</v>
      </c>
      <c r="AG39" s="303">
        <v>10.399999999999999</v>
      </c>
      <c r="AH39" s="218">
        <v>-0.87390000000000079</v>
      </c>
      <c r="AJ39" s="303">
        <v>6.0500000000000007</v>
      </c>
      <c r="AK39" s="218">
        <v>-5.2238999999999987</v>
      </c>
      <c r="AM39" s="303">
        <v>12.4</v>
      </c>
      <c r="AN39" s="330">
        <v>1.0761000000000003</v>
      </c>
      <c r="AZ39" s="36">
        <v>42281</v>
      </c>
      <c r="BA39" s="303">
        <v>8.0500000000000007</v>
      </c>
      <c r="BB39" s="227"/>
      <c r="BC39" s="303">
        <v>8.4499999999999993</v>
      </c>
      <c r="BD39" s="184"/>
      <c r="BE39" s="303">
        <v>11.65</v>
      </c>
      <c r="BF39" s="184"/>
      <c r="BG39" s="303">
        <v>11.6</v>
      </c>
      <c r="BH39" s="184"/>
      <c r="BI39" s="303">
        <v>10.399999999999999</v>
      </c>
      <c r="BJ39" s="184"/>
      <c r="BK39" s="303">
        <v>8.85</v>
      </c>
      <c r="BL39" s="374"/>
      <c r="BM39" s="303">
        <v>6.4</v>
      </c>
      <c r="BN39" s="184"/>
      <c r="BO39" s="303">
        <v>11.1</v>
      </c>
      <c r="BP39" s="184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C39" s="36">
        <v>42281</v>
      </c>
      <c r="CD39" s="107">
        <v>10.959</v>
      </c>
      <c r="CE39" s="107">
        <v>11.063800000000001</v>
      </c>
      <c r="CF39" s="507">
        <f t="shared" si="1"/>
        <v>-4.1405987231599983</v>
      </c>
      <c r="CG39" s="159">
        <v>-0.42180000000000001</v>
      </c>
      <c r="CH39" s="219">
        <v>-3.0137999999999998</v>
      </c>
      <c r="CI39" s="222">
        <f t="shared" si="50"/>
        <v>1.2</v>
      </c>
      <c r="CJ39" s="223">
        <f t="shared" si="18"/>
        <v>0</v>
      </c>
      <c r="CK39" s="198">
        <f t="shared" si="51"/>
        <v>-3.6243019999999997</v>
      </c>
      <c r="CL39" s="198">
        <f t="shared" si="52"/>
        <v>-0.50615999999999994</v>
      </c>
      <c r="CM39" s="503">
        <f t="shared" si="19"/>
        <v>0</v>
      </c>
      <c r="CN39" s="503">
        <f t="shared" si="53"/>
        <v>0</v>
      </c>
      <c r="CO39" s="503">
        <f t="shared" si="54"/>
        <v>0</v>
      </c>
      <c r="CP39" s="503">
        <f t="shared" si="55"/>
        <v>0</v>
      </c>
      <c r="CQ39" s="504">
        <f t="shared" si="56"/>
        <v>-3.6243019999999997</v>
      </c>
      <c r="CR39" s="513">
        <f t="shared" si="20"/>
        <v>-0.50615999999999994</v>
      </c>
      <c r="CS39" s="517"/>
      <c r="CW39" s="103">
        <f t="shared" si="57"/>
        <v>-3.6243019999999997</v>
      </c>
      <c r="CZ39" s="36">
        <v>42281</v>
      </c>
      <c r="DA39" s="107">
        <v>10.959</v>
      </c>
      <c r="DB39" s="107">
        <v>11.063800000000001</v>
      </c>
      <c r="DC39" s="507">
        <f t="shared" si="2"/>
        <v>-4.1405987231599983</v>
      </c>
      <c r="DD39" s="159">
        <v>-0.42180000000000001</v>
      </c>
      <c r="DE39" s="219">
        <v>-2.6138000000000012</v>
      </c>
      <c r="DF39" s="222">
        <f t="shared" si="58"/>
        <v>1.1000000000000001</v>
      </c>
      <c r="DG39" s="223">
        <f t="shared" si="21"/>
        <v>0</v>
      </c>
      <c r="DH39" s="198">
        <f t="shared" si="22"/>
        <v>-4.5232999999999999</v>
      </c>
      <c r="DI39" s="198">
        <f t="shared" si="59"/>
        <v>-0.46398000000000028</v>
      </c>
      <c r="DJ39" s="503">
        <f t="shared" si="23"/>
        <v>0</v>
      </c>
      <c r="DK39" s="503">
        <f t="shared" si="60"/>
        <v>0</v>
      </c>
      <c r="DL39" s="503">
        <f t="shared" si="61"/>
        <v>0</v>
      </c>
      <c r="DM39" s="503">
        <f t="shared" si="62"/>
        <v>0</v>
      </c>
      <c r="DN39" s="504">
        <f t="shared" si="63"/>
        <v>-4.5232999999999999</v>
      </c>
      <c r="DO39" s="513">
        <f t="shared" si="24"/>
        <v>-0.46398000000000028</v>
      </c>
      <c r="DP39" s="517"/>
      <c r="DT39" s="103">
        <f t="shared" si="64"/>
        <v>-4.5232999999999999</v>
      </c>
      <c r="DU39" s="178"/>
      <c r="DV39" s="179"/>
      <c r="DW39" s="36">
        <v>42281</v>
      </c>
      <c r="DX39" s="107">
        <v>10.959</v>
      </c>
      <c r="DY39" s="107">
        <v>11.063800000000001</v>
      </c>
      <c r="DZ39" s="507">
        <f t="shared" si="3"/>
        <v>-4.1405987231599983</v>
      </c>
      <c r="EA39" s="159">
        <v>-0.42180000000000001</v>
      </c>
      <c r="EB39" s="219">
        <v>0.58619999999999983</v>
      </c>
      <c r="EC39" s="222">
        <f t="shared" si="65"/>
        <v>0</v>
      </c>
      <c r="ED39" s="223">
        <f t="shared" si="25"/>
        <v>1</v>
      </c>
      <c r="EE39" s="198">
        <f t="shared" si="26"/>
        <v>-3.9479299999999995</v>
      </c>
      <c r="EF39" s="198">
        <f t="shared" si="66"/>
        <v>-0.42180000000000017</v>
      </c>
      <c r="EG39" s="503">
        <f t="shared" si="27"/>
        <v>0</v>
      </c>
      <c r="EH39" s="503">
        <f t="shared" si="67"/>
        <v>0</v>
      </c>
      <c r="EI39" s="503">
        <f t="shared" si="68"/>
        <v>0</v>
      </c>
      <c r="EJ39" s="503">
        <f t="shared" si="69"/>
        <v>0</v>
      </c>
      <c r="EK39" s="504">
        <f t="shared" si="70"/>
        <v>-3.9479299999999995</v>
      </c>
      <c r="EL39" s="513">
        <f t="shared" si="28"/>
        <v>-0.42180000000000017</v>
      </c>
      <c r="EM39" s="517"/>
      <c r="EQ39" s="103">
        <f t="shared" si="71"/>
        <v>-3.9479299999999995</v>
      </c>
      <c r="ER39" s="178"/>
      <c r="ES39" s="179"/>
      <c r="ET39" s="36">
        <v>42281</v>
      </c>
      <c r="EU39" s="107">
        <v>10.959</v>
      </c>
      <c r="EV39" s="107">
        <v>11.063800000000001</v>
      </c>
      <c r="EW39" s="507">
        <f t="shared" si="4"/>
        <v>-4.1405987231599983</v>
      </c>
      <c r="EX39" s="159">
        <v>-0.42180000000000001</v>
      </c>
      <c r="EY39" s="219">
        <v>0.53619999999999912</v>
      </c>
      <c r="EZ39" s="222">
        <f t="shared" si="72"/>
        <v>0</v>
      </c>
      <c r="FA39" s="223">
        <f t="shared" si="29"/>
        <v>1</v>
      </c>
      <c r="FB39" s="198">
        <f t="shared" si="30"/>
        <v>-4.0200040000000001</v>
      </c>
      <c r="FC39" s="198">
        <f t="shared" si="73"/>
        <v>-0.42180000000000017</v>
      </c>
      <c r="FD39" s="503">
        <f t="shared" si="31"/>
        <v>0</v>
      </c>
      <c r="FE39" s="503">
        <f t="shared" si="74"/>
        <v>0</v>
      </c>
      <c r="FF39" s="503">
        <f t="shared" si="75"/>
        <v>0</v>
      </c>
      <c r="FG39" s="503">
        <f t="shared" si="76"/>
        <v>0</v>
      </c>
      <c r="FH39" s="504">
        <f t="shared" si="77"/>
        <v>-5.1200040000000007</v>
      </c>
      <c r="FI39" s="513">
        <f t="shared" si="32"/>
        <v>-0.42180000000000017</v>
      </c>
      <c r="FJ39" s="517"/>
      <c r="FN39" s="103">
        <f t="shared" si="78"/>
        <v>-5.1200040000000007</v>
      </c>
      <c r="FO39" s="178"/>
      <c r="FP39" s="179"/>
      <c r="FQ39" s="36">
        <v>42281</v>
      </c>
      <c r="FR39" s="107">
        <v>10.959</v>
      </c>
      <c r="FS39" s="107">
        <v>11.063800000000001</v>
      </c>
      <c r="FT39" s="507">
        <f t="shared" si="5"/>
        <v>-4.1405987231599983</v>
      </c>
      <c r="FU39" s="159">
        <v>-0.42180000000000001</v>
      </c>
      <c r="FV39" s="218">
        <v>-0.66380000000000194</v>
      </c>
      <c r="FW39" s="222">
        <f t="shared" si="79"/>
        <v>1</v>
      </c>
      <c r="FX39" s="223">
        <f t="shared" si="33"/>
        <v>0</v>
      </c>
      <c r="FY39" s="198">
        <f t="shared" si="34"/>
        <v>-3.9149599999999993</v>
      </c>
      <c r="FZ39" s="198">
        <f t="shared" si="80"/>
        <v>-0.42180000000000017</v>
      </c>
      <c r="GA39" s="503">
        <f t="shared" si="35"/>
        <v>0</v>
      </c>
      <c r="GB39" s="503">
        <f t="shared" si="81"/>
        <v>0</v>
      </c>
      <c r="GC39" s="503">
        <f t="shared" si="82"/>
        <v>0</v>
      </c>
      <c r="GD39" s="503">
        <f t="shared" si="83"/>
        <v>0</v>
      </c>
      <c r="GE39" s="504">
        <f t="shared" si="84"/>
        <v>-3.7149599999999992</v>
      </c>
      <c r="GF39" s="513">
        <f t="shared" si="36"/>
        <v>-0.42180000000000017</v>
      </c>
      <c r="GG39" s="517"/>
      <c r="GK39" s="103">
        <f t="shared" si="85"/>
        <v>-3.7149599999999992</v>
      </c>
      <c r="GL39" s="178"/>
      <c r="GM39" s="179"/>
      <c r="GN39" s="36">
        <v>42281</v>
      </c>
      <c r="GO39" s="107">
        <v>10.959</v>
      </c>
      <c r="GP39" s="107">
        <v>11.063800000000001</v>
      </c>
      <c r="GQ39" s="507">
        <f t="shared" si="6"/>
        <v>-4.1405987231599983</v>
      </c>
      <c r="GR39" s="159">
        <v>-0.42180000000000001</v>
      </c>
      <c r="GS39" s="218">
        <v>-2.2138000000000009</v>
      </c>
      <c r="GT39" s="222">
        <f t="shared" si="86"/>
        <v>1.1000000000000001</v>
      </c>
      <c r="GU39" s="223">
        <f t="shared" si="37"/>
        <v>0</v>
      </c>
      <c r="GV39" s="198">
        <f t="shared" si="38"/>
        <v>-4.1050319999999996</v>
      </c>
      <c r="GW39" s="198">
        <f t="shared" si="87"/>
        <v>-0.46397999999999984</v>
      </c>
      <c r="GX39" s="503">
        <f t="shared" si="39"/>
        <v>0</v>
      </c>
      <c r="GY39" s="503">
        <f t="shared" si="88"/>
        <v>0</v>
      </c>
      <c r="GZ39" s="503">
        <f t="shared" si="89"/>
        <v>0</v>
      </c>
      <c r="HA39" s="503">
        <f t="shared" si="90"/>
        <v>0</v>
      </c>
      <c r="HB39" s="504">
        <f t="shared" si="91"/>
        <v>-4.3050319999999989</v>
      </c>
      <c r="HC39" s="513">
        <f t="shared" si="40"/>
        <v>-0.46397999999999984</v>
      </c>
      <c r="HD39" s="517"/>
      <c r="HH39" s="103">
        <f t="shared" si="92"/>
        <v>-4.3050319999999989</v>
      </c>
      <c r="HJ39" s="179"/>
      <c r="HK39" s="36">
        <v>42281</v>
      </c>
      <c r="HL39" s="107">
        <v>10.959</v>
      </c>
      <c r="HM39" s="107">
        <v>11.063800000000001</v>
      </c>
      <c r="HN39" s="507">
        <f t="shared" si="7"/>
        <v>-4.1405987231599983</v>
      </c>
      <c r="HO39" s="159">
        <v>-0.42180000000000001</v>
      </c>
      <c r="HP39" s="218">
        <v>-4.6638000000000002</v>
      </c>
      <c r="HQ39" s="222">
        <f t="shared" si="93"/>
        <v>1.6</v>
      </c>
      <c r="HR39" s="223">
        <f t="shared" si="41"/>
        <v>0</v>
      </c>
      <c r="HS39" s="198">
        <f t="shared" si="42"/>
        <v>-4.8362559999999997</v>
      </c>
      <c r="HT39" s="198">
        <f t="shared" si="94"/>
        <v>-0.67487999999999992</v>
      </c>
      <c r="HU39" s="503">
        <f t="shared" si="43"/>
        <v>0</v>
      </c>
      <c r="HV39" s="503">
        <f t="shared" si="95"/>
        <v>0</v>
      </c>
      <c r="HW39" s="503">
        <f t="shared" si="96"/>
        <v>0</v>
      </c>
      <c r="HX39" s="503">
        <f t="shared" si="97"/>
        <v>0</v>
      </c>
      <c r="HY39" s="504">
        <f t="shared" si="98"/>
        <v>-4.5362559999999998</v>
      </c>
      <c r="HZ39" s="513">
        <f t="shared" si="44"/>
        <v>-0.67487999999999992</v>
      </c>
      <c r="IA39" s="517"/>
      <c r="IB39" s="159"/>
      <c r="IC39" s="159"/>
      <c r="ID39" s="159"/>
      <c r="IE39" s="103">
        <f t="shared" si="99"/>
        <v>-4.5362559999999998</v>
      </c>
      <c r="IF39" s="178"/>
      <c r="IG39" s="179"/>
      <c r="IH39" s="36">
        <v>42281</v>
      </c>
      <c r="II39" s="107">
        <v>10.959</v>
      </c>
      <c r="IJ39" s="107">
        <v>11.063800000000001</v>
      </c>
      <c r="IK39" s="507">
        <f t="shared" si="8"/>
        <v>-4.1405987231599983</v>
      </c>
      <c r="IL39" s="159">
        <v>-0.42180000000000001</v>
      </c>
      <c r="IM39" s="330">
        <v>-1.3799999999999812E-2</v>
      </c>
      <c r="IN39" s="222">
        <f t="shared" si="100"/>
        <v>1</v>
      </c>
      <c r="IO39" s="223">
        <f t="shared" si="45"/>
        <v>0</v>
      </c>
      <c r="IP39" s="198">
        <f t="shared" si="46"/>
        <v>-4.7455600000000002</v>
      </c>
      <c r="IQ39" s="198">
        <f t="shared" si="101"/>
        <v>-0.42180000000000017</v>
      </c>
      <c r="IR39" s="503">
        <f t="shared" si="47"/>
        <v>0</v>
      </c>
      <c r="IS39" s="503">
        <f t="shared" si="102"/>
        <v>0</v>
      </c>
      <c r="IT39" s="503">
        <f t="shared" si="103"/>
        <v>0</v>
      </c>
      <c r="IU39" s="503">
        <f t="shared" si="104"/>
        <v>0</v>
      </c>
      <c r="IV39" s="504">
        <f t="shared" si="105"/>
        <v>-4.5455600000000009</v>
      </c>
      <c r="IW39" s="513">
        <f t="shared" si="48"/>
        <v>-0.42180000000000017</v>
      </c>
      <c r="IX39" s="517"/>
      <c r="IY39" s="159"/>
      <c r="IZ39" s="159"/>
      <c r="JA39" s="159"/>
      <c r="JB39" s="103">
        <f t="shared" si="106"/>
        <v>-4.5455600000000009</v>
      </c>
      <c r="JC39" s="178"/>
      <c r="JD39" s="182">
        <v>-4.1405987231599983</v>
      </c>
      <c r="JF39" s="159">
        <v>-3.0137999999999998</v>
      </c>
      <c r="JG39" s="159">
        <f t="shared" si="11"/>
        <v>-3.6243019999999997</v>
      </c>
      <c r="JH39" s="159"/>
      <c r="JJ39" s="159">
        <v>-2.6138000000000012</v>
      </c>
      <c r="JK39" s="159">
        <f t="shared" si="12"/>
        <v>-4.5232999999999999</v>
      </c>
      <c r="JL39" s="159"/>
      <c r="JN39" s="159">
        <v>0.58619999999999983</v>
      </c>
      <c r="JO39" s="159">
        <f t="shared" si="13"/>
        <v>-3.9479299999999995</v>
      </c>
      <c r="JP39" s="159"/>
      <c r="JR39" s="159">
        <v>0.53619999999999912</v>
      </c>
      <c r="JS39" s="159">
        <f t="shared" si="14"/>
        <v>-5.1200040000000007</v>
      </c>
      <c r="JT39" s="159"/>
      <c r="JV39" s="159">
        <v>-0.66380000000000194</v>
      </c>
      <c r="JW39" s="159">
        <f t="shared" si="15"/>
        <v>-3.7149599999999992</v>
      </c>
      <c r="JX39" s="159"/>
      <c r="JZ39" s="159">
        <v>-2.2138000000000009</v>
      </c>
      <c r="KA39" s="159">
        <f t="shared" si="16"/>
        <v>-4.3050319999999989</v>
      </c>
      <c r="KB39" s="159"/>
      <c r="KD39" s="370">
        <v>-4.6638000000000002</v>
      </c>
      <c r="KE39" s="159">
        <f t="shared" si="17"/>
        <v>-4.5362559999999998</v>
      </c>
      <c r="KF39" s="159"/>
      <c r="KH39" s="330">
        <v>-1.3799999999999812E-2</v>
      </c>
      <c r="KI39" s="159">
        <f t="shared" si="49"/>
        <v>-4.5455600000000009</v>
      </c>
      <c r="KJ39" s="159"/>
      <c r="KK39" s="36">
        <v>42281</v>
      </c>
      <c r="KL39" s="36"/>
    </row>
    <row r="40" spans="1:315" x14ac:dyDescent="0.25">
      <c r="A40" s="95">
        <v>41186</v>
      </c>
      <c r="B40" s="36">
        <v>41186</v>
      </c>
      <c r="C40" s="303">
        <v>8.0500000000000007</v>
      </c>
      <c r="D40" s="303">
        <v>8.4499999999999993</v>
      </c>
      <c r="E40" s="303">
        <v>11.65</v>
      </c>
      <c r="F40" s="303">
        <v>11.6</v>
      </c>
      <c r="G40" s="303">
        <v>10.399999999999999</v>
      </c>
      <c r="H40" s="303">
        <v>8.85</v>
      </c>
      <c r="I40" s="303">
        <v>6.4</v>
      </c>
      <c r="J40" s="303">
        <v>11.05</v>
      </c>
      <c r="K40" s="104"/>
      <c r="L40" s="36">
        <v>42281</v>
      </c>
      <c r="M40" s="107">
        <v>10.959</v>
      </c>
      <c r="N40" s="98">
        <f t="shared" si="9"/>
        <v>11.063800000000001</v>
      </c>
      <c r="O40" s="107">
        <f t="shared" si="10"/>
        <v>11.168933333333333</v>
      </c>
      <c r="P40" s="264"/>
      <c r="Q40" s="177">
        <v>42281</v>
      </c>
      <c r="R40" s="303">
        <v>8.0500000000000007</v>
      </c>
      <c r="S40" s="219">
        <v>-3.0137999999999998</v>
      </c>
      <c r="U40" s="303">
        <v>8.4499999999999993</v>
      </c>
      <c r="V40" s="219">
        <v>-2.6138000000000012</v>
      </c>
      <c r="X40" s="303">
        <v>11.65</v>
      </c>
      <c r="Y40" s="219">
        <v>0.58619999999999983</v>
      </c>
      <c r="AA40" s="303">
        <v>11.6</v>
      </c>
      <c r="AB40" s="219">
        <v>0.53619999999999912</v>
      </c>
      <c r="AD40" s="303">
        <v>10.399999999999999</v>
      </c>
      <c r="AE40" s="218">
        <v>-0.66380000000000194</v>
      </c>
      <c r="AG40" s="303">
        <v>8.85</v>
      </c>
      <c r="AH40" s="218">
        <v>-2.2138000000000009</v>
      </c>
      <c r="AJ40" s="303">
        <v>6.4</v>
      </c>
      <c r="AK40" s="218">
        <v>-4.6638000000000002</v>
      </c>
      <c r="AM40" s="303">
        <v>11.1</v>
      </c>
      <c r="AN40" s="330">
        <v>-1.3799999999999812E-2</v>
      </c>
      <c r="AZ40" s="36">
        <v>42282</v>
      </c>
      <c r="BA40" s="303">
        <v>7.6</v>
      </c>
      <c r="BB40" s="227"/>
      <c r="BC40" s="303">
        <v>9.3000000000000007</v>
      </c>
      <c r="BD40" s="184"/>
      <c r="BE40" s="303">
        <v>12.55</v>
      </c>
      <c r="BF40" s="184"/>
      <c r="BG40" s="303">
        <v>9.85</v>
      </c>
      <c r="BH40" s="184"/>
      <c r="BI40" s="303">
        <v>11.05</v>
      </c>
      <c r="BJ40" s="184"/>
      <c r="BK40" s="303">
        <v>8.85</v>
      </c>
      <c r="BL40" s="374"/>
      <c r="BM40" s="303">
        <v>6.5500000000000007</v>
      </c>
      <c r="BN40" s="184"/>
      <c r="BO40" s="303">
        <v>10</v>
      </c>
      <c r="BP40" s="184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C40" s="36">
        <v>42282</v>
      </c>
      <c r="CD40" s="107">
        <v>10.750399999999999</v>
      </c>
      <c r="CE40" s="107">
        <v>10.854699999999999</v>
      </c>
      <c r="CF40" s="507">
        <f t="shared" si="1"/>
        <v>-4.5623987231599985</v>
      </c>
      <c r="CG40" s="159">
        <v>-0.44</v>
      </c>
      <c r="CH40" s="219">
        <v>-3.2546999999999997</v>
      </c>
      <c r="CI40" s="222">
        <f t="shared" si="50"/>
        <v>1.2</v>
      </c>
      <c r="CJ40" s="223">
        <f t="shared" si="18"/>
        <v>0</v>
      </c>
      <c r="CK40" s="198">
        <f t="shared" si="51"/>
        <v>-4.1523019999999997</v>
      </c>
      <c r="CL40" s="198">
        <f t="shared" si="52"/>
        <v>-0.52800000000000002</v>
      </c>
      <c r="CM40" s="503">
        <f t="shared" si="19"/>
        <v>0</v>
      </c>
      <c r="CN40" s="503">
        <f t="shared" si="53"/>
        <v>0</v>
      </c>
      <c r="CO40" s="503">
        <f t="shared" si="54"/>
        <v>0</v>
      </c>
      <c r="CP40" s="503">
        <f t="shared" si="55"/>
        <v>0</v>
      </c>
      <c r="CQ40" s="504">
        <f t="shared" si="56"/>
        <v>-4.1523019999999997</v>
      </c>
      <c r="CR40" s="513">
        <f t="shared" si="20"/>
        <v>-0.52800000000000002</v>
      </c>
      <c r="CS40" s="517"/>
      <c r="CW40" s="103">
        <f t="shared" si="57"/>
        <v>-4.1523019999999997</v>
      </c>
      <c r="CZ40" s="36">
        <v>42282</v>
      </c>
      <c r="DA40" s="107">
        <v>10.750399999999999</v>
      </c>
      <c r="DB40" s="107">
        <v>10.854699999999999</v>
      </c>
      <c r="DC40" s="507">
        <f t="shared" si="2"/>
        <v>-4.5623987231599985</v>
      </c>
      <c r="DD40" s="159">
        <v>-0.44</v>
      </c>
      <c r="DE40" s="219">
        <v>-1.5546999999999986</v>
      </c>
      <c r="DF40" s="222">
        <f t="shared" si="58"/>
        <v>1</v>
      </c>
      <c r="DG40" s="223">
        <f t="shared" si="21"/>
        <v>0</v>
      </c>
      <c r="DH40" s="198">
        <f t="shared" si="22"/>
        <v>-4.9633000000000003</v>
      </c>
      <c r="DI40" s="198">
        <f t="shared" si="59"/>
        <v>-0.44000000000000039</v>
      </c>
      <c r="DJ40" s="503">
        <f t="shared" si="23"/>
        <v>0</v>
      </c>
      <c r="DK40" s="503">
        <f t="shared" si="60"/>
        <v>0</v>
      </c>
      <c r="DL40" s="503">
        <f t="shared" si="61"/>
        <v>0</v>
      </c>
      <c r="DM40" s="503">
        <f t="shared" si="62"/>
        <v>0</v>
      </c>
      <c r="DN40" s="504">
        <f t="shared" si="63"/>
        <v>-4.9633000000000003</v>
      </c>
      <c r="DO40" s="513">
        <f t="shared" si="24"/>
        <v>-0.44000000000000039</v>
      </c>
      <c r="DP40" s="517"/>
      <c r="DT40" s="103">
        <f t="shared" si="64"/>
        <v>-4.9633000000000003</v>
      </c>
      <c r="DU40" s="178"/>
      <c r="DV40" s="179"/>
      <c r="DW40" s="36">
        <v>42282</v>
      </c>
      <c r="DX40" s="107">
        <v>10.750399999999999</v>
      </c>
      <c r="DY40" s="107">
        <v>10.854699999999999</v>
      </c>
      <c r="DZ40" s="507">
        <f t="shared" si="3"/>
        <v>-4.5623987231599985</v>
      </c>
      <c r="EA40" s="159">
        <v>-0.44</v>
      </c>
      <c r="EB40" s="219">
        <v>1.6953000000000014</v>
      </c>
      <c r="EC40" s="222">
        <f t="shared" si="65"/>
        <v>0</v>
      </c>
      <c r="ED40" s="223">
        <f t="shared" si="25"/>
        <v>0.98</v>
      </c>
      <c r="EE40" s="198">
        <f t="shared" si="26"/>
        <v>-4.3791299999999991</v>
      </c>
      <c r="EF40" s="198">
        <f t="shared" si="66"/>
        <v>-0.43119999999999958</v>
      </c>
      <c r="EG40" s="503">
        <f t="shared" si="27"/>
        <v>0</v>
      </c>
      <c r="EH40" s="503">
        <f t="shared" si="67"/>
        <v>0</v>
      </c>
      <c r="EI40" s="503">
        <f t="shared" si="68"/>
        <v>0</v>
      </c>
      <c r="EJ40" s="503">
        <f t="shared" si="69"/>
        <v>0</v>
      </c>
      <c r="EK40" s="504">
        <f t="shared" si="70"/>
        <v>-4.3791299999999991</v>
      </c>
      <c r="EL40" s="513">
        <f t="shared" si="28"/>
        <v>-0.43119999999999958</v>
      </c>
      <c r="EM40" s="517"/>
      <c r="EQ40" s="103">
        <f t="shared" si="71"/>
        <v>-4.3791299999999991</v>
      </c>
      <c r="ER40" s="178"/>
      <c r="ES40" s="179"/>
      <c r="ET40" s="36">
        <v>42282</v>
      </c>
      <c r="EU40" s="107">
        <v>10.750399999999999</v>
      </c>
      <c r="EV40" s="107">
        <v>10.854699999999999</v>
      </c>
      <c r="EW40" s="507">
        <f t="shared" si="4"/>
        <v>-4.5623987231599985</v>
      </c>
      <c r="EX40" s="159">
        <v>-0.44</v>
      </c>
      <c r="EY40" s="219">
        <v>-1.0046999999999997</v>
      </c>
      <c r="EZ40" s="222">
        <f t="shared" si="72"/>
        <v>1</v>
      </c>
      <c r="FA40" s="223">
        <f t="shared" si="29"/>
        <v>0</v>
      </c>
      <c r="FB40" s="198">
        <f t="shared" si="30"/>
        <v>-4.4600040000000005</v>
      </c>
      <c r="FC40" s="198">
        <f t="shared" si="73"/>
        <v>-0.44000000000000039</v>
      </c>
      <c r="FD40" s="503">
        <f t="shared" si="31"/>
        <v>0</v>
      </c>
      <c r="FE40" s="503">
        <f t="shared" si="74"/>
        <v>0</v>
      </c>
      <c r="FF40" s="503">
        <f t="shared" si="75"/>
        <v>0</v>
      </c>
      <c r="FG40" s="503">
        <f t="shared" si="76"/>
        <v>0</v>
      </c>
      <c r="FH40" s="504">
        <f t="shared" si="77"/>
        <v>-5.5600040000000011</v>
      </c>
      <c r="FI40" s="513">
        <f t="shared" si="32"/>
        <v>-0.44000000000000039</v>
      </c>
      <c r="FJ40" s="517"/>
      <c r="FN40" s="103">
        <f t="shared" si="78"/>
        <v>-5.5600040000000011</v>
      </c>
      <c r="FO40" s="178"/>
      <c r="FP40" s="179"/>
      <c r="FQ40" s="36">
        <v>42282</v>
      </c>
      <c r="FR40" s="107">
        <v>10.750399999999999</v>
      </c>
      <c r="FS40" s="107">
        <v>10.854699999999999</v>
      </c>
      <c r="FT40" s="507">
        <f t="shared" si="5"/>
        <v>-4.5623987231599985</v>
      </c>
      <c r="FU40" s="159">
        <v>-0.44</v>
      </c>
      <c r="FV40" s="218">
        <v>0.19530000000000136</v>
      </c>
      <c r="FW40" s="222">
        <f t="shared" si="79"/>
        <v>0</v>
      </c>
      <c r="FX40" s="223">
        <f t="shared" si="33"/>
        <v>1</v>
      </c>
      <c r="FY40" s="198">
        <f t="shared" si="34"/>
        <v>-4.3549599999999993</v>
      </c>
      <c r="FZ40" s="198">
        <f t="shared" si="80"/>
        <v>-0.43999999999999995</v>
      </c>
      <c r="GA40" s="503">
        <f t="shared" si="35"/>
        <v>0</v>
      </c>
      <c r="GB40" s="503">
        <f t="shared" si="81"/>
        <v>0</v>
      </c>
      <c r="GC40" s="503">
        <f t="shared" si="82"/>
        <v>0</v>
      </c>
      <c r="GD40" s="503">
        <f t="shared" si="83"/>
        <v>0</v>
      </c>
      <c r="GE40" s="504">
        <f t="shared" si="84"/>
        <v>-4.1549599999999991</v>
      </c>
      <c r="GF40" s="513">
        <f t="shared" si="36"/>
        <v>-0.43999999999999995</v>
      </c>
      <c r="GG40" s="517"/>
      <c r="GK40" s="103">
        <f t="shared" si="85"/>
        <v>-4.1549599999999991</v>
      </c>
      <c r="GL40" s="178"/>
      <c r="GM40" s="179"/>
      <c r="GN40" s="36">
        <v>42282</v>
      </c>
      <c r="GO40" s="107">
        <v>10.750399999999999</v>
      </c>
      <c r="GP40" s="107">
        <v>10.854699999999999</v>
      </c>
      <c r="GQ40" s="507">
        <f t="shared" si="6"/>
        <v>-4.5623987231599985</v>
      </c>
      <c r="GR40" s="159">
        <v>-0.44</v>
      </c>
      <c r="GS40" s="218">
        <v>-2.0046999999999997</v>
      </c>
      <c r="GT40" s="222">
        <f t="shared" si="86"/>
        <v>1.1000000000000001</v>
      </c>
      <c r="GU40" s="223">
        <f t="shared" si="37"/>
        <v>0</v>
      </c>
      <c r="GV40" s="198">
        <f t="shared" si="38"/>
        <v>-4.5890319999999996</v>
      </c>
      <c r="GW40" s="198">
        <f t="shared" si="87"/>
        <v>-0.48399999999999999</v>
      </c>
      <c r="GX40" s="503">
        <f t="shared" si="39"/>
        <v>0</v>
      </c>
      <c r="GY40" s="503">
        <f t="shared" si="88"/>
        <v>0</v>
      </c>
      <c r="GZ40" s="503">
        <f t="shared" si="89"/>
        <v>0</v>
      </c>
      <c r="HA40" s="503">
        <f t="shared" si="90"/>
        <v>0</v>
      </c>
      <c r="HB40" s="504">
        <f t="shared" si="91"/>
        <v>-4.7890319999999988</v>
      </c>
      <c r="HC40" s="513">
        <f t="shared" si="40"/>
        <v>-0.48399999999999999</v>
      </c>
      <c r="HD40" s="517"/>
      <c r="HH40" s="103">
        <f t="shared" si="92"/>
        <v>-4.7890319999999988</v>
      </c>
      <c r="HJ40" s="179"/>
      <c r="HK40" s="36">
        <v>42282</v>
      </c>
      <c r="HL40" s="107">
        <v>10.750399999999999</v>
      </c>
      <c r="HM40" s="107">
        <v>10.854699999999999</v>
      </c>
      <c r="HN40" s="507">
        <f t="shared" si="7"/>
        <v>-4.5623987231599985</v>
      </c>
      <c r="HO40" s="159">
        <v>-0.44</v>
      </c>
      <c r="HP40" s="218">
        <v>-4.3046999999999986</v>
      </c>
      <c r="HQ40" s="222">
        <f t="shared" si="93"/>
        <v>1.6</v>
      </c>
      <c r="HR40" s="223">
        <f t="shared" si="41"/>
        <v>0</v>
      </c>
      <c r="HS40" s="198">
        <f t="shared" si="42"/>
        <v>-5.5402559999999994</v>
      </c>
      <c r="HT40" s="198">
        <f t="shared" si="94"/>
        <v>-0.70399999999999974</v>
      </c>
      <c r="HU40" s="503">
        <f t="shared" si="43"/>
        <v>0</v>
      </c>
      <c r="HV40" s="503">
        <f t="shared" si="95"/>
        <v>0</v>
      </c>
      <c r="HW40" s="503">
        <f t="shared" si="96"/>
        <v>0</v>
      </c>
      <c r="HX40" s="503">
        <f t="shared" si="97"/>
        <v>0</v>
      </c>
      <c r="HY40" s="504">
        <f t="shared" si="98"/>
        <v>-5.2402559999999996</v>
      </c>
      <c r="HZ40" s="513">
        <f t="shared" si="44"/>
        <v>-0.70399999999999974</v>
      </c>
      <c r="IA40" s="517"/>
      <c r="IB40" s="159"/>
      <c r="IC40" s="159"/>
      <c r="ID40" s="159"/>
      <c r="IE40" s="103">
        <f t="shared" si="99"/>
        <v>-5.2402559999999996</v>
      </c>
      <c r="IF40" s="178"/>
      <c r="IG40" s="179"/>
      <c r="IH40" s="36">
        <v>42282</v>
      </c>
      <c r="II40" s="107">
        <v>10.750399999999999</v>
      </c>
      <c r="IJ40" s="107">
        <v>10.854699999999999</v>
      </c>
      <c r="IK40" s="507">
        <f t="shared" si="8"/>
        <v>-4.5623987231599985</v>
      </c>
      <c r="IL40" s="159">
        <v>-0.44</v>
      </c>
      <c r="IM40" s="330">
        <v>-0.85469999999999935</v>
      </c>
      <c r="IN40" s="222">
        <f t="shared" si="100"/>
        <v>1</v>
      </c>
      <c r="IO40" s="223">
        <f t="shared" si="45"/>
        <v>0</v>
      </c>
      <c r="IP40" s="198">
        <f t="shared" si="46"/>
        <v>-5.1855600000000006</v>
      </c>
      <c r="IQ40" s="198">
        <f t="shared" si="101"/>
        <v>-0.44000000000000039</v>
      </c>
      <c r="IR40" s="503">
        <f t="shared" si="47"/>
        <v>0</v>
      </c>
      <c r="IS40" s="503">
        <f t="shared" si="102"/>
        <v>0</v>
      </c>
      <c r="IT40" s="503">
        <f t="shared" si="103"/>
        <v>0</v>
      </c>
      <c r="IU40" s="503">
        <f t="shared" si="104"/>
        <v>0</v>
      </c>
      <c r="IV40" s="504">
        <f t="shared" si="105"/>
        <v>-4.9855600000000013</v>
      </c>
      <c r="IW40" s="513">
        <f t="shared" si="48"/>
        <v>-0.44000000000000039</v>
      </c>
      <c r="IX40" s="517"/>
      <c r="IY40" s="159"/>
      <c r="IZ40" s="159"/>
      <c r="JA40" s="159"/>
      <c r="JB40" s="103">
        <f t="shared" si="106"/>
        <v>-4.9855600000000013</v>
      </c>
      <c r="JC40" s="178"/>
      <c r="JD40" s="182">
        <v>-4.5623987231599985</v>
      </c>
      <c r="JF40" s="159">
        <v>-3.2546999999999997</v>
      </c>
      <c r="JG40" s="159">
        <f t="shared" si="11"/>
        <v>-4.1523019999999997</v>
      </c>
      <c r="JH40" s="159"/>
      <c r="JJ40" s="159">
        <v>-1.5546999999999986</v>
      </c>
      <c r="JK40" s="159">
        <f t="shared" si="12"/>
        <v>-4.9633000000000003</v>
      </c>
      <c r="JL40" s="159"/>
      <c r="JN40" s="159">
        <v>1.6953000000000014</v>
      </c>
      <c r="JO40" s="159">
        <f t="shared" si="13"/>
        <v>-4.3791299999999991</v>
      </c>
      <c r="JP40" s="159"/>
      <c r="JR40" s="159">
        <v>-1.0046999999999997</v>
      </c>
      <c r="JS40" s="159">
        <f t="shared" si="14"/>
        <v>-5.5600040000000011</v>
      </c>
      <c r="JT40" s="159"/>
      <c r="JV40" s="159">
        <v>0.19530000000000136</v>
      </c>
      <c r="JW40" s="159">
        <f t="shared" si="15"/>
        <v>-4.1549599999999991</v>
      </c>
      <c r="JX40" s="159"/>
      <c r="JZ40" s="159">
        <v>-2.0046999999999997</v>
      </c>
      <c r="KA40" s="159">
        <f t="shared" si="16"/>
        <v>-4.7890319999999988</v>
      </c>
      <c r="KB40" s="159"/>
      <c r="KD40" s="370">
        <v>-4.3046999999999986</v>
      </c>
      <c r="KE40" s="159">
        <f t="shared" si="17"/>
        <v>-5.2402559999999996</v>
      </c>
      <c r="KF40" s="159"/>
      <c r="KH40" s="330">
        <v>-0.85469999999999935</v>
      </c>
      <c r="KI40" s="159">
        <f t="shared" si="49"/>
        <v>-4.9855600000000013</v>
      </c>
      <c r="KJ40" s="159"/>
      <c r="KK40" s="36">
        <v>42282</v>
      </c>
      <c r="KL40" s="36"/>
    </row>
    <row r="41" spans="1:315" x14ac:dyDescent="0.25">
      <c r="A41" s="95">
        <v>41187</v>
      </c>
      <c r="B41" s="36">
        <v>41187</v>
      </c>
      <c r="C41" s="303">
        <v>7.6</v>
      </c>
      <c r="D41" s="303">
        <v>9.3000000000000007</v>
      </c>
      <c r="E41" s="303">
        <v>12.55</v>
      </c>
      <c r="F41" s="303">
        <v>9.85</v>
      </c>
      <c r="G41" s="303">
        <v>11.05</v>
      </c>
      <c r="H41" s="303">
        <v>8.85</v>
      </c>
      <c r="I41" s="303">
        <v>6.5500000000000007</v>
      </c>
      <c r="J41" s="303">
        <v>10</v>
      </c>
      <c r="K41" s="104"/>
      <c r="L41" s="36">
        <v>42282</v>
      </c>
      <c r="M41" s="107">
        <v>10.750399999999999</v>
      </c>
      <c r="N41" s="98">
        <f t="shared" si="9"/>
        <v>10.854699999999999</v>
      </c>
      <c r="O41" s="107">
        <f t="shared" si="10"/>
        <v>10.959333333333333</v>
      </c>
      <c r="P41" s="264"/>
      <c r="Q41" s="177">
        <v>42282</v>
      </c>
      <c r="R41" s="303">
        <v>7.6</v>
      </c>
      <c r="S41" s="219">
        <v>-3.2546999999999997</v>
      </c>
      <c r="U41" s="303">
        <v>9.3000000000000007</v>
      </c>
      <c r="V41" s="219">
        <v>-1.5546999999999986</v>
      </c>
      <c r="X41" s="303">
        <v>12.55</v>
      </c>
      <c r="Y41" s="219">
        <v>1.6953000000000014</v>
      </c>
      <c r="AA41" s="303">
        <v>9.85</v>
      </c>
      <c r="AB41" s="219">
        <v>-1.0046999999999997</v>
      </c>
      <c r="AD41" s="303">
        <v>11.05</v>
      </c>
      <c r="AE41" s="218">
        <v>0.19530000000000136</v>
      </c>
      <c r="AG41" s="303">
        <v>8.85</v>
      </c>
      <c r="AH41" s="218">
        <v>-2.0046999999999997</v>
      </c>
      <c r="AJ41" s="303">
        <v>6.5500000000000007</v>
      </c>
      <c r="AK41" s="218">
        <v>-4.3046999999999986</v>
      </c>
      <c r="AM41" s="303">
        <v>10</v>
      </c>
      <c r="AN41" s="330">
        <v>-0.85469999999999935</v>
      </c>
      <c r="AZ41" s="36">
        <v>42283</v>
      </c>
      <c r="BA41" s="303">
        <v>8</v>
      </c>
      <c r="BB41" s="227"/>
      <c r="BC41" s="303">
        <v>11.95</v>
      </c>
      <c r="BD41" s="184"/>
      <c r="BE41" s="303">
        <v>12.95</v>
      </c>
      <c r="BF41" s="184"/>
      <c r="BG41" s="303">
        <v>9.5500000000000007</v>
      </c>
      <c r="BH41" s="184"/>
      <c r="BI41" s="303">
        <v>11.7</v>
      </c>
      <c r="BJ41" s="184"/>
      <c r="BK41" s="303">
        <v>8.8999999999999986</v>
      </c>
      <c r="BL41" s="374"/>
      <c r="BM41" s="303">
        <v>6.9</v>
      </c>
      <c r="BN41" s="184"/>
      <c r="BO41" s="303">
        <v>9.5</v>
      </c>
      <c r="BP41" s="184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C41" s="36">
        <v>42283</v>
      </c>
      <c r="CD41" s="107">
        <v>10.5428</v>
      </c>
      <c r="CE41" s="107">
        <v>10.646599999999999</v>
      </c>
      <c r="CF41" s="507">
        <f t="shared" si="1"/>
        <v>-5.0023987231599989</v>
      </c>
      <c r="CG41" s="159">
        <v>-0.45779999999999993</v>
      </c>
      <c r="CH41" s="219">
        <v>-2.6465999999999994</v>
      </c>
      <c r="CI41" s="222">
        <f t="shared" si="50"/>
        <v>1.1000000000000001</v>
      </c>
      <c r="CJ41" s="223">
        <f t="shared" si="18"/>
        <v>0</v>
      </c>
      <c r="CK41" s="198">
        <f t="shared" si="51"/>
        <v>-4.6558820000000001</v>
      </c>
      <c r="CL41" s="198">
        <f t="shared" si="52"/>
        <v>-0.50358000000000036</v>
      </c>
      <c r="CM41" s="503">
        <f t="shared" si="19"/>
        <v>0</v>
      </c>
      <c r="CN41" s="503">
        <f t="shared" si="53"/>
        <v>0</v>
      </c>
      <c r="CO41" s="503">
        <f t="shared" si="54"/>
        <v>0</v>
      </c>
      <c r="CP41" s="503">
        <f t="shared" si="55"/>
        <v>0</v>
      </c>
      <c r="CQ41" s="504">
        <f t="shared" si="56"/>
        <v>-4.6558820000000001</v>
      </c>
      <c r="CR41" s="513">
        <f t="shared" si="20"/>
        <v>-0.50358000000000036</v>
      </c>
      <c r="CS41" s="517"/>
      <c r="CW41" s="103">
        <f t="shared" si="57"/>
        <v>-4.6558820000000001</v>
      </c>
      <c r="CZ41" s="36">
        <v>42283</v>
      </c>
      <c r="DA41" s="107">
        <v>10.5428</v>
      </c>
      <c r="DB41" s="107">
        <v>10.646599999999999</v>
      </c>
      <c r="DC41" s="507">
        <f t="shared" si="2"/>
        <v>-5.0023987231599989</v>
      </c>
      <c r="DD41" s="159">
        <v>-0.45779999999999993</v>
      </c>
      <c r="DE41" s="219">
        <v>1.3033999999999999</v>
      </c>
      <c r="DF41" s="222">
        <f t="shared" si="58"/>
        <v>0</v>
      </c>
      <c r="DG41" s="223">
        <f t="shared" si="21"/>
        <v>0.98</v>
      </c>
      <c r="DH41" s="198">
        <f t="shared" si="22"/>
        <v>-5.4119440000000001</v>
      </c>
      <c r="DI41" s="198">
        <f t="shared" si="59"/>
        <v>-0.44864399999999982</v>
      </c>
      <c r="DJ41" s="503">
        <f t="shared" si="23"/>
        <v>0</v>
      </c>
      <c r="DK41" s="503">
        <f t="shared" si="60"/>
        <v>0</v>
      </c>
      <c r="DL41" s="503">
        <f t="shared" si="61"/>
        <v>0</v>
      </c>
      <c r="DM41" s="503">
        <f t="shared" si="62"/>
        <v>0</v>
      </c>
      <c r="DN41" s="504">
        <f t="shared" si="63"/>
        <v>-5.4119440000000001</v>
      </c>
      <c r="DO41" s="513">
        <f t="shared" si="24"/>
        <v>-0.44864399999999982</v>
      </c>
      <c r="DP41" s="517"/>
      <c r="DT41" s="103">
        <f t="shared" si="64"/>
        <v>-5.4119440000000001</v>
      </c>
      <c r="DU41" s="178"/>
      <c r="DV41" s="179"/>
      <c r="DW41" s="36">
        <v>42283</v>
      </c>
      <c r="DX41" s="107">
        <v>10.5428</v>
      </c>
      <c r="DY41" s="107">
        <v>10.646599999999999</v>
      </c>
      <c r="DZ41" s="507">
        <f t="shared" si="3"/>
        <v>-5.0023987231599989</v>
      </c>
      <c r="EA41" s="159">
        <v>-0.45779999999999993</v>
      </c>
      <c r="EB41" s="219">
        <v>2.3033999999999999</v>
      </c>
      <c r="EC41" s="222">
        <f t="shared" si="65"/>
        <v>0</v>
      </c>
      <c r="ED41" s="223">
        <f t="shared" si="25"/>
        <v>0.95</v>
      </c>
      <c r="EE41" s="198">
        <f t="shared" si="26"/>
        <v>-4.8140399999999985</v>
      </c>
      <c r="EF41" s="198">
        <f t="shared" si="66"/>
        <v>-0.43490999999999946</v>
      </c>
      <c r="EG41" s="503">
        <f t="shared" si="27"/>
        <v>0</v>
      </c>
      <c r="EH41" s="503">
        <f t="shared" si="67"/>
        <v>0</v>
      </c>
      <c r="EI41" s="503">
        <f t="shared" si="68"/>
        <v>0</v>
      </c>
      <c r="EJ41" s="503">
        <f t="shared" si="69"/>
        <v>0</v>
      </c>
      <c r="EK41" s="504">
        <f t="shared" si="70"/>
        <v>-4.8140399999999985</v>
      </c>
      <c r="EL41" s="513">
        <f t="shared" si="28"/>
        <v>-0.43490999999999946</v>
      </c>
      <c r="EM41" s="517"/>
      <c r="EQ41" s="103">
        <f t="shared" si="71"/>
        <v>-4.8140399999999985</v>
      </c>
      <c r="ER41" s="178"/>
      <c r="ES41" s="179"/>
      <c r="ET41" s="36">
        <v>42283</v>
      </c>
      <c r="EU41" s="107">
        <v>10.5428</v>
      </c>
      <c r="EV41" s="107">
        <v>10.646599999999999</v>
      </c>
      <c r="EW41" s="507">
        <f t="shared" si="4"/>
        <v>-5.0023987231599989</v>
      </c>
      <c r="EX41" s="159">
        <v>-0.45779999999999993</v>
      </c>
      <c r="EY41" s="219">
        <v>-1.0965999999999987</v>
      </c>
      <c r="EZ41" s="222">
        <f t="shared" si="72"/>
        <v>1</v>
      </c>
      <c r="FA41" s="223">
        <f t="shared" si="29"/>
        <v>0</v>
      </c>
      <c r="FB41" s="198">
        <f t="shared" si="30"/>
        <v>-4.9178040000000003</v>
      </c>
      <c r="FC41" s="198">
        <f t="shared" si="73"/>
        <v>-0.45779999999999976</v>
      </c>
      <c r="FD41" s="503">
        <f t="shared" si="31"/>
        <v>0</v>
      </c>
      <c r="FE41" s="503">
        <f t="shared" si="74"/>
        <v>0</v>
      </c>
      <c r="FF41" s="503">
        <f t="shared" si="75"/>
        <v>0</v>
      </c>
      <c r="FG41" s="503">
        <f t="shared" si="76"/>
        <v>0</v>
      </c>
      <c r="FH41" s="504">
        <f t="shared" si="77"/>
        <v>-6.0178040000000008</v>
      </c>
      <c r="FI41" s="513">
        <f t="shared" si="32"/>
        <v>-0.45779999999999976</v>
      </c>
      <c r="FJ41" s="517"/>
      <c r="FN41" s="103">
        <f t="shared" si="78"/>
        <v>-6.0178040000000008</v>
      </c>
      <c r="FO41" s="178"/>
      <c r="FP41" s="179"/>
      <c r="FQ41" s="36">
        <v>42283</v>
      </c>
      <c r="FR41" s="107">
        <v>10.5428</v>
      </c>
      <c r="FS41" s="107">
        <v>10.646599999999999</v>
      </c>
      <c r="FT41" s="507">
        <f t="shared" si="5"/>
        <v>-5.0023987231599989</v>
      </c>
      <c r="FU41" s="159">
        <v>-0.45779999999999993</v>
      </c>
      <c r="FV41" s="218">
        <v>1.0533999999999999</v>
      </c>
      <c r="FW41" s="222">
        <f t="shared" si="79"/>
        <v>0</v>
      </c>
      <c r="FX41" s="223">
        <f t="shared" si="33"/>
        <v>0.98</v>
      </c>
      <c r="FY41" s="198">
        <f t="shared" si="34"/>
        <v>-4.8036039999999991</v>
      </c>
      <c r="FZ41" s="198">
        <f t="shared" si="80"/>
        <v>-0.44864399999999982</v>
      </c>
      <c r="GA41" s="503">
        <f t="shared" si="35"/>
        <v>0</v>
      </c>
      <c r="GB41" s="503">
        <f t="shared" si="81"/>
        <v>0</v>
      </c>
      <c r="GC41" s="503">
        <f t="shared" si="82"/>
        <v>0</v>
      </c>
      <c r="GD41" s="503">
        <f t="shared" si="83"/>
        <v>0</v>
      </c>
      <c r="GE41" s="504">
        <f t="shared" si="84"/>
        <v>-4.6036039999999989</v>
      </c>
      <c r="GF41" s="513">
        <f t="shared" si="36"/>
        <v>-0.44864399999999982</v>
      </c>
      <c r="GG41" s="517"/>
      <c r="GK41" s="103">
        <f t="shared" si="85"/>
        <v>-4.6036039999999989</v>
      </c>
      <c r="GL41" s="178"/>
      <c r="GM41" s="179"/>
      <c r="GN41" s="36">
        <v>42283</v>
      </c>
      <c r="GO41" s="107">
        <v>10.5428</v>
      </c>
      <c r="GP41" s="107">
        <v>10.646599999999999</v>
      </c>
      <c r="GQ41" s="507">
        <f t="shared" si="6"/>
        <v>-5.0023987231599989</v>
      </c>
      <c r="GR41" s="159">
        <v>-0.45779999999999993</v>
      </c>
      <c r="GS41" s="218">
        <v>-1.7466000000000008</v>
      </c>
      <c r="GT41" s="222">
        <f t="shared" si="86"/>
        <v>1</v>
      </c>
      <c r="GU41" s="223">
        <f t="shared" si="37"/>
        <v>0</v>
      </c>
      <c r="GV41" s="198">
        <f t="shared" si="38"/>
        <v>-5.0468319999999993</v>
      </c>
      <c r="GW41" s="198">
        <f t="shared" si="87"/>
        <v>-0.45779999999999976</v>
      </c>
      <c r="GX41" s="503">
        <f t="shared" si="39"/>
        <v>0</v>
      </c>
      <c r="GY41" s="503">
        <f t="shared" si="88"/>
        <v>0</v>
      </c>
      <c r="GZ41" s="503">
        <f t="shared" si="89"/>
        <v>0</v>
      </c>
      <c r="HA41" s="503">
        <f t="shared" si="90"/>
        <v>0</v>
      </c>
      <c r="HB41" s="504">
        <f t="shared" si="91"/>
        <v>-5.2468319999999986</v>
      </c>
      <c r="HC41" s="513">
        <f t="shared" si="40"/>
        <v>-0.45779999999999976</v>
      </c>
      <c r="HD41" s="517"/>
      <c r="HH41" s="103">
        <f t="shared" si="92"/>
        <v>-5.2468319999999986</v>
      </c>
      <c r="HJ41" s="179"/>
      <c r="HK41" s="36">
        <v>42283</v>
      </c>
      <c r="HL41" s="107">
        <v>10.5428</v>
      </c>
      <c r="HM41" s="107">
        <v>10.646599999999999</v>
      </c>
      <c r="HN41" s="507">
        <f t="shared" si="7"/>
        <v>-5.0023987231599989</v>
      </c>
      <c r="HO41" s="159">
        <v>-0.45779999999999993</v>
      </c>
      <c r="HP41" s="218">
        <v>-3.746599999999999</v>
      </c>
      <c r="HQ41" s="222">
        <f t="shared" si="93"/>
        <v>1.2</v>
      </c>
      <c r="HR41" s="223">
        <f t="shared" si="41"/>
        <v>0</v>
      </c>
      <c r="HS41" s="198">
        <f t="shared" si="42"/>
        <v>-6.0896159999999995</v>
      </c>
      <c r="HT41" s="198">
        <f t="shared" si="94"/>
        <v>-0.54936000000000007</v>
      </c>
      <c r="HU41" s="503">
        <f t="shared" si="43"/>
        <v>0</v>
      </c>
      <c r="HV41" s="503">
        <f t="shared" si="95"/>
        <v>0</v>
      </c>
      <c r="HW41" s="503">
        <f t="shared" si="96"/>
        <v>0</v>
      </c>
      <c r="HX41" s="503">
        <f t="shared" si="97"/>
        <v>0</v>
      </c>
      <c r="HY41" s="504">
        <f t="shared" si="98"/>
        <v>-5.7896159999999997</v>
      </c>
      <c r="HZ41" s="513">
        <f t="shared" si="44"/>
        <v>-0.54936000000000007</v>
      </c>
      <c r="IA41" s="517"/>
      <c r="IB41" s="159"/>
      <c r="IC41" s="159"/>
      <c r="ID41" s="159"/>
      <c r="IE41" s="103">
        <f t="shared" si="99"/>
        <v>-5.7896159999999997</v>
      </c>
      <c r="IF41" s="178"/>
      <c r="IG41" s="179"/>
      <c r="IH41" s="36">
        <v>42283</v>
      </c>
      <c r="II41" s="107">
        <v>10.5428</v>
      </c>
      <c r="IJ41" s="107">
        <v>10.646599999999999</v>
      </c>
      <c r="IK41" s="507">
        <f t="shared" si="8"/>
        <v>-5.0023987231599989</v>
      </c>
      <c r="IL41" s="159">
        <v>-0.45779999999999993</v>
      </c>
      <c r="IM41" s="330">
        <v>-1.1966000000000001</v>
      </c>
      <c r="IN41" s="222">
        <f t="shared" si="100"/>
        <v>1</v>
      </c>
      <c r="IO41" s="223">
        <f t="shared" si="45"/>
        <v>0</v>
      </c>
      <c r="IP41" s="198">
        <f t="shared" si="46"/>
        <v>-5.6433600000000004</v>
      </c>
      <c r="IQ41" s="198">
        <f t="shared" si="101"/>
        <v>-0.45779999999999976</v>
      </c>
      <c r="IR41" s="503">
        <f t="shared" si="47"/>
        <v>0</v>
      </c>
      <c r="IS41" s="503">
        <f t="shared" si="102"/>
        <v>0</v>
      </c>
      <c r="IT41" s="503">
        <f t="shared" si="103"/>
        <v>0</v>
      </c>
      <c r="IU41" s="503">
        <f t="shared" si="104"/>
        <v>0</v>
      </c>
      <c r="IV41" s="504">
        <f t="shared" si="105"/>
        <v>-5.4433600000000011</v>
      </c>
      <c r="IW41" s="513">
        <f t="shared" si="48"/>
        <v>-0.45779999999999976</v>
      </c>
      <c r="IX41" s="517"/>
      <c r="IY41" s="159"/>
      <c r="IZ41" s="159"/>
      <c r="JA41" s="159"/>
      <c r="JB41" s="103">
        <f t="shared" si="106"/>
        <v>-5.4433600000000011</v>
      </c>
      <c r="JC41" s="178"/>
      <c r="JD41" s="182">
        <v>-5.0023987231599989</v>
      </c>
      <c r="JF41" s="159">
        <v>-2.6465999999999994</v>
      </c>
      <c r="JG41" s="159">
        <f t="shared" si="11"/>
        <v>-4.6558820000000001</v>
      </c>
      <c r="JH41" s="159"/>
      <c r="JJ41" s="159">
        <v>1.3033999999999999</v>
      </c>
      <c r="JK41" s="159">
        <f t="shared" si="12"/>
        <v>-5.4119440000000001</v>
      </c>
      <c r="JL41" s="159"/>
      <c r="JN41" s="159">
        <v>2.3033999999999999</v>
      </c>
      <c r="JO41" s="159">
        <f t="shared" si="13"/>
        <v>-4.8140399999999985</v>
      </c>
      <c r="JP41" s="159"/>
      <c r="JR41" s="159">
        <v>-1.0965999999999987</v>
      </c>
      <c r="JS41" s="159">
        <f t="shared" si="14"/>
        <v>-6.0178040000000008</v>
      </c>
      <c r="JT41" s="159"/>
      <c r="JV41" s="159">
        <v>1.0533999999999999</v>
      </c>
      <c r="JW41" s="159">
        <f t="shared" si="15"/>
        <v>-4.6036039999999989</v>
      </c>
      <c r="JX41" s="159"/>
      <c r="JZ41" s="159">
        <v>-1.7466000000000008</v>
      </c>
      <c r="KA41" s="159">
        <f t="shared" si="16"/>
        <v>-5.2468319999999986</v>
      </c>
      <c r="KB41" s="159"/>
      <c r="KD41" s="370">
        <v>-3.746599999999999</v>
      </c>
      <c r="KE41" s="159">
        <f t="shared" si="17"/>
        <v>-5.7896159999999997</v>
      </c>
      <c r="KF41" s="159"/>
      <c r="KH41" s="330">
        <v>-1.1966000000000001</v>
      </c>
      <c r="KI41" s="159">
        <f t="shared" si="49"/>
        <v>-5.4433600000000011</v>
      </c>
      <c r="KJ41" s="159"/>
      <c r="KK41" s="36">
        <v>42283</v>
      </c>
      <c r="KL41" s="36"/>
    </row>
    <row r="42" spans="1:315" x14ac:dyDescent="0.25">
      <c r="A42" s="95">
        <v>41188</v>
      </c>
      <c r="B42" s="36">
        <v>41188</v>
      </c>
      <c r="C42" s="303">
        <v>8</v>
      </c>
      <c r="D42" s="303">
        <v>11.95</v>
      </c>
      <c r="E42" s="303">
        <v>12.95</v>
      </c>
      <c r="F42" s="303">
        <v>9.5500000000000007</v>
      </c>
      <c r="G42" s="303">
        <v>11.7</v>
      </c>
      <c r="H42" s="303">
        <v>8.8999999999999986</v>
      </c>
      <c r="I42" s="303">
        <v>6.9</v>
      </c>
      <c r="J42" s="303">
        <v>9.4499999999999993</v>
      </c>
      <c r="K42" s="104"/>
      <c r="L42" s="36">
        <v>42283</v>
      </c>
      <c r="M42" s="107">
        <v>10.5428</v>
      </c>
      <c r="N42" s="98">
        <f t="shared" si="9"/>
        <v>10.646599999999999</v>
      </c>
      <c r="O42" s="107">
        <f t="shared" si="10"/>
        <v>10.750733333333335</v>
      </c>
      <c r="P42" s="264"/>
      <c r="Q42" s="177">
        <v>42283</v>
      </c>
      <c r="R42" s="303">
        <v>8</v>
      </c>
      <c r="S42" s="219">
        <v>-2.6465999999999994</v>
      </c>
      <c r="U42" s="303">
        <v>11.95</v>
      </c>
      <c r="V42" s="219">
        <v>1.3033999999999999</v>
      </c>
      <c r="X42" s="303">
        <v>12.95</v>
      </c>
      <c r="Y42" s="219">
        <v>2.3033999999999999</v>
      </c>
      <c r="AA42" s="303">
        <v>9.5500000000000007</v>
      </c>
      <c r="AB42" s="219">
        <v>-1.0965999999999987</v>
      </c>
      <c r="AD42" s="303">
        <v>11.7</v>
      </c>
      <c r="AE42" s="218">
        <v>1.0533999999999999</v>
      </c>
      <c r="AG42" s="303">
        <v>8.8999999999999986</v>
      </c>
      <c r="AH42" s="218">
        <v>-1.7466000000000008</v>
      </c>
      <c r="AJ42" s="303">
        <v>6.9</v>
      </c>
      <c r="AK42" s="218">
        <v>-3.746599999999999</v>
      </c>
      <c r="AM42" s="303">
        <v>9.5</v>
      </c>
      <c r="AN42" s="330">
        <v>-1.1966000000000001</v>
      </c>
      <c r="AZ42" s="36">
        <v>42284</v>
      </c>
      <c r="BA42" s="303">
        <v>8.4</v>
      </c>
      <c r="BB42" s="227"/>
      <c r="BC42" s="303">
        <v>13.55</v>
      </c>
      <c r="BD42" s="184"/>
      <c r="BE42" s="303">
        <v>14.35</v>
      </c>
      <c r="BF42" s="184"/>
      <c r="BG42" s="303">
        <v>10.35</v>
      </c>
      <c r="BH42" s="184"/>
      <c r="BI42" s="303">
        <v>13.100000000000001</v>
      </c>
      <c r="BJ42" s="184"/>
      <c r="BK42" s="303">
        <v>9.6499999999999986</v>
      </c>
      <c r="BL42" s="374"/>
      <c r="BM42" s="303">
        <v>7.6999999999999993</v>
      </c>
      <c r="BN42" s="184"/>
      <c r="BO42" s="303">
        <v>10.199999999999999</v>
      </c>
      <c r="BP42" s="184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C42" s="36">
        <v>42284</v>
      </c>
      <c r="CD42" s="107">
        <v>10.336199999999998</v>
      </c>
      <c r="CE42" s="107">
        <v>10.439499999999999</v>
      </c>
      <c r="CF42" s="507">
        <f t="shared" si="1"/>
        <v>-5.4601987231599987</v>
      </c>
      <c r="CG42" s="159">
        <v>-0.47519999999999996</v>
      </c>
      <c r="CH42" s="219">
        <v>-2.0394999999999985</v>
      </c>
      <c r="CI42" s="222">
        <f t="shared" si="50"/>
        <v>1.1000000000000001</v>
      </c>
      <c r="CJ42" s="223">
        <f t="shared" si="18"/>
        <v>0</v>
      </c>
      <c r="CK42" s="198">
        <f t="shared" si="51"/>
        <v>-5.1786019999999997</v>
      </c>
      <c r="CL42" s="198">
        <f t="shared" si="52"/>
        <v>-0.52271999999999963</v>
      </c>
      <c r="CM42" s="503">
        <f t="shared" si="19"/>
        <v>0</v>
      </c>
      <c r="CN42" s="503">
        <f t="shared" si="53"/>
        <v>0</v>
      </c>
      <c r="CO42" s="503">
        <f t="shared" si="54"/>
        <v>0</v>
      </c>
      <c r="CP42" s="503">
        <f t="shared" si="55"/>
        <v>0</v>
      </c>
      <c r="CQ42" s="504">
        <f t="shared" si="56"/>
        <v>-5.1786019999999997</v>
      </c>
      <c r="CR42" s="513">
        <f t="shared" si="20"/>
        <v>-0.52271999999999963</v>
      </c>
      <c r="CS42" s="517"/>
      <c r="CW42" s="103">
        <f t="shared" si="57"/>
        <v>-5.1786019999999997</v>
      </c>
      <c r="CZ42" s="36">
        <v>42284</v>
      </c>
      <c r="DA42" s="107">
        <v>10.336199999999998</v>
      </c>
      <c r="DB42" s="107">
        <v>10.439499999999999</v>
      </c>
      <c r="DC42" s="507">
        <f t="shared" si="2"/>
        <v>-5.4601987231599987</v>
      </c>
      <c r="DD42" s="159">
        <v>-0.47519999999999996</v>
      </c>
      <c r="DE42" s="219">
        <v>3.1105000000000018</v>
      </c>
      <c r="DF42" s="222">
        <f t="shared" si="58"/>
        <v>0</v>
      </c>
      <c r="DG42" s="223">
        <f t="shared" si="21"/>
        <v>0.9</v>
      </c>
      <c r="DH42" s="198">
        <f t="shared" si="22"/>
        <v>-5.8396239999999997</v>
      </c>
      <c r="DI42" s="198">
        <f t="shared" si="59"/>
        <v>-0.42767999999999962</v>
      </c>
      <c r="DJ42" s="503">
        <f t="shared" si="23"/>
        <v>0</v>
      </c>
      <c r="DK42" s="503">
        <f t="shared" si="60"/>
        <v>0</v>
      </c>
      <c r="DL42" s="503">
        <f t="shared" si="61"/>
        <v>0</v>
      </c>
      <c r="DM42" s="503">
        <f t="shared" si="62"/>
        <v>0</v>
      </c>
      <c r="DN42" s="504">
        <f t="shared" si="63"/>
        <v>-5.8396239999999997</v>
      </c>
      <c r="DO42" s="513">
        <f t="shared" si="24"/>
        <v>-0.42767999999999962</v>
      </c>
      <c r="DP42" s="517"/>
      <c r="DT42" s="103">
        <f t="shared" si="64"/>
        <v>-5.8396239999999997</v>
      </c>
      <c r="DU42" s="178"/>
      <c r="DV42" s="179"/>
      <c r="DW42" s="36">
        <v>42284</v>
      </c>
      <c r="DX42" s="107">
        <v>10.336199999999998</v>
      </c>
      <c r="DY42" s="107">
        <v>10.439499999999999</v>
      </c>
      <c r="DZ42" s="507">
        <f t="shared" si="3"/>
        <v>-5.4601987231599987</v>
      </c>
      <c r="EA42" s="159">
        <v>-0.47519999999999996</v>
      </c>
      <c r="EB42" s="219">
        <v>3.9105000000000008</v>
      </c>
      <c r="EC42" s="222">
        <f t="shared" si="65"/>
        <v>0</v>
      </c>
      <c r="ED42" s="223">
        <f t="shared" si="25"/>
        <v>0.9</v>
      </c>
      <c r="EE42" s="198">
        <f t="shared" si="26"/>
        <v>-5.2417199999999982</v>
      </c>
      <c r="EF42" s="198">
        <f t="shared" si="66"/>
        <v>-0.42767999999999962</v>
      </c>
      <c r="EG42" s="503">
        <f t="shared" si="27"/>
        <v>0</v>
      </c>
      <c r="EH42" s="503">
        <f t="shared" si="67"/>
        <v>0</v>
      </c>
      <c r="EI42" s="503">
        <f t="shared" si="68"/>
        <v>0</v>
      </c>
      <c r="EJ42" s="503">
        <f t="shared" si="69"/>
        <v>0</v>
      </c>
      <c r="EK42" s="504">
        <f t="shared" si="70"/>
        <v>-5.2417199999999982</v>
      </c>
      <c r="EL42" s="513">
        <f t="shared" si="28"/>
        <v>-0.42767999999999962</v>
      </c>
      <c r="EM42" s="517"/>
      <c r="EQ42" s="103">
        <f t="shared" si="71"/>
        <v>-5.2417199999999982</v>
      </c>
      <c r="ER42" s="178"/>
      <c r="ES42" s="179"/>
      <c r="ET42" s="36">
        <v>42284</v>
      </c>
      <c r="EU42" s="107">
        <v>10.336199999999998</v>
      </c>
      <c r="EV42" s="107">
        <v>10.439499999999999</v>
      </c>
      <c r="EW42" s="507">
        <f t="shared" si="4"/>
        <v>-5.4601987231599987</v>
      </c>
      <c r="EX42" s="159">
        <v>-0.47519999999999996</v>
      </c>
      <c r="EY42" s="219">
        <v>-8.9499999999999247E-2</v>
      </c>
      <c r="EZ42" s="222">
        <f t="shared" si="72"/>
        <v>1</v>
      </c>
      <c r="FA42" s="223">
        <f t="shared" si="29"/>
        <v>0</v>
      </c>
      <c r="FB42" s="198">
        <f t="shared" si="30"/>
        <v>-5.3930040000000004</v>
      </c>
      <c r="FC42" s="198">
        <f t="shared" si="73"/>
        <v>-0.47520000000000007</v>
      </c>
      <c r="FD42" s="503">
        <f t="shared" si="31"/>
        <v>0</v>
      </c>
      <c r="FE42" s="503">
        <f t="shared" si="74"/>
        <v>0</v>
      </c>
      <c r="FF42" s="503">
        <f t="shared" si="75"/>
        <v>0</v>
      </c>
      <c r="FG42" s="503">
        <f t="shared" si="76"/>
        <v>0</v>
      </c>
      <c r="FH42" s="504">
        <f t="shared" si="77"/>
        <v>-6.4930040000000009</v>
      </c>
      <c r="FI42" s="513">
        <f t="shared" si="32"/>
        <v>-0.47520000000000007</v>
      </c>
      <c r="FJ42" s="517"/>
      <c r="FN42" s="103">
        <f t="shared" si="78"/>
        <v>-6.4930040000000009</v>
      </c>
      <c r="FO42" s="178"/>
      <c r="FP42" s="179"/>
      <c r="FQ42" s="36">
        <v>42284</v>
      </c>
      <c r="FR42" s="107">
        <v>10.336199999999998</v>
      </c>
      <c r="FS42" s="107">
        <v>10.439499999999999</v>
      </c>
      <c r="FT42" s="507">
        <f t="shared" si="5"/>
        <v>-5.4601987231599987</v>
      </c>
      <c r="FU42" s="159">
        <v>-0.47519999999999996</v>
      </c>
      <c r="FV42" s="218">
        <v>2.6605000000000025</v>
      </c>
      <c r="FW42" s="222">
        <f t="shared" si="79"/>
        <v>0</v>
      </c>
      <c r="FX42" s="223">
        <f t="shared" si="33"/>
        <v>0.95</v>
      </c>
      <c r="FY42" s="198">
        <f t="shared" si="34"/>
        <v>-5.2550439999999989</v>
      </c>
      <c r="FZ42" s="198">
        <f t="shared" si="80"/>
        <v>-0.45143999999999984</v>
      </c>
      <c r="GA42" s="503">
        <f t="shared" si="35"/>
        <v>0</v>
      </c>
      <c r="GB42" s="503">
        <f t="shared" si="81"/>
        <v>0</v>
      </c>
      <c r="GC42" s="503">
        <f t="shared" si="82"/>
        <v>0</v>
      </c>
      <c r="GD42" s="503">
        <f t="shared" si="83"/>
        <v>0</v>
      </c>
      <c r="GE42" s="504">
        <f t="shared" si="84"/>
        <v>-5.0550439999999988</v>
      </c>
      <c r="GF42" s="513">
        <f t="shared" si="36"/>
        <v>-0.45143999999999984</v>
      </c>
      <c r="GG42" s="517"/>
      <c r="GK42" s="103">
        <f t="shared" si="85"/>
        <v>-5.0550439999999988</v>
      </c>
      <c r="GL42" s="178"/>
      <c r="GM42" s="179"/>
      <c r="GN42" s="36">
        <v>42284</v>
      </c>
      <c r="GO42" s="107">
        <v>10.336199999999998</v>
      </c>
      <c r="GP42" s="107">
        <v>10.439499999999999</v>
      </c>
      <c r="GQ42" s="507">
        <f t="shared" si="6"/>
        <v>-5.4601987231599987</v>
      </c>
      <c r="GR42" s="159">
        <v>-0.47519999999999996</v>
      </c>
      <c r="GS42" s="218">
        <v>-0.78950000000000031</v>
      </c>
      <c r="GT42" s="222">
        <f t="shared" si="86"/>
        <v>1</v>
      </c>
      <c r="GU42" s="223">
        <f t="shared" si="37"/>
        <v>0</v>
      </c>
      <c r="GV42" s="198">
        <f t="shared" si="38"/>
        <v>-5.5220319999999994</v>
      </c>
      <c r="GW42" s="198">
        <f t="shared" si="87"/>
        <v>-0.47520000000000007</v>
      </c>
      <c r="GX42" s="503">
        <f t="shared" si="39"/>
        <v>0</v>
      </c>
      <c r="GY42" s="503">
        <f t="shared" si="88"/>
        <v>0</v>
      </c>
      <c r="GZ42" s="503">
        <f t="shared" si="89"/>
        <v>0</v>
      </c>
      <c r="HA42" s="503">
        <f t="shared" si="90"/>
        <v>0</v>
      </c>
      <c r="HB42" s="504">
        <f t="shared" si="91"/>
        <v>-5.7220319999999987</v>
      </c>
      <c r="HC42" s="513">
        <f t="shared" si="40"/>
        <v>-0.47520000000000007</v>
      </c>
      <c r="HD42" s="517"/>
      <c r="HH42" s="103">
        <f t="shared" si="92"/>
        <v>-5.7220319999999987</v>
      </c>
      <c r="HJ42" s="179"/>
      <c r="HK42" s="36">
        <v>42284</v>
      </c>
      <c r="HL42" s="107">
        <v>10.336199999999998</v>
      </c>
      <c r="HM42" s="107">
        <v>10.439499999999999</v>
      </c>
      <c r="HN42" s="507">
        <f t="shared" si="7"/>
        <v>-5.4601987231599987</v>
      </c>
      <c r="HO42" s="159">
        <v>-0.47519999999999996</v>
      </c>
      <c r="HP42" s="218">
        <v>-2.7394999999999996</v>
      </c>
      <c r="HQ42" s="222">
        <f t="shared" si="93"/>
        <v>1.1000000000000001</v>
      </c>
      <c r="HR42" s="223">
        <f t="shared" si="41"/>
        <v>0</v>
      </c>
      <c r="HS42" s="198">
        <f t="shared" si="42"/>
        <v>-6.6123359999999991</v>
      </c>
      <c r="HT42" s="198">
        <f t="shared" si="94"/>
        <v>-0.52271999999999963</v>
      </c>
      <c r="HU42" s="503">
        <f t="shared" si="43"/>
        <v>0</v>
      </c>
      <c r="HV42" s="503">
        <f t="shared" si="95"/>
        <v>0</v>
      </c>
      <c r="HW42" s="503">
        <f t="shared" si="96"/>
        <v>0</v>
      </c>
      <c r="HX42" s="503">
        <f t="shared" si="97"/>
        <v>0</v>
      </c>
      <c r="HY42" s="504">
        <f t="shared" si="98"/>
        <v>-6.3123359999999993</v>
      </c>
      <c r="HZ42" s="513">
        <f t="shared" si="44"/>
        <v>-0.52271999999999963</v>
      </c>
      <c r="IA42" s="517"/>
      <c r="IB42" s="159"/>
      <c r="IC42" s="159"/>
      <c r="ID42" s="159"/>
      <c r="IE42" s="103">
        <f t="shared" si="99"/>
        <v>-6.3123359999999993</v>
      </c>
      <c r="IF42" s="178"/>
      <c r="IG42" s="179"/>
      <c r="IH42" s="36">
        <v>42284</v>
      </c>
      <c r="II42" s="107">
        <v>10.336199999999998</v>
      </c>
      <c r="IJ42" s="107">
        <v>10.439499999999999</v>
      </c>
      <c r="IK42" s="507">
        <f t="shared" si="8"/>
        <v>-5.4601987231599987</v>
      </c>
      <c r="IL42" s="159">
        <v>-0.47519999999999996</v>
      </c>
      <c r="IM42" s="330">
        <v>-0.28949999999999854</v>
      </c>
      <c r="IN42" s="222">
        <f t="shared" si="100"/>
        <v>1</v>
      </c>
      <c r="IO42" s="223">
        <f t="shared" si="45"/>
        <v>0</v>
      </c>
      <c r="IP42" s="198">
        <f t="shared" si="46"/>
        <v>-6.1185600000000004</v>
      </c>
      <c r="IQ42" s="198">
        <f t="shared" si="101"/>
        <v>-0.47520000000000007</v>
      </c>
      <c r="IR42" s="503">
        <f t="shared" si="47"/>
        <v>0</v>
      </c>
      <c r="IS42" s="503">
        <f t="shared" si="102"/>
        <v>0</v>
      </c>
      <c r="IT42" s="503">
        <f t="shared" si="103"/>
        <v>0</v>
      </c>
      <c r="IU42" s="503">
        <f t="shared" si="104"/>
        <v>0</v>
      </c>
      <c r="IV42" s="504">
        <f t="shared" si="105"/>
        <v>-5.9185600000000012</v>
      </c>
      <c r="IW42" s="513">
        <f t="shared" si="48"/>
        <v>-0.47520000000000007</v>
      </c>
      <c r="IX42" s="517"/>
      <c r="IY42" s="159"/>
      <c r="IZ42" s="159"/>
      <c r="JA42" s="159"/>
      <c r="JB42" s="103">
        <f t="shared" si="106"/>
        <v>-5.9185600000000012</v>
      </c>
      <c r="JC42" s="178"/>
      <c r="JD42" s="182">
        <v>-5.4601987231599987</v>
      </c>
      <c r="JF42" s="159">
        <v>-2.0394999999999985</v>
      </c>
      <c r="JG42" s="159">
        <f t="shared" si="11"/>
        <v>-5.1786019999999997</v>
      </c>
      <c r="JH42" s="159"/>
      <c r="JJ42" s="159">
        <v>3.1105000000000018</v>
      </c>
      <c r="JK42" s="159">
        <f t="shared" si="12"/>
        <v>-5.8396239999999997</v>
      </c>
      <c r="JL42" s="159"/>
      <c r="JN42" s="159">
        <v>3.9105000000000008</v>
      </c>
      <c r="JO42" s="159">
        <f t="shared" si="13"/>
        <v>-5.2417199999999982</v>
      </c>
      <c r="JP42" s="159"/>
      <c r="JR42" s="159">
        <v>-8.9499999999999247E-2</v>
      </c>
      <c r="JS42" s="159">
        <f t="shared" si="14"/>
        <v>-6.4930040000000009</v>
      </c>
      <c r="JT42" s="159"/>
      <c r="JV42" s="159">
        <v>2.6605000000000025</v>
      </c>
      <c r="JW42" s="159">
        <f t="shared" si="15"/>
        <v>-5.0550439999999988</v>
      </c>
      <c r="JX42" s="159"/>
      <c r="JZ42" s="159">
        <v>-0.78950000000000031</v>
      </c>
      <c r="KA42" s="159">
        <f t="shared" si="16"/>
        <v>-5.7220319999999987</v>
      </c>
      <c r="KB42" s="159"/>
      <c r="KD42" s="370">
        <v>-2.7394999999999996</v>
      </c>
      <c r="KE42" s="159">
        <f t="shared" si="17"/>
        <v>-6.3123359999999993</v>
      </c>
      <c r="KF42" s="159"/>
      <c r="KH42" s="330">
        <v>-0.28949999999999854</v>
      </c>
      <c r="KI42" s="159">
        <f t="shared" si="49"/>
        <v>-5.9185600000000012</v>
      </c>
      <c r="KJ42" s="159"/>
      <c r="KK42" s="36">
        <v>42284</v>
      </c>
      <c r="KL42" s="36"/>
    </row>
    <row r="43" spans="1:315" x14ac:dyDescent="0.25">
      <c r="A43" s="95">
        <v>41189</v>
      </c>
      <c r="B43" s="36">
        <v>41189</v>
      </c>
      <c r="C43" s="303">
        <v>8.4</v>
      </c>
      <c r="D43" s="303">
        <v>13.55</v>
      </c>
      <c r="E43" s="303">
        <v>14.35</v>
      </c>
      <c r="F43" s="303">
        <v>10.35</v>
      </c>
      <c r="G43" s="303">
        <v>13.100000000000001</v>
      </c>
      <c r="H43" s="303">
        <v>9.6499999999999986</v>
      </c>
      <c r="I43" s="303">
        <v>7.6999999999999993</v>
      </c>
      <c r="J43" s="303">
        <v>10.15</v>
      </c>
      <c r="K43" s="104"/>
      <c r="L43" s="36">
        <v>42284</v>
      </c>
      <c r="M43" s="107">
        <v>10.336199999999998</v>
      </c>
      <c r="N43" s="98">
        <f t="shared" si="9"/>
        <v>10.439499999999999</v>
      </c>
      <c r="O43" s="107">
        <f t="shared" si="10"/>
        <v>10.543133333333332</v>
      </c>
      <c r="P43" s="264"/>
      <c r="Q43" s="177">
        <v>42284</v>
      </c>
      <c r="R43" s="303">
        <v>8.4</v>
      </c>
      <c r="S43" s="219">
        <v>-2.0394999999999985</v>
      </c>
      <c r="U43" s="303">
        <v>13.55</v>
      </c>
      <c r="V43" s="219">
        <v>3.1105000000000018</v>
      </c>
      <c r="X43" s="303">
        <v>14.35</v>
      </c>
      <c r="Y43" s="219">
        <v>3.9105000000000008</v>
      </c>
      <c r="AA43" s="303">
        <v>10.35</v>
      </c>
      <c r="AB43" s="219">
        <v>-8.9499999999999247E-2</v>
      </c>
      <c r="AD43" s="303">
        <v>13.100000000000001</v>
      </c>
      <c r="AE43" s="218">
        <v>2.6605000000000025</v>
      </c>
      <c r="AG43" s="303">
        <v>9.6499999999999986</v>
      </c>
      <c r="AH43" s="218">
        <v>-0.78950000000000031</v>
      </c>
      <c r="AJ43" s="303">
        <v>7.6999999999999993</v>
      </c>
      <c r="AK43" s="218">
        <v>-2.7394999999999996</v>
      </c>
      <c r="AM43" s="303">
        <v>10.199999999999999</v>
      </c>
      <c r="AN43" s="330">
        <v>-0.28949999999999854</v>
      </c>
      <c r="AZ43" s="36">
        <v>42285</v>
      </c>
      <c r="BA43" s="303">
        <v>9.0500000000000007</v>
      </c>
      <c r="BB43" s="227"/>
      <c r="BC43" s="303">
        <v>12.4</v>
      </c>
      <c r="BD43" s="184"/>
      <c r="BE43" s="303">
        <v>14.649999999999999</v>
      </c>
      <c r="BF43" s="184"/>
      <c r="BG43" s="303">
        <v>13.3</v>
      </c>
      <c r="BH43" s="184"/>
      <c r="BI43" s="303">
        <v>12.65</v>
      </c>
      <c r="BJ43" s="184"/>
      <c r="BK43" s="303">
        <v>9.5500000000000007</v>
      </c>
      <c r="BL43" s="374"/>
      <c r="BM43" s="303">
        <v>7.6999999999999993</v>
      </c>
      <c r="BN43" s="184"/>
      <c r="BO43" s="303">
        <v>10.8</v>
      </c>
      <c r="BP43" s="184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C43" s="36">
        <v>42285</v>
      </c>
      <c r="CD43" s="107">
        <v>10.130599999999999</v>
      </c>
      <c r="CE43" s="107">
        <v>10.2334</v>
      </c>
      <c r="CF43" s="507">
        <f t="shared" si="1"/>
        <v>-5.9353987231599987</v>
      </c>
      <c r="CG43" s="159">
        <v>-0.49219999999999997</v>
      </c>
      <c r="CH43" s="219">
        <v>-1.1833999999999989</v>
      </c>
      <c r="CI43" s="222">
        <f t="shared" si="50"/>
        <v>1</v>
      </c>
      <c r="CJ43" s="223">
        <f t="shared" si="18"/>
        <v>0</v>
      </c>
      <c r="CK43" s="198">
        <f t="shared" si="51"/>
        <v>-5.6708020000000001</v>
      </c>
      <c r="CL43" s="198">
        <f t="shared" si="52"/>
        <v>-0.49220000000000041</v>
      </c>
      <c r="CM43" s="503">
        <f t="shared" si="19"/>
        <v>0</v>
      </c>
      <c r="CN43" s="503">
        <f t="shared" si="53"/>
        <v>0</v>
      </c>
      <c r="CO43" s="503">
        <f t="shared" si="54"/>
        <v>0</v>
      </c>
      <c r="CP43" s="503">
        <f t="shared" si="55"/>
        <v>0</v>
      </c>
      <c r="CQ43" s="504">
        <f t="shared" si="56"/>
        <v>-5.6708020000000001</v>
      </c>
      <c r="CR43" s="513">
        <f t="shared" si="20"/>
        <v>-0.49220000000000041</v>
      </c>
      <c r="CS43" s="517"/>
      <c r="CW43" s="103">
        <f t="shared" si="57"/>
        <v>-5.6708020000000001</v>
      </c>
      <c r="CZ43" s="36">
        <v>42285</v>
      </c>
      <c r="DA43" s="107">
        <v>10.130599999999999</v>
      </c>
      <c r="DB43" s="107">
        <v>10.2334</v>
      </c>
      <c r="DC43" s="507">
        <f t="shared" si="2"/>
        <v>-5.9353987231599987</v>
      </c>
      <c r="DD43" s="159">
        <v>-0.49219999999999997</v>
      </c>
      <c r="DE43" s="219">
        <v>2.1666000000000007</v>
      </c>
      <c r="DF43" s="222">
        <f t="shared" si="58"/>
        <v>0</v>
      </c>
      <c r="DG43" s="223">
        <f t="shared" si="21"/>
        <v>0.95</v>
      </c>
      <c r="DH43" s="198">
        <f t="shared" si="22"/>
        <v>-6.3072140000000001</v>
      </c>
      <c r="DI43" s="198">
        <f t="shared" si="59"/>
        <v>-0.46759000000000039</v>
      </c>
      <c r="DJ43" s="503">
        <f t="shared" si="23"/>
        <v>0</v>
      </c>
      <c r="DK43" s="503">
        <f t="shared" si="60"/>
        <v>0</v>
      </c>
      <c r="DL43" s="503">
        <f t="shared" si="61"/>
        <v>0</v>
      </c>
      <c r="DM43" s="503">
        <f t="shared" si="62"/>
        <v>0</v>
      </c>
      <c r="DN43" s="504">
        <f t="shared" si="63"/>
        <v>-6.3072140000000001</v>
      </c>
      <c r="DO43" s="513">
        <f t="shared" si="24"/>
        <v>-0.46759000000000039</v>
      </c>
      <c r="DP43" s="517"/>
      <c r="DT43" s="103">
        <f t="shared" si="64"/>
        <v>-6.3072140000000001</v>
      </c>
      <c r="DU43" s="178"/>
      <c r="DV43" s="179"/>
      <c r="DW43" s="36">
        <v>42285</v>
      </c>
      <c r="DX43" s="107">
        <v>10.130599999999999</v>
      </c>
      <c r="DY43" s="107">
        <v>10.2334</v>
      </c>
      <c r="DZ43" s="507">
        <f t="shared" si="3"/>
        <v>-5.9353987231599987</v>
      </c>
      <c r="EA43" s="159">
        <v>-0.49219999999999997</v>
      </c>
      <c r="EB43" s="219">
        <v>4.416599999999999</v>
      </c>
      <c r="EC43" s="222">
        <f t="shared" si="65"/>
        <v>0</v>
      </c>
      <c r="ED43" s="223">
        <f t="shared" si="25"/>
        <v>0.8</v>
      </c>
      <c r="EE43" s="198">
        <f t="shared" si="26"/>
        <v>-5.6354799999999985</v>
      </c>
      <c r="EF43" s="198">
        <f t="shared" si="66"/>
        <v>-0.39376000000000033</v>
      </c>
      <c r="EG43" s="503">
        <f t="shared" si="27"/>
        <v>0</v>
      </c>
      <c r="EH43" s="503">
        <f t="shared" si="67"/>
        <v>0</v>
      </c>
      <c r="EI43" s="503">
        <f t="shared" si="68"/>
        <v>0</v>
      </c>
      <c r="EJ43" s="503">
        <f t="shared" si="69"/>
        <v>0</v>
      </c>
      <c r="EK43" s="504">
        <f t="shared" si="70"/>
        <v>-5.6354799999999985</v>
      </c>
      <c r="EL43" s="513">
        <f t="shared" si="28"/>
        <v>-0.39376000000000033</v>
      </c>
      <c r="EM43" s="517"/>
      <c r="EQ43" s="103">
        <f t="shared" si="71"/>
        <v>-5.6354799999999985</v>
      </c>
      <c r="ER43" s="178"/>
      <c r="ES43" s="179"/>
      <c r="ET43" s="36">
        <v>42285</v>
      </c>
      <c r="EU43" s="107">
        <v>10.130599999999999</v>
      </c>
      <c r="EV43" s="107">
        <v>10.2334</v>
      </c>
      <c r="EW43" s="507">
        <f t="shared" si="4"/>
        <v>-5.9353987231599987</v>
      </c>
      <c r="EX43" s="159">
        <v>-0.49219999999999997</v>
      </c>
      <c r="EY43" s="219">
        <v>3.0666000000000011</v>
      </c>
      <c r="EZ43" s="222">
        <f t="shared" si="72"/>
        <v>0</v>
      </c>
      <c r="FA43" s="223">
        <f t="shared" si="29"/>
        <v>0.9</v>
      </c>
      <c r="FB43" s="198">
        <f t="shared" si="30"/>
        <v>-5.8359840000000007</v>
      </c>
      <c r="FC43" s="198">
        <f t="shared" si="73"/>
        <v>-0.44298000000000037</v>
      </c>
      <c r="FD43" s="503">
        <f t="shared" si="31"/>
        <v>0</v>
      </c>
      <c r="FE43" s="503">
        <f t="shared" si="74"/>
        <v>0</v>
      </c>
      <c r="FF43" s="503">
        <f t="shared" si="75"/>
        <v>0</v>
      </c>
      <c r="FG43" s="503">
        <f t="shared" si="76"/>
        <v>0</v>
      </c>
      <c r="FH43" s="504">
        <f t="shared" si="77"/>
        <v>-6.9359840000000013</v>
      </c>
      <c r="FI43" s="513">
        <f t="shared" si="32"/>
        <v>-0.44298000000000037</v>
      </c>
      <c r="FJ43" s="517"/>
      <c r="FN43" s="103">
        <f t="shared" si="78"/>
        <v>-6.9359840000000013</v>
      </c>
      <c r="FO43" s="178"/>
      <c r="FP43" s="179"/>
      <c r="FQ43" s="36">
        <v>42285</v>
      </c>
      <c r="FR43" s="107">
        <v>10.130599999999999</v>
      </c>
      <c r="FS43" s="107">
        <v>10.2334</v>
      </c>
      <c r="FT43" s="507">
        <f t="shared" si="5"/>
        <v>-5.9353987231599987</v>
      </c>
      <c r="FU43" s="159">
        <v>-0.49219999999999997</v>
      </c>
      <c r="FV43" s="218">
        <v>2.4166000000000007</v>
      </c>
      <c r="FW43" s="222">
        <f t="shared" si="79"/>
        <v>0</v>
      </c>
      <c r="FX43" s="223">
        <f t="shared" si="33"/>
        <v>0.95</v>
      </c>
      <c r="FY43" s="198">
        <f t="shared" si="34"/>
        <v>-5.7226339999999993</v>
      </c>
      <c r="FZ43" s="198">
        <f t="shared" si="80"/>
        <v>-0.46759000000000039</v>
      </c>
      <c r="GA43" s="503">
        <f t="shared" si="35"/>
        <v>0</v>
      </c>
      <c r="GB43" s="503">
        <f t="shared" si="81"/>
        <v>0</v>
      </c>
      <c r="GC43" s="503">
        <f t="shared" si="82"/>
        <v>0</v>
      </c>
      <c r="GD43" s="503">
        <f t="shared" si="83"/>
        <v>0</v>
      </c>
      <c r="GE43" s="504">
        <f t="shared" si="84"/>
        <v>-5.5226339999999992</v>
      </c>
      <c r="GF43" s="513">
        <f t="shared" si="36"/>
        <v>-0.46759000000000039</v>
      </c>
      <c r="GG43" s="517"/>
      <c r="GK43" s="103">
        <f t="shared" si="85"/>
        <v>-5.5226339999999992</v>
      </c>
      <c r="GL43" s="178"/>
      <c r="GM43" s="179"/>
      <c r="GN43" s="36">
        <v>42285</v>
      </c>
      <c r="GO43" s="107">
        <v>10.130599999999999</v>
      </c>
      <c r="GP43" s="107">
        <v>10.2334</v>
      </c>
      <c r="GQ43" s="507">
        <f t="shared" si="6"/>
        <v>-5.9353987231599987</v>
      </c>
      <c r="GR43" s="159">
        <v>-0.49219999999999997</v>
      </c>
      <c r="GS43" s="218">
        <v>-0.6833999999999989</v>
      </c>
      <c r="GT43" s="222">
        <f t="shared" si="86"/>
        <v>1</v>
      </c>
      <c r="GU43" s="223">
        <f t="shared" si="37"/>
        <v>0</v>
      </c>
      <c r="GV43" s="198">
        <f t="shared" si="38"/>
        <v>-6.0142319999999998</v>
      </c>
      <c r="GW43" s="198">
        <f t="shared" si="87"/>
        <v>-0.49220000000000041</v>
      </c>
      <c r="GX43" s="503">
        <f t="shared" si="39"/>
        <v>0</v>
      </c>
      <c r="GY43" s="503">
        <f t="shared" si="88"/>
        <v>0</v>
      </c>
      <c r="GZ43" s="503">
        <f t="shared" si="89"/>
        <v>0</v>
      </c>
      <c r="HA43" s="503">
        <f t="shared" si="90"/>
        <v>0</v>
      </c>
      <c r="HB43" s="504">
        <f t="shared" si="91"/>
        <v>-6.2142319999999991</v>
      </c>
      <c r="HC43" s="513">
        <f t="shared" si="40"/>
        <v>-0.49220000000000041</v>
      </c>
      <c r="HD43" s="517"/>
      <c r="HH43" s="103">
        <f t="shared" si="92"/>
        <v>-6.2142319999999991</v>
      </c>
      <c r="HJ43" s="179"/>
      <c r="HK43" s="36">
        <v>42285</v>
      </c>
      <c r="HL43" s="107">
        <v>10.130599999999999</v>
      </c>
      <c r="HM43" s="107">
        <v>10.2334</v>
      </c>
      <c r="HN43" s="507">
        <f t="shared" si="7"/>
        <v>-5.9353987231599987</v>
      </c>
      <c r="HO43" s="159">
        <v>-0.49219999999999997</v>
      </c>
      <c r="HP43" s="218">
        <v>-2.5334000000000003</v>
      </c>
      <c r="HQ43" s="222">
        <f t="shared" si="93"/>
        <v>1.1000000000000001</v>
      </c>
      <c r="HR43" s="223">
        <f t="shared" si="41"/>
        <v>0</v>
      </c>
      <c r="HS43" s="198">
        <f t="shared" si="42"/>
        <v>-7.1537559999999996</v>
      </c>
      <c r="HT43" s="198">
        <f t="shared" si="94"/>
        <v>-0.54142000000000046</v>
      </c>
      <c r="HU43" s="503">
        <f t="shared" si="43"/>
        <v>0</v>
      </c>
      <c r="HV43" s="503">
        <f t="shared" si="95"/>
        <v>0</v>
      </c>
      <c r="HW43" s="503">
        <f t="shared" si="96"/>
        <v>0</v>
      </c>
      <c r="HX43" s="503">
        <f t="shared" si="97"/>
        <v>0</v>
      </c>
      <c r="HY43" s="504">
        <f t="shared" si="98"/>
        <v>-6.8537559999999997</v>
      </c>
      <c r="HZ43" s="513">
        <f t="shared" si="44"/>
        <v>-0.54142000000000046</v>
      </c>
      <c r="IA43" s="517"/>
      <c r="IB43" s="159"/>
      <c r="IC43" s="159"/>
      <c r="ID43" s="159"/>
      <c r="IE43" s="103">
        <f t="shared" si="99"/>
        <v>-6.8537559999999997</v>
      </c>
      <c r="IF43" s="178"/>
      <c r="IG43" s="179"/>
      <c r="IH43" s="36">
        <v>42285</v>
      </c>
      <c r="II43" s="107">
        <v>10.130599999999999</v>
      </c>
      <c r="IJ43" s="107">
        <v>10.2334</v>
      </c>
      <c r="IK43" s="507">
        <f t="shared" si="8"/>
        <v>-5.9353987231599987</v>
      </c>
      <c r="IL43" s="159">
        <v>-0.49219999999999997</v>
      </c>
      <c r="IM43" s="330">
        <v>0.5666000000000011</v>
      </c>
      <c r="IN43" s="222">
        <f t="shared" si="100"/>
        <v>0</v>
      </c>
      <c r="IO43" s="223">
        <f t="shared" si="45"/>
        <v>1</v>
      </c>
      <c r="IP43" s="198">
        <f t="shared" si="46"/>
        <v>-6.6107600000000009</v>
      </c>
      <c r="IQ43" s="198">
        <f t="shared" si="101"/>
        <v>-0.49220000000000041</v>
      </c>
      <c r="IR43" s="503">
        <f t="shared" si="47"/>
        <v>0</v>
      </c>
      <c r="IS43" s="503">
        <f t="shared" si="102"/>
        <v>0</v>
      </c>
      <c r="IT43" s="503">
        <f t="shared" si="103"/>
        <v>0</v>
      </c>
      <c r="IU43" s="503">
        <f t="shared" si="104"/>
        <v>0</v>
      </c>
      <c r="IV43" s="504">
        <f t="shared" si="105"/>
        <v>-6.4107600000000016</v>
      </c>
      <c r="IW43" s="513">
        <f t="shared" si="48"/>
        <v>-0.49220000000000041</v>
      </c>
      <c r="IX43" s="517"/>
      <c r="IY43" s="159"/>
      <c r="IZ43" s="159"/>
      <c r="JA43" s="159"/>
      <c r="JB43" s="103">
        <f t="shared" si="106"/>
        <v>-6.4107600000000016</v>
      </c>
      <c r="JC43" s="178"/>
      <c r="JD43" s="182">
        <v>-5.9353987231599987</v>
      </c>
      <c r="JF43" s="159">
        <v>-1.1833999999999989</v>
      </c>
      <c r="JG43" s="159">
        <f t="shared" si="11"/>
        <v>-5.6708020000000001</v>
      </c>
      <c r="JH43" s="159"/>
      <c r="JJ43" s="159">
        <v>2.1666000000000007</v>
      </c>
      <c r="JK43" s="159">
        <f t="shared" si="12"/>
        <v>-6.3072140000000001</v>
      </c>
      <c r="JL43" s="159"/>
      <c r="JN43" s="159">
        <v>4.416599999999999</v>
      </c>
      <c r="JO43" s="159">
        <f t="shared" si="13"/>
        <v>-5.6354799999999985</v>
      </c>
      <c r="JP43" s="159"/>
      <c r="JR43" s="159">
        <v>3.0666000000000011</v>
      </c>
      <c r="JS43" s="159">
        <f t="shared" si="14"/>
        <v>-6.9359840000000013</v>
      </c>
      <c r="JT43" s="159"/>
      <c r="JV43" s="159">
        <v>2.4166000000000007</v>
      </c>
      <c r="JW43" s="159">
        <f t="shared" si="15"/>
        <v>-5.5226339999999992</v>
      </c>
      <c r="JX43" s="159"/>
      <c r="JZ43" s="159">
        <v>-0.6833999999999989</v>
      </c>
      <c r="KA43" s="159">
        <f t="shared" si="16"/>
        <v>-6.2142319999999991</v>
      </c>
      <c r="KB43" s="159"/>
      <c r="KD43" s="370">
        <v>-2.5334000000000003</v>
      </c>
      <c r="KE43" s="159">
        <f t="shared" si="17"/>
        <v>-6.8537559999999997</v>
      </c>
      <c r="KF43" s="159"/>
      <c r="KH43" s="330">
        <v>0.5666000000000011</v>
      </c>
      <c r="KI43" s="159">
        <f t="shared" si="49"/>
        <v>-6.4107600000000016</v>
      </c>
      <c r="KJ43" s="159"/>
      <c r="KK43" s="36">
        <v>42285</v>
      </c>
      <c r="KL43" s="36"/>
    </row>
    <row r="44" spans="1:315" x14ac:dyDescent="0.25">
      <c r="A44" s="95">
        <v>41190</v>
      </c>
      <c r="B44" s="36">
        <v>41190</v>
      </c>
      <c r="C44" s="303">
        <v>9.0500000000000007</v>
      </c>
      <c r="D44" s="303">
        <v>12.4</v>
      </c>
      <c r="E44" s="303">
        <v>14.649999999999999</v>
      </c>
      <c r="F44" s="303">
        <v>13.3</v>
      </c>
      <c r="G44" s="303">
        <v>12.65</v>
      </c>
      <c r="H44" s="303">
        <v>9.5500000000000007</v>
      </c>
      <c r="I44" s="303">
        <v>7.6999999999999993</v>
      </c>
      <c r="J44" s="303">
        <v>10.8</v>
      </c>
      <c r="K44" s="104"/>
      <c r="L44" s="36">
        <v>42285</v>
      </c>
      <c r="M44" s="107">
        <v>10.130599999999999</v>
      </c>
      <c r="N44" s="98">
        <f t="shared" si="9"/>
        <v>10.2334</v>
      </c>
      <c r="O44" s="107">
        <f t="shared" si="10"/>
        <v>10.336533333333334</v>
      </c>
      <c r="P44" s="264"/>
      <c r="Q44" s="177">
        <v>42285</v>
      </c>
      <c r="R44" s="303">
        <v>9.0500000000000007</v>
      </c>
      <c r="S44" s="219">
        <v>-1.1833999999999989</v>
      </c>
      <c r="U44" s="303">
        <v>12.4</v>
      </c>
      <c r="V44" s="219">
        <v>2.1666000000000007</v>
      </c>
      <c r="X44" s="303">
        <v>14.649999999999999</v>
      </c>
      <c r="Y44" s="219">
        <v>4.416599999999999</v>
      </c>
      <c r="AA44" s="303">
        <v>13.3</v>
      </c>
      <c r="AB44" s="219">
        <v>3.0666000000000011</v>
      </c>
      <c r="AD44" s="303">
        <v>12.65</v>
      </c>
      <c r="AE44" s="218">
        <v>2.4166000000000007</v>
      </c>
      <c r="AG44" s="303">
        <v>9.5500000000000007</v>
      </c>
      <c r="AH44" s="218">
        <v>-0.6833999999999989</v>
      </c>
      <c r="AJ44" s="303">
        <v>7.6999999999999993</v>
      </c>
      <c r="AK44" s="218">
        <v>-2.5334000000000003</v>
      </c>
      <c r="AM44" s="303">
        <v>10.8</v>
      </c>
      <c r="AN44" s="330">
        <v>0.5666000000000011</v>
      </c>
      <c r="AZ44" s="36">
        <v>42286</v>
      </c>
      <c r="BA44" s="303">
        <v>10.25</v>
      </c>
      <c r="BB44" s="227"/>
      <c r="BC44" s="303">
        <v>8.85</v>
      </c>
      <c r="BD44" s="184"/>
      <c r="BE44" s="303">
        <v>13.7</v>
      </c>
      <c r="BF44" s="184"/>
      <c r="BG44" s="303">
        <v>16.25</v>
      </c>
      <c r="BH44" s="184"/>
      <c r="BI44" s="303">
        <v>11.45</v>
      </c>
      <c r="BJ44" s="184"/>
      <c r="BK44" s="303">
        <v>7.7</v>
      </c>
      <c r="BL44" s="374"/>
      <c r="BM44" s="303">
        <v>10.149999999999999</v>
      </c>
      <c r="BN44" s="184"/>
      <c r="BO44" s="303">
        <v>6.3</v>
      </c>
      <c r="BP44" s="184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C44" s="36">
        <v>42286</v>
      </c>
      <c r="CD44" s="107">
        <v>9.9259999999999984</v>
      </c>
      <c r="CE44" s="107">
        <v>10.028299999999998</v>
      </c>
      <c r="CF44" s="507">
        <f t="shared" si="1"/>
        <v>-6.4275987231599991</v>
      </c>
      <c r="CG44" s="159">
        <v>-0.5</v>
      </c>
      <c r="CH44" s="219">
        <v>0.22170000000000201</v>
      </c>
      <c r="CI44" s="222">
        <f t="shared" si="50"/>
        <v>0</v>
      </c>
      <c r="CJ44" s="223">
        <f t="shared" si="18"/>
        <v>1</v>
      </c>
      <c r="CK44" s="198">
        <f t="shared" si="51"/>
        <v>-6.1708020000000001</v>
      </c>
      <c r="CL44" s="198">
        <f t="shared" si="52"/>
        <v>-0.5</v>
      </c>
      <c r="CM44" s="503">
        <f>IF(AND(CK44&lt;(CF44-2),CH44&lt;-5),CG44*-0.1,IF(AND(CK44&lt;(CF44-2),CH44&lt;-3),CG44*-0.3,IF(AND(CK44&lt;(CF44-2),CH44&lt;-1),CG44*-0.5,0)))</f>
        <v>0</v>
      </c>
      <c r="CN44" s="503">
        <f t="shared" si="53"/>
        <v>0</v>
      </c>
      <c r="CO44" s="503">
        <f t="shared" si="54"/>
        <v>0</v>
      </c>
      <c r="CP44" s="503">
        <f t="shared" si="55"/>
        <v>0</v>
      </c>
      <c r="CQ44" s="504">
        <f t="shared" si="56"/>
        <v>-6.1708020000000001</v>
      </c>
      <c r="CR44" s="513">
        <f t="shared" si="20"/>
        <v>-0.5</v>
      </c>
      <c r="CS44" s="517"/>
      <c r="CW44" s="103">
        <f t="shared" si="57"/>
        <v>-6.1708020000000001</v>
      </c>
      <c r="CZ44" s="36">
        <v>42286</v>
      </c>
      <c r="DA44" s="107">
        <v>9.9259999999999984</v>
      </c>
      <c r="DB44" s="107">
        <v>10.028299999999998</v>
      </c>
      <c r="DC44" s="507">
        <f t="shared" si="2"/>
        <v>-6.4275987231599991</v>
      </c>
      <c r="DD44" s="159">
        <v>-0.5</v>
      </c>
      <c r="DE44" s="219">
        <v>-1.1782999999999983</v>
      </c>
      <c r="DF44" s="222">
        <f t="shared" si="58"/>
        <v>1</v>
      </c>
      <c r="DG44" s="223">
        <f t="shared" si="21"/>
        <v>0</v>
      </c>
      <c r="DH44" s="198">
        <f t="shared" si="22"/>
        <v>-6.8072140000000001</v>
      </c>
      <c r="DI44" s="198">
        <f t="shared" si="59"/>
        <v>-0.5</v>
      </c>
      <c r="DJ44" s="503">
        <f>IF(AND(DH44&lt;(DC44-2),DE44&lt;-5),DD44*-0.1,IF(AND(DH44&lt;(DC44-2),DE44&lt;-3),DD44*-0.3,IF(AND(DH44&lt;(DC44-2),DE44&lt;-1),DD44*-0.5,0)))</f>
        <v>0</v>
      </c>
      <c r="DK44" s="503">
        <f t="shared" si="60"/>
        <v>0</v>
      </c>
      <c r="DL44" s="503">
        <f t="shared" si="61"/>
        <v>0</v>
      </c>
      <c r="DM44" s="503">
        <f t="shared" si="62"/>
        <v>0</v>
      </c>
      <c r="DN44" s="504">
        <f t="shared" si="63"/>
        <v>-6.8072140000000001</v>
      </c>
      <c r="DO44" s="513">
        <f t="shared" si="24"/>
        <v>-0.5</v>
      </c>
      <c r="DP44" s="517"/>
      <c r="DT44" s="103">
        <f t="shared" si="64"/>
        <v>-6.8072140000000001</v>
      </c>
      <c r="DU44" s="178"/>
      <c r="DV44" s="179"/>
      <c r="DW44" s="36">
        <v>42286</v>
      </c>
      <c r="DX44" s="107">
        <v>9.9259999999999984</v>
      </c>
      <c r="DY44" s="107">
        <v>10.028299999999998</v>
      </c>
      <c r="DZ44" s="507">
        <f t="shared" si="3"/>
        <v>-6.4275987231599991</v>
      </c>
      <c r="EA44" s="159">
        <v>-0.5</v>
      </c>
      <c r="EB44" s="219">
        <v>3.6717000000000013</v>
      </c>
      <c r="EC44" s="222">
        <f t="shared" si="65"/>
        <v>0</v>
      </c>
      <c r="ED44" s="223">
        <f t="shared" si="25"/>
        <v>0.9</v>
      </c>
      <c r="EE44" s="198">
        <f t="shared" si="26"/>
        <v>-6.0854799999999987</v>
      </c>
      <c r="EF44" s="198">
        <f t="shared" si="66"/>
        <v>-0.45000000000000018</v>
      </c>
      <c r="EG44" s="503">
        <f>IF(AND(EE44&lt;(DZ44-2),EB44&lt;-5),EA44*-0.1,IF(AND(EE44&lt;(DZ44-2),EB44&lt;-3),EA44*-0.3,IF(AND(EE44&lt;(DZ44-2),EB44&lt;-1),EA44*-0.5,0)))</f>
        <v>0</v>
      </c>
      <c r="EH44" s="503">
        <f t="shared" si="67"/>
        <v>0</v>
      </c>
      <c r="EI44" s="503">
        <f t="shared" si="68"/>
        <v>0</v>
      </c>
      <c r="EJ44" s="503">
        <f t="shared" si="69"/>
        <v>0</v>
      </c>
      <c r="EK44" s="504">
        <f t="shared" si="70"/>
        <v>-6.0854799999999987</v>
      </c>
      <c r="EL44" s="513">
        <f t="shared" si="28"/>
        <v>-0.45000000000000018</v>
      </c>
      <c r="EM44" s="517"/>
      <c r="EQ44" s="103">
        <f t="shared" si="71"/>
        <v>-6.0854799999999987</v>
      </c>
      <c r="ER44" s="178"/>
      <c r="ES44" s="179"/>
      <c r="ET44" s="36">
        <v>42286</v>
      </c>
      <c r="EU44" s="107">
        <v>9.9259999999999984</v>
      </c>
      <c r="EV44" s="107">
        <v>10.028299999999998</v>
      </c>
      <c r="EW44" s="507">
        <f t="shared" si="4"/>
        <v>-6.4275987231599991</v>
      </c>
      <c r="EX44" s="159">
        <v>-0.5</v>
      </c>
      <c r="EY44" s="219">
        <v>6.221700000000002</v>
      </c>
      <c r="EZ44" s="222">
        <f t="shared" si="72"/>
        <v>0</v>
      </c>
      <c r="FA44" s="223">
        <f t="shared" si="29"/>
        <v>0.6</v>
      </c>
      <c r="FB44" s="198">
        <f t="shared" si="30"/>
        <v>-6.1359840000000005</v>
      </c>
      <c r="FC44" s="198">
        <f t="shared" si="73"/>
        <v>-0.29999999999999982</v>
      </c>
      <c r="FD44" s="503">
        <f>IF(AND(FB44&lt;(EW44-2),EY44&lt;-5),EX44*-0.1,IF(AND(FB44&lt;(EW44-2),EY44&lt;-3),EX44*-0.3,IF(AND(FB44&lt;(EW44-2),EY44&lt;-1),EX44*-0.5,0)))</f>
        <v>0</v>
      </c>
      <c r="FE44" s="503">
        <f t="shared" si="74"/>
        <v>0</v>
      </c>
      <c r="FF44" s="503">
        <f t="shared" si="75"/>
        <v>0</v>
      </c>
      <c r="FG44" s="503">
        <f t="shared" si="76"/>
        <v>0</v>
      </c>
      <c r="FH44" s="504">
        <f t="shared" si="77"/>
        <v>-7.2359840000000011</v>
      </c>
      <c r="FI44" s="513">
        <f t="shared" si="32"/>
        <v>-0.29999999999999982</v>
      </c>
      <c r="FJ44" s="517"/>
      <c r="FN44" s="103">
        <f t="shared" si="78"/>
        <v>-7.2359840000000011</v>
      </c>
      <c r="FO44" s="178"/>
      <c r="FP44" s="179"/>
      <c r="FQ44" s="36">
        <v>42286</v>
      </c>
      <c r="FR44" s="107">
        <v>9.9259999999999984</v>
      </c>
      <c r="FS44" s="107">
        <v>10.028299999999998</v>
      </c>
      <c r="FT44" s="507">
        <f t="shared" si="5"/>
        <v>-6.4275987231599991</v>
      </c>
      <c r="FU44" s="159">
        <v>-0.5</v>
      </c>
      <c r="FV44" s="218">
        <v>1.4217000000000013</v>
      </c>
      <c r="FW44" s="222">
        <f t="shared" si="79"/>
        <v>0</v>
      </c>
      <c r="FX44" s="223">
        <f t="shared" si="33"/>
        <v>0.98</v>
      </c>
      <c r="FY44" s="198">
        <f t="shared" si="34"/>
        <v>-6.2126339999999995</v>
      </c>
      <c r="FZ44" s="198">
        <f t="shared" si="80"/>
        <v>-0.49000000000000021</v>
      </c>
      <c r="GA44" s="503">
        <f>IF(AND(FY44&lt;(FT44-2),FV44&lt;-5),FU44*-0.1,IF(AND(FY44&lt;(FT44-2),FV44&lt;-3),FU44*-0.3,IF(AND(FY44&lt;(FT44-2),FV44&lt;-1),FU44*-0.5,0)))</f>
        <v>0</v>
      </c>
      <c r="GB44" s="503">
        <f t="shared" si="81"/>
        <v>0</v>
      </c>
      <c r="GC44" s="503">
        <f t="shared" si="82"/>
        <v>0</v>
      </c>
      <c r="GD44" s="503">
        <f t="shared" si="83"/>
        <v>0</v>
      </c>
      <c r="GE44" s="504">
        <f t="shared" si="84"/>
        <v>-6.0126339999999994</v>
      </c>
      <c r="GF44" s="513">
        <f t="shared" si="36"/>
        <v>-0.49000000000000021</v>
      </c>
      <c r="GG44" s="517"/>
      <c r="GK44" s="103">
        <f t="shared" si="85"/>
        <v>-6.0126339999999994</v>
      </c>
      <c r="GL44" s="178"/>
      <c r="GM44" s="179"/>
      <c r="GN44" s="36">
        <v>42286</v>
      </c>
      <c r="GO44" s="107">
        <v>9.9259999999999984</v>
      </c>
      <c r="GP44" s="107">
        <v>10.028299999999998</v>
      </c>
      <c r="GQ44" s="507">
        <f t="shared" si="6"/>
        <v>-6.4275987231599991</v>
      </c>
      <c r="GR44" s="159">
        <v>-0.5</v>
      </c>
      <c r="GS44" s="218">
        <v>-2.3282999999999978</v>
      </c>
      <c r="GT44" s="222">
        <f t="shared" si="86"/>
        <v>1.1000000000000001</v>
      </c>
      <c r="GU44" s="223">
        <f t="shared" si="37"/>
        <v>0</v>
      </c>
      <c r="GV44" s="198">
        <f t="shared" si="38"/>
        <v>-6.5642319999999996</v>
      </c>
      <c r="GW44" s="198">
        <f t="shared" si="87"/>
        <v>-0.54999999999999982</v>
      </c>
      <c r="GX44" s="503">
        <f>IF(AND(GV44&lt;(GQ44-2),GS44&lt;-5),GR44*-0.1,IF(AND(GV44&lt;(GQ44-2),GS44&lt;-3),GR44*-0.3,IF(AND(GV44&lt;(GQ44-2),GS44&lt;-1),GR44*-0.5,0)))</f>
        <v>0</v>
      </c>
      <c r="GY44" s="503">
        <f t="shared" si="88"/>
        <v>0</v>
      </c>
      <c r="GZ44" s="503">
        <f t="shared" si="89"/>
        <v>0</v>
      </c>
      <c r="HA44" s="503">
        <f t="shared" si="90"/>
        <v>0</v>
      </c>
      <c r="HB44" s="504">
        <f t="shared" si="91"/>
        <v>-6.7642319999999989</v>
      </c>
      <c r="HC44" s="513">
        <f t="shared" si="40"/>
        <v>-0.54999999999999982</v>
      </c>
      <c r="HD44" s="517"/>
      <c r="HH44" s="103">
        <f t="shared" si="92"/>
        <v>-6.7642319999999989</v>
      </c>
      <c r="HJ44" s="179"/>
      <c r="HK44" s="36">
        <v>42286</v>
      </c>
      <c r="HL44" s="107">
        <v>9.9259999999999984</v>
      </c>
      <c r="HM44" s="107">
        <v>10.028299999999998</v>
      </c>
      <c r="HN44" s="507">
        <f t="shared" si="7"/>
        <v>-6.4275987231599991</v>
      </c>
      <c r="HO44" s="159">
        <v>-0.5</v>
      </c>
      <c r="HP44" s="218">
        <v>0.12170000000000059</v>
      </c>
      <c r="HQ44" s="222">
        <f t="shared" si="93"/>
        <v>0</v>
      </c>
      <c r="HR44" s="223">
        <f t="shared" si="41"/>
        <v>1</v>
      </c>
      <c r="HS44" s="198">
        <f t="shared" si="42"/>
        <v>-7.6537559999999996</v>
      </c>
      <c r="HT44" s="198">
        <f t="shared" si="94"/>
        <v>-0.5</v>
      </c>
      <c r="HU44" s="503">
        <f>IF(AND(HS44&lt;(HN44-2),HP44&lt;-5),HO44*-0.1,IF(AND(HS44&lt;(HN44-2),HP44&lt;-3),HO44*-0.3,IF(AND(HS44&lt;(HN44-2),HP44&lt;-1),HO44*-0.5,0)))</f>
        <v>0</v>
      </c>
      <c r="HV44" s="503">
        <f t="shared" si="95"/>
        <v>0</v>
      </c>
      <c r="HW44" s="503">
        <f t="shared" si="96"/>
        <v>0</v>
      </c>
      <c r="HX44" s="503">
        <f t="shared" si="97"/>
        <v>0</v>
      </c>
      <c r="HY44" s="504">
        <f t="shared" si="98"/>
        <v>-7.3537559999999997</v>
      </c>
      <c r="HZ44" s="513">
        <f t="shared" si="44"/>
        <v>-0.5</v>
      </c>
      <c r="IA44" s="517"/>
      <c r="IB44" s="159"/>
      <c r="IC44" s="159"/>
      <c r="ID44" s="159"/>
      <c r="IE44" s="103">
        <f t="shared" si="99"/>
        <v>-7.3537559999999997</v>
      </c>
      <c r="IF44" s="178"/>
      <c r="IG44" s="179"/>
      <c r="IH44" s="36">
        <v>42286</v>
      </c>
      <c r="II44" s="107">
        <v>9.9259999999999984</v>
      </c>
      <c r="IJ44" s="107">
        <v>10.028299999999998</v>
      </c>
      <c r="IK44" s="507">
        <f t="shared" si="8"/>
        <v>-6.4275987231599991</v>
      </c>
      <c r="IL44" s="159">
        <v>-0.5</v>
      </c>
      <c r="IM44" s="330">
        <v>-3.778299999999998</v>
      </c>
      <c r="IN44" s="222">
        <f t="shared" si="100"/>
        <v>1.2</v>
      </c>
      <c r="IO44" s="223">
        <f t="shared" si="45"/>
        <v>0</v>
      </c>
      <c r="IP44" s="198">
        <f t="shared" si="46"/>
        <v>-7.2107600000000005</v>
      </c>
      <c r="IQ44" s="198">
        <f t="shared" si="101"/>
        <v>-0.59999999999999964</v>
      </c>
      <c r="IR44" s="503">
        <f>IF(AND(IP44&lt;(IK44-2),IM44&lt;-5),IL44*-0.1,IF(AND(IP44&lt;(IK44-2),IM44&lt;-3),IL44*-0.3,IF(AND(IP44&lt;(IK44-2),IM44&lt;-1),IL44*-0.5,0)))</f>
        <v>0</v>
      </c>
      <c r="IS44" s="503">
        <f t="shared" si="102"/>
        <v>0</v>
      </c>
      <c r="IT44" s="503">
        <f t="shared" si="103"/>
        <v>0</v>
      </c>
      <c r="IU44" s="503">
        <f t="shared" si="104"/>
        <v>0</v>
      </c>
      <c r="IV44" s="504">
        <f t="shared" si="105"/>
        <v>-7.0107600000000012</v>
      </c>
      <c r="IW44" s="513">
        <f t="shared" si="48"/>
        <v>-0.59999999999999964</v>
      </c>
      <c r="IX44" s="517"/>
      <c r="IY44" s="159"/>
      <c r="IZ44" s="159"/>
      <c r="JA44" s="159"/>
      <c r="JB44" s="103">
        <f t="shared" si="106"/>
        <v>-7.0107600000000012</v>
      </c>
      <c r="JC44" s="178"/>
      <c r="JD44" s="182">
        <v>-6.4275987231599991</v>
      </c>
      <c r="JF44" s="159">
        <v>0.22170000000000201</v>
      </c>
      <c r="JG44" s="159">
        <f t="shared" si="11"/>
        <v>-6.1708020000000001</v>
      </c>
      <c r="JH44" s="159"/>
      <c r="JJ44" s="159">
        <v>-1.1782999999999983</v>
      </c>
      <c r="JK44" s="159">
        <f t="shared" si="12"/>
        <v>-6.8072140000000001</v>
      </c>
      <c r="JL44" s="159"/>
      <c r="JN44" s="159">
        <v>3.6717000000000013</v>
      </c>
      <c r="JO44" s="159">
        <f t="shared" si="13"/>
        <v>-6.0854799999999987</v>
      </c>
      <c r="JP44" s="159"/>
      <c r="JR44" s="159">
        <v>6.221700000000002</v>
      </c>
      <c r="JS44" s="159">
        <f t="shared" si="14"/>
        <v>-7.2359840000000011</v>
      </c>
      <c r="JT44" s="159"/>
      <c r="JV44" s="159">
        <v>1.4217000000000013</v>
      </c>
      <c r="JW44" s="159">
        <f t="shared" si="15"/>
        <v>-6.0126339999999994</v>
      </c>
      <c r="JX44" s="159"/>
      <c r="JZ44" s="159">
        <v>-2.3282999999999978</v>
      </c>
      <c r="KA44" s="159">
        <f t="shared" si="16"/>
        <v>-6.7642319999999989</v>
      </c>
      <c r="KB44" s="159"/>
      <c r="KD44" s="370">
        <v>0.12170000000000059</v>
      </c>
      <c r="KE44" s="159">
        <f t="shared" si="17"/>
        <v>-7.3537559999999997</v>
      </c>
      <c r="KF44" s="159"/>
      <c r="KH44" s="330">
        <v>-3.778299999999998</v>
      </c>
      <c r="KI44" s="159">
        <f t="shared" si="49"/>
        <v>-7.0107600000000012</v>
      </c>
      <c r="KJ44" s="159"/>
      <c r="KK44" s="36">
        <v>42286</v>
      </c>
      <c r="KL44" s="36"/>
    </row>
    <row r="45" spans="1:315" x14ac:dyDescent="0.25">
      <c r="A45" s="95">
        <v>41191</v>
      </c>
      <c r="B45" s="36">
        <v>41191</v>
      </c>
      <c r="C45" s="303">
        <v>10.25</v>
      </c>
      <c r="D45" s="303">
        <v>8.85</v>
      </c>
      <c r="E45" s="303">
        <v>13.7</v>
      </c>
      <c r="F45" s="303">
        <v>16.25</v>
      </c>
      <c r="G45" s="303">
        <v>11.45</v>
      </c>
      <c r="H45" s="303">
        <v>7.7</v>
      </c>
      <c r="I45" s="303">
        <v>10.149999999999999</v>
      </c>
      <c r="J45" s="303">
        <v>6.25</v>
      </c>
      <c r="K45" s="104"/>
      <c r="L45" s="36">
        <v>42286</v>
      </c>
      <c r="M45" s="107">
        <v>9.9259999999999984</v>
      </c>
      <c r="N45" s="98">
        <f t="shared" si="9"/>
        <v>10.028299999999998</v>
      </c>
      <c r="O45" s="107">
        <f t="shared" si="10"/>
        <v>10.130933333333333</v>
      </c>
      <c r="P45" s="264"/>
      <c r="Q45" s="177">
        <v>42286</v>
      </c>
      <c r="R45" s="303">
        <v>10.25</v>
      </c>
      <c r="S45" s="219">
        <v>0.22170000000000201</v>
      </c>
      <c r="U45" s="303">
        <v>8.85</v>
      </c>
      <c r="V45" s="219">
        <v>-1.1782999999999983</v>
      </c>
      <c r="X45" s="303">
        <v>13.7</v>
      </c>
      <c r="Y45" s="219">
        <v>3.6717000000000013</v>
      </c>
      <c r="AA45" s="303">
        <v>16.25</v>
      </c>
      <c r="AB45" s="219">
        <v>6.221700000000002</v>
      </c>
      <c r="AD45" s="303">
        <v>11.45</v>
      </c>
      <c r="AE45" s="218">
        <v>1.4217000000000013</v>
      </c>
      <c r="AG45" s="303">
        <v>7.7</v>
      </c>
      <c r="AH45" s="218">
        <v>-2.3282999999999978</v>
      </c>
      <c r="AJ45" s="303">
        <v>10.149999999999999</v>
      </c>
      <c r="AK45" s="218">
        <v>0.12170000000000059</v>
      </c>
      <c r="AM45" s="303">
        <v>6.3</v>
      </c>
      <c r="AN45" s="330">
        <v>-3.778299999999998</v>
      </c>
      <c r="AZ45" s="36">
        <v>42287</v>
      </c>
      <c r="BA45" s="303">
        <v>10.199999999999999</v>
      </c>
      <c r="BB45" s="227"/>
      <c r="BC45" s="303">
        <v>7.75</v>
      </c>
      <c r="BD45" s="184"/>
      <c r="BE45" s="303">
        <v>12.649999999999999</v>
      </c>
      <c r="BF45" s="184"/>
      <c r="BG45" s="303">
        <v>16.75</v>
      </c>
      <c r="BH45" s="184"/>
      <c r="BI45" s="303">
        <v>9.65</v>
      </c>
      <c r="BJ45" s="184"/>
      <c r="BK45" s="303">
        <v>8.5500000000000007</v>
      </c>
      <c r="BL45" s="374"/>
      <c r="BM45" s="303">
        <v>10.75</v>
      </c>
      <c r="BN45" s="184"/>
      <c r="BO45" s="303">
        <v>2.6</v>
      </c>
      <c r="BP45" s="184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C45" s="36">
        <v>42287</v>
      </c>
      <c r="CD45" s="107">
        <v>9.7224000000000004</v>
      </c>
      <c r="CE45" s="107">
        <v>9.8241999999999994</v>
      </c>
      <c r="CF45" s="507">
        <f t="shared" si="1"/>
        <v>-6.9275987231599991</v>
      </c>
      <c r="CG45" s="159">
        <v>-0.5</v>
      </c>
      <c r="CH45" s="219">
        <v>0.37579999999999991</v>
      </c>
      <c r="CI45" s="222">
        <f t="shared" si="50"/>
        <v>0</v>
      </c>
      <c r="CJ45" s="223">
        <f t="shared" si="18"/>
        <v>1</v>
      </c>
      <c r="CK45" s="198">
        <f t="shared" si="51"/>
        <v>-6.6708020000000001</v>
      </c>
      <c r="CL45" s="198">
        <f t="shared" si="52"/>
        <v>-0.5</v>
      </c>
      <c r="CM45" s="503">
        <f t="shared" ref="CM45:CM55" si="107">IF(AND(CK45&lt;(CF45-2),CH45&lt;-5),CG45*-0.1,IF(AND(CK45&lt;(CF45-2),CH45&lt;-3),CG45*-0.3,IF(AND(CK45&lt;(CF45-2),CH45&lt;-1),CG45*-0.5,0)))</f>
        <v>0</v>
      </c>
      <c r="CN45" s="503">
        <f t="shared" si="53"/>
        <v>0</v>
      </c>
      <c r="CO45" s="503">
        <f t="shared" si="54"/>
        <v>0</v>
      </c>
      <c r="CP45" s="503">
        <f t="shared" si="55"/>
        <v>0</v>
      </c>
      <c r="CQ45" s="504">
        <f t="shared" si="56"/>
        <v>-6.6708020000000001</v>
      </c>
      <c r="CR45" s="513">
        <f t="shared" si="20"/>
        <v>-0.5</v>
      </c>
      <c r="CS45" s="517"/>
      <c r="CW45" s="103">
        <f t="shared" si="57"/>
        <v>-6.6708020000000001</v>
      </c>
      <c r="CZ45" s="36">
        <v>42287</v>
      </c>
      <c r="DA45" s="107">
        <v>9.7224000000000004</v>
      </c>
      <c r="DB45" s="107">
        <v>9.8241999999999994</v>
      </c>
      <c r="DC45" s="507">
        <f t="shared" si="2"/>
        <v>-6.9275987231599991</v>
      </c>
      <c r="DD45" s="159">
        <v>-0.5</v>
      </c>
      <c r="DE45" s="219">
        <v>-2.0741999999999994</v>
      </c>
      <c r="DF45" s="222">
        <f t="shared" si="58"/>
        <v>1.1000000000000001</v>
      </c>
      <c r="DG45" s="223">
        <f t="shared" si="21"/>
        <v>0</v>
      </c>
      <c r="DH45" s="198">
        <f t="shared" si="22"/>
        <v>-7.3572139999999999</v>
      </c>
      <c r="DI45" s="198">
        <f t="shared" si="59"/>
        <v>-0.54999999999999982</v>
      </c>
      <c r="DJ45" s="503">
        <f t="shared" ref="DJ45:DJ55" si="108">IF(AND(DH45&lt;(DC45-2),DE45&lt;-5),DD45*-0.1,IF(AND(DH45&lt;(DC45-2),DE45&lt;-3),DD45*-0.3,IF(AND(DH45&lt;(DC45-2),DE45&lt;-1),DD45*-0.5,0)))</f>
        <v>0</v>
      </c>
      <c r="DK45" s="503">
        <f t="shared" si="60"/>
        <v>0</v>
      </c>
      <c r="DL45" s="503">
        <f t="shared" si="61"/>
        <v>0</v>
      </c>
      <c r="DM45" s="503">
        <f t="shared" si="62"/>
        <v>0</v>
      </c>
      <c r="DN45" s="504">
        <f t="shared" si="63"/>
        <v>-7.3572139999999999</v>
      </c>
      <c r="DO45" s="513">
        <f t="shared" si="24"/>
        <v>-0.54999999999999982</v>
      </c>
      <c r="DP45" s="517"/>
      <c r="DT45" s="103">
        <f t="shared" si="64"/>
        <v>-7.3572139999999999</v>
      </c>
      <c r="DU45" s="178"/>
      <c r="DV45" s="179"/>
      <c r="DW45" s="36">
        <v>42287</v>
      </c>
      <c r="DX45" s="107">
        <v>9.7224000000000004</v>
      </c>
      <c r="DY45" s="107">
        <v>9.8241999999999994</v>
      </c>
      <c r="DZ45" s="507">
        <f t="shared" si="3"/>
        <v>-6.9275987231599991</v>
      </c>
      <c r="EA45" s="159">
        <v>-0.5</v>
      </c>
      <c r="EB45" s="219">
        <v>2.8257999999999992</v>
      </c>
      <c r="EC45" s="222">
        <f t="shared" si="65"/>
        <v>0</v>
      </c>
      <c r="ED45" s="223">
        <f t="shared" si="25"/>
        <v>0.95</v>
      </c>
      <c r="EE45" s="198">
        <f t="shared" si="26"/>
        <v>-6.5604799999999983</v>
      </c>
      <c r="EF45" s="198">
        <f t="shared" si="66"/>
        <v>-0.47499999999999964</v>
      </c>
      <c r="EG45" s="503">
        <f t="shared" ref="EG45:EG55" si="109">IF(AND(EE45&lt;(DZ45-2),EB45&lt;-5),EA45*-0.1,IF(AND(EE45&lt;(DZ45-2),EB45&lt;-3),EA45*-0.3,IF(AND(EE45&lt;(DZ45-2),EB45&lt;-1),EA45*-0.5,0)))</f>
        <v>0</v>
      </c>
      <c r="EH45" s="503">
        <f t="shared" si="67"/>
        <v>0</v>
      </c>
      <c r="EI45" s="503">
        <f t="shared" si="68"/>
        <v>0</v>
      </c>
      <c r="EJ45" s="503">
        <f t="shared" si="69"/>
        <v>0</v>
      </c>
      <c r="EK45" s="504">
        <f t="shared" si="70"/>
        <v>-6.5604799999999983</v>
      </c>
      <c r="EL45" s="513">
        <f t="shared" si="28"/>
        <v>-0.47499999999999964</v>
      </c>
      <c r="EM45" s="517"/>
      <c r="EQ45" s="103">
        <f t="shared" si="71"/>
        <v>-6.5604799999999983</v>
      </c>
      <c r="ER45" s="178"/>
      <c r="ES45" s="179"/>
      <c r="ET45" s="36">
        <v>42287</v>
      </c>
      <c r="EU45" s="107">
        <v>9.7224000000000004</v>
      </c>
      <c r="EV45" s="107">
        <v>9.8241999999999994</v>
      </c>
      <c r="EW45" s="507">
        <f t="shared" si="4"/>
        <v>-6.9275987231599991</v>
      </c>
      <c r="EX45" s="159">
        <v>-0.5</v>
      </c>
      <c r="EY45" s="219">
        <v>6.9258000000000006</v>
      </c>
      <c r="EZ45" s="222">
        <f t="shared" si="72"/>
        <v>0</v>
      </c>
      <c r="FA45" s="223">
        <f t="shared" si="29"/>
        <v>0.6</v>
      </c>
      <c r="FB45" s="198">
        <f t="shared" si="30"/>
        <v>-6.4359840000000004</v>
      </c>
      <c r="FC45" s="198">
        <f t="shared" si="73"/>
        <v>-0.29999999999999982</v>
      </c>
      <c r="FD45" s="503">
        <f t="shared" ref="FD45:FD55" si="110">IF(AND(FB45&lt;(EW45-2),EY45&lt;-5),EX45*-0.1,IF(AND(FB45&lt;(EW45-2),EY45&lt;-3),EX45*-0.3,IF(AND(FB45&lt;(EW45-2),EY45&lt;-1),EX45*-0.5,0)))</f>
        <v>0</v>
      </c>
      <c r="FE45" s="503">
        <f t="shared" si="74"/>
        <v>0</v>
      </c>
      <c r="FF45" s="503">
        <f t="shared" si="75"/>
        <v>0</v>
      </c>
      <c r="FG45" s="503">
        <f t="shared" si="76"/>
        <v>0</v>
      </c>
      <c r="FH45" s="504">
        <f t="shared" si="77"/>
        <v>-7.5359840000000009</v>
      </c>
      <c r="FI45" s="513">
        <f t="shared" si="32"/>
        <v>-0.29999999999999982</v>
      </c>
      <c r="FJ45" s="517"/>
      <c r="FN45" s="103">
        <f t="shared" si="78"/>
        <v>-7.5359840000000009</v>
      </c>
      <c r="FO45" s="178"/>
      <c r="FP45" s="179"/>
      <c r="FQ45" s="36">
        <v>42287</v>
      </c>
      <c r="FR45" s="107">
        <v>9.7224000000000004</v>
      </c>
      <c r="FS45" s="107">
        <v>9.8241999999999994</v>
      </c>
      <c r="FT45" s="507">
        <f t="shared" si="5"/>
        <v>-6.9275987231599991</v>
      </c>
      <c r="FU45" s="159">
        <v>-0.5</v>
      </c>
      <c r="FV45" s="218">
        <v>-0.17419999999999902</v>
      </c>
      <c r="FW45" s="222">
        <f t="shared" si="79"/>
        <v>1</v>
      </c>
      <c r="FX45" s="223">
        <f t="shared" si="33"/>
        <v>0</v>
      </c>
      <c r="FY45" s="198">
        <f t="shared" si="34"/>
        <v>-6.7126339999999995</v>
      </c>
      <c r="FZ45" s="198">
        <f t="shared" si="80"/>
        <v>-0.5</v>
      </c>
      <c r="GA45" s="503">
        <f t="shared" ref="GA45:GA55" si="111">IF(AND(FY45&lt;(FT45-2),FV45&lt;-5),FU45*-0.1,IF(AND(FY45&lt;(FT45-2),FV45&lt;-3),FU45*-0.3,IF(AND(FY45&lt;(FT45-2),FV45&lt;-1),FU45*-0.5,0)))</f>
        <v>0</v>
      </c>
      <c r="GB45" s="503">
        <f t="shared" si="81"/>
        <v>0</v>
      </c>
      <c r="GC45" s="503">
        <f t="shared" si="82"/>
        <v>0</v>
      </c>
      <c r="GD45" s="503">
        <f t="shared" si="83"/>
        <v>0</v>
      </c>
      <c r="GE45" s="504">
        <f t="shared" si="84"/>
        <v>-6.5126339999999994</v>
      </c>
      <c r="GF45" s="513">
        <f t="shared" si="36"/>
        <v>-0.5</v>
      </c>
      <c r="GG45" s="517"/>
      <c r="GK45" s="103">
        <f t="shared" si="85"/>
        <v>-6.5126339999999994</v>
      </c>
      <c r="GL45" s="178"/>
      <c r="GM45" s="179"/>
      <c r="GN45" s="36">
        <v>42287</v>
      </c>
      <c r="GO45" s="107">
        <v>9.7224000000000004</v>
      </c>
      <c r="GP45" s="107">
        <v>9.8241999999999994</v>
      </c>
      <c r="GQ45" s="507">
        <f t="shared" si="6"/>
        <v>-6.9275987231599991</v>
      </c>
      <c r="GR45" s="159">
        <v>-0.5</v>
      </c>
      <c r="GS45" s="218">
        <v>-1.2741999999999987</v>
      </c>
      <c r="GT45" s="222">
        <f t="shared" si="86"/>
        <v>1</v>
      </c>
      <c r="GU45" s="223">
        <f t="shared" si="37"/>
        <v>0</v>
      </c>
      <c r="GV45" s="198">
        <f t="shared" si="38"/>
        <v>-7.0642319999999996</v>
      </c>
      <c r="GW45" s="198">
        <f t="shared" si="87"/>
        <v>-0.5</v>
      </c>
      <c r="GX45" s="503">
        <f t="shared" ref="GX45:GX55" si="112">IF(AND(GV45&lt;(GQ45-2),GS45&lt;-5),GR45*-0.1,IF(AND(GV45&lt;(GQ45-2),GS45&lt;-3),GR45*-0.3,IF(AND(GV45&lt;(GQ45-2),GS45&lt;-1),GR45*-0.5,0)))</f>
        <v>0</v>
      </c>
      <c r="GY45" s="503">
        <f t="shared" si="88"/>
        <v>0</v>
      </c>
      <c r="GZ45" s="503">
        <f t="shared" si="89"/>
        <v>0</v>
      </c>
      <c r="HA45" s="503">
        <f t="shared" si="90"/>
        <v>0</v>
      </c>
      <c r="HB45" s="504">
        <f t="shared" si="91"/>
        <v>-7.2642319999999989</v>
      </c>
      <c r="HC45" s="513">
        <f t="shared" si="40"/>
        <v>-0.5</v>
      </c>
      <c r="HD45" s="517"/>
      <c r="HH45" s="103">
        <f t="shared" si="92"/>
        <v>-7.2642319999999989</v>
      </c>
      <c r="HJ45" s="179"/>
      <c r="HK45" s="36">
        <v>42287</v>
      </c>
      <c r="HL45" s="107">
        <v>9.7224000000000004</v>
      </c>
      <c r="HM45" s="107">
        <v>9.8241999999999994</v>
      </c>
      <c r="HN45" s="507">
        <f t="shared" si="7"/>
        <v>-6.9275987231599991</v>
      </c>
      <c r="HO45" s="159">
        <v>-0.5</v>
      </c>
      <c r="HP45" s="218">
        <v>0.92580000000000062</v>
      </c>
      <c r="HQ45" s="222">
        <f t="shared" si="93"/>
        <v>0</v>
      </c>
      <c r="HR45" s="223">
        <f t="shared" si="41"/>
        <v>1</v>
      </c>
      <c r="HS45" s="198">
        <f t="shared" si="42"/>
        <v>-8.1537559999999996</v>
      </c>
      <c r="HT45" s="198">
        <f t="shared" si="94"/>
        <v>-0.5</v>
      </c>
      <c r="HU45" s="503">
        <f t="shared" ref="HU45:HU55" si="113">IF(AND(HS45&lt;(HN45-2),HP45&lt;-5),HO45*-0.1,IF(AND(HS45&lt;(HN45-2),HP45&lt;-3),HO45*-0.3,IF(AND(HS45&lt;(HN45-2),HP45&lt;-1),HO45*-0.5,0)))</f>
        <v>0</v>
      </c>
      <c r="HV45" s="503">
        <f t="shared" si="95"/>
        <v>0</v>
      </c>
      <c r="HW45" s="503">
        <f t="shared" si="96"/>
        <v>0</v>
      </c>
      <c r="HX45" s="503">
        <f t="shared" si="97"/>
        <v>0</v>
      </c>
      <c r="HY45" s="504">
        <f t="shared" si="98"/>
        <v>-7.8537559999999997</v>
      </c>
      <c r="HZ45" s="513">
        <f t="shared" si="44"/>
        <v>-0.5</v>
      </c>
      <c r="IA45" s="517"/>
      <c r="IB45" s="159"/>
      <c r="IC45" s="159"/>
      <c r="ID45" s="159"/>
      <c r="IE45" s="103">
        <f t="shared" si="99"/>
        <v>-7.8537559999999997</v>
      </c>
      <c r="IF45" s="178"/>
      <c r="IG45" s="179"/>
      <c r="IH45" s="36">
        <v>42287</v>
      </c>
      <c r="II45" s="107">
        <v>9.7224000000000004</v>
      </c>
      <c r="IJ45" s="107">
        <v>9.8241999999999994</v>
      </c>
      <c r="IK45" s="507">
        <f t="shared" si="8"/>
        <v>-6.9275987231599991</v>
      </c>
      <c r="IL45" s="159">
        <v>-0.5</v>
      </c>
      <c r="IM45" s="330">
        <v>-7.2741999999999996</v>
      </c>
      <c r="IN45" s="222">
        <f t="shared" si="100"/>
        <v>3</v>
      </c>
      <c r="IO45" s="223">
        <f t="shared" si="45"/>
        <v>0</v>
      </c>
      <c r="IP45" s="198">
        <f t="shared" si="46"/>
        <v>-8.7107600000000005</v>
      </c>
      <c r="IQ45" s="198">
        <f t="shared" si="101"/>
        <v>-1.5</v>
      </c>
      <c r="IR45" s="503">
        <f t="shared" ref="IR45:IR55" si="114">IF(AND(IP45&lt;(IK45-2),IM45&lt;-5),IL45*-0.1,IF(AND(IP45&lt;(IK45-2),IM45&lt;-3),IL45*-0.3,IF(AND(IP45&lt;(IK45-2),IM45&lt;-1),IL45*-0.5,0)))</f>
        <v>0</v>
      </c>
      <c r="IS45" s="503">
        <f t="shared" si="102"/>
        <v>0</v>
      </c>
      <c r="IT45" s="503">
        <f t="shared" si="103"/>
        <v>0</v>
      </c>
      <c r="IU45" s="503">
        <f t="shared" si="104"/>
        <v>0</v>
      </c>
      <c r="IV45" s="504">
        <f t="shared" si="105"/>
        <v>-8.5107600000000012</v>
      </c>
      <c r="IW45" s="513">
        <f t="shared" si="48"/>
        <v>-1.5</v>
      </c>
      <c r="IX45" s="517"/>
      <c r="IY45" s="159"/>
      <c r="IZ45" s="159"/>
      <c r="JA45" s="159"/>
      <c r="JB45" s="103">
        <f t="shared" si="106"/>
        <v>-8.5107600000000012</v>
      </c>
      <c r="JC45" s="178"/>
      <c r="JD45" s="182">
        <v>-6.9275987231599991</v>
      </c>
      <c r="JF45" s="159">
        <v>0.37579999999999991</v>
      </c>
      <c r="JG45" s="159">
        <f t="shared" si="11"/>
        <v>-6.6708020000000001</v>
      </c>
      <c r="JH45" s="159"/>
      <c r="JJ45" s="159">
        <v>-2.0741999999999994</v>
      </c>
      <c r="JK45" s="159">
        <f t="shared" si="12"/>
        <v>-7.3572139999999999</v>
      </c>
      <c r="JL45" s="159"/>
      <c r="JN45" s="159">
        <v>2.8257999999999992</v>
      </c>
      <c r="JO45" s="159">
        <f t="shared" si="13"/>
        <v>-6.5604799999999983</v>
      </c>
      <c r="JP45" s="159"/>
      <c r="JR45" s="159">
        <v>6.9258000000000006</v>
      </c>
      <c r="JS45" s="159">
        <f t="shared" si="14"/>
        <v>-7.5359840000000009</v>
      </c>
      <c r="JT45" s="159"/>
      <c r="JV45" s="159">
        <v>-0.17419999999999902</v>
      </c>
      <c r="JW45" s="159">
        <f t="shared" si="15"/>
        <v>-6.5126339999999994</v>
      </c>
      <c r="JX45" s="159"/>
      <c r="JZ45" s="159">
        <v>-1.2741999999999987</v>
      </c>
      <c r="KA45" s="159">
        <f t="shared" si="16"/>
        <v>-7.2642319999999989</v>
      </c>
      <c r="KB45" s="159"/>
      <c r="KD45" s="370">
        <v>0.92580000000000062</v>
      </c>
      <c r="KE45" s="159">
        <f t="shared" si="17"/>
        <v>-7.8537559999999997</v>
      </c>
      <c r="KF45" s="159"/>
      <c r="KH45" s="330">
        <v>-7.2741999999999996</v>
      </c>
      <c r="KI45" s="159">
        <f t="shared" si="49"/>
        <v>-8.5107600000000012</v>
      </c>
      <c r="KJ45" s="159"/>
      <c r="KK45" s="36">
        <v>42287</v>
      </c>
      <c r="KL45" s="36"/>
    </row>
    <row r="46" spans="1:315" x14ac:dyDescent="0.25">
      <c r="A46" s="95">
        <v>41192</v>
      </c>
      <c r="B46" s="36">
        <v>41192</v>
      </c>
      <c r="C46" s="303">
        <v>10.199999999999999</v>
      </c>
      <c r="D46" s="303">
        <v>7.75</v>
      </c>
      <c r="E46" s="303">
        <v>12.649999999999999</v>
      </c>
      <c r="F46" s="303">
        <v>16.75</v>
      </c>
      <c r="G46" s="303">
        <v>9.65</v>
      </c>
      <c r="H46" s="303">
        <v>8.5500000000000007</v>
      </c>
      <c r="I46" s="303">
        <v>10.75</v>
      </c>
      <c r="J46" s="303">
        <v>2.5499999999999998</v>
      </c>
      <c r="K46" s="104"/>
      <c r="L46" s="36">
        <v>42287</v>
      </c>
      <c r="M46" s="107">
        <v>9.7224000000000004</v>
      </c>
      <c r="N46" s="98">
        <f t="shared" si="9"/>
        <v>9.8241999999999994</v>
      </c>
      <c r="O46" s="107">
        <f t="shared" si="10"/>
        <v>9.9263333333333321</v>
      </c>
      <c r="P46" s="264"/>
      <c r="Q46" s="177">
        <v>42287</v>
      </c>
      <c r="R46" s="303">
        <v>10.199999999999999</v>
      </c>
      <c r="S46" s="219">
        <v>0.37579999999999991</v>
      </c>
      <c r="U46" s="303">
        <v>7.75</v>
      </c>
      <c r="V46" s="219">
        <v>-2.0741999999999994</v>
      </c>
      <c r="X46" s="303">
        <v>12.649999999999999</v>
      </c>
      <c r="Y46" s="219">
        <v>2.8257999999999992</v>
      </c>
      <c r="AA46" s="303">
        <v>16.75</v>
      </c>
      <c r="AB46" s="219">
        <v>6.9258000000000006</v>
      </c>
      <c r="AD46" s="303">
        <v>9.65</v>
      </c>
      <c r="AE46" s="218">
        <v>-0.17419999999999902</v>
      </c>
      <c r="AG46" s="303">
        <v>8.5500000000000007</v>
      </c>
      <c r="AH46" s="218">
        <v>-1.2741999999999987</v>
      </c>
      <c r="AJ46" s="303">
        <v>10.75</v>
      </c>
      <c r="AK46" s="218">
        <v>0.92580000000000062</v>
      </c>
      <c r="AM46" s="303">
        <v>2.6</v>
      </c>
      <c r="AN46" s="330">
        <v>-7.2741999999999996</v>
      </c>
      <c r="AZ46" s="36">
        <v>42288</v>
      </c>
      <c r="BA46" s="303">
        <v>9.5</v>
      </c>
      <c r="BB46" s="227"/>
      <c r="BC46" s="303">
        <v>6.3</v>
      </c>
      <c r="BD46" s="184"/>
      <c r="BE46" s="303">
        <v>13.5</v>
      </c>
      <c r="BF46" s="184"/>
      <c r="BG46" s="303">
        <v>15.549999999999999</v>
      </c>
      <c r="BH46" s="184"/>
      <c r="BI46" s="303">
        <v>6.35</v>
      </c>
      <c r="BJ46" s="184"/>
      <c r="BK46" s="303">
        <v>7.55</v>
      </c>
      <c r="BL46" s="374"/>
      <c r="BM46" s="303">
        <v>8.5</v>
      </c>
      <c r="BN46" s="184"/>
      <c r="BO46" s="303">
        <v>2.7</v>
      </c>
      <c r="BP46" s="184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C46" s="36">
        <v>42288</v>
      </c>
      <c r="CD46" s="107">
        <v>9.5198</v>
      </c>
      <c r="CE46" s="107">
        <v>9.6211000000000002</v>
      </c>
      <c r="CF46" s="507">
        <f t="shared" si="1"/>
        <v>-7.4275987231599991</v>
      </c>
      <c r="CG46" s="159">
        <v>-0.5</v>
      </c>
      <c r="CH46" s="219">
        <v>-0.12110000000000021</v>
      </c>
      <c r="CI46" s="222">
        <f t="shared" si="50"/>
        <v>1</v>
      </c>
      <c r="CJ46" s="223">
        <f t="shared" si="18"/>
        <v>0</v>
      </c>
      <c r="CK46" s="198">
        <f t="shared" si="51"/>
        <v>-7.1708020000000001</v>
      </c>
      <c r="CL46" s="198">
        <f t="shared" si="52"/>
        <v>-0.5</v>
      </c>
      <c r="CM46" s="503">
        <f t="shared" si="107"/>
        <v>0</v>
      </c>
      <c r="CN46" s="503">
        <f t="shared" si="53"/>
        <v>0</v>
      </c>
      <c r="CO46" s="503">
        <f t="shared" si="54"/>
        <v>0</v>
      </c>
      <c r="CP46" s="503">
        <f t="shared" si="55"/>
        <v>0</v>
      </c>
      <c r="CQ46" s="504">
        <f t="shared" si="56"/>
        <v>-7.1708020000000001</v>
      </c>
      <c r="CR46" s="513">
        <f t="shared" si="20"/>
        <v>-0.5</v>
      </c>
      <c r="CS46" s="517"/>
      <c r="CW46" s="103">
        <f t="shared" si="57"/>
        <v>-7.1708020000000001</v>
      </c>
      <c r="CZ46" s="36">
        <v>42288</v>
      </c>
      <c r="DA46" s="107">
        <v>9.5198</v>
      </c>
      <c r="DB46" s="107">
        <v>9.6211000000000002</v>
      </c>
      <c r="DC46" s="507">
        <f t="shared" si="2"/>
        <v>-7.4275987231599991</v>
      </c>
      <c r="DD46" s="159">
        <v>-0.5</v>
      </c>
      <c r="DE46" s="219">
        <v>-3.3211000000000004</v>
      </c>
      <c r="DF46" s="222">
        <f t="shared" si="58"/>
        <v>1.2</v>
      </c>
      <c r="DG46" s="223">
        <f t="shared" si="21"/>
        <v>0</v>
      </c>
      <c r="DH46" s="198">
        <f t="shared" si="22"/>
        <v>-7.9572139999999996</v>
      </c>
      <c r="DI46" s="198">
        <f t="shared" si="59"/>
        <v>-0.59999999999999964</v>
      </c>
      <c r="DJ46" s="503">
        <f t="shared" si="108"/>
        <v>0</v>
      </c>
      <c r="DK46" s="503">
        <f t="shared" si="60"/>
        <v>0</v>
      </c>
      <c r="DL46" s="503">
        <f t="shared" si="61"/>
        <v>0</v>
      </c>
      <c r="DM46" s="503">
        <f t="shared" si="62"/>
        <v>0</v>
      </c>
      <c r="DN46" s="504">
        <f t="shared" si="63"/>
        <v>-7.9572139999999996</v>
      </c>
      <c r="DO46" s="513">
        <f t="shared" si="24"/>
        <v>-0.59999999999999964</v>
      </c>
      <c r="DP46" s="517"/>
      <c r="DT46" s="103">
        <f t="shared" si="64"/>
        <v>-7.9572139999999996</v>
      </c>
      <c r="DU46" s="178"/>
      <c r="DV46" s="179"/>
      <c r="DW46" s="36">
        <v>42288</v>
      </c>
      <c r="DX46" s="107">
        <v>9.5198</v>
      </c>
      <c r="DY46" s="107">
        <v>9.6211000000000002</v>
      </c>
      <c r="DZ46" s="507">
        <f t="shared" si="3"/>
        <v>-7.4275987231599991</v>
      </c>
      <c r="EA46" s="159">
        <v>-0.5</v>
      </c>
      <c r="EB46" s="219">
        <v>3.8788999999999998</v>
      </c>
      <c r="EC46" s="222">
        <f t="shared" si="65"/>
        <v>0</v>
      </c>
      <c r="ED46" s="223">
        <f t="shared" si="25"/>
        <v>0.9</v>
      </c>
      <c r="EE46" s="198">
        <f t="shared" si="26"/>
        <v>-7.0104799999999985</v>
      </c>
      <c r="EF46" s="198">
        <f t="shared" si="66"/>
        <v>-0.45000000000000018</v>
      </c>
      <c r="EG46" s="503">
        <f t="shared" si="109"/>
        <v>0</v>
      </c>
      <c r="EH46" s="503">
        <f t="shared" si="67"/>
        <v>0</v>
      </c>
      <c r="EI46" s="503">
        <f t="shared" si="68"/>
        <v>0</v>
      </c>
      <c r="EJ46" s="503">
        <f t="shared" si="69"/>
        <v>0</v>
      </c>
      <c r="EK46" s="504">
        <f t="shared" si="70"/>
        <v>-7.0104799999999985</v>
      </c>
      <c r="EL46" s="513">
        <f t="shared" si="28"/>
        <v>-0.45000000000000018</v>
      </c>
      <c r="EM46" s="517"/>
      <c r="EQ46" s="103">
        <f t="shared" si="71"/>
        <v>-7.0104799999999985</v>
      </c>
      <c r="ER46" s="178"/>
      <c r="ES46" s="179"/>
      <c r="ET46" s="36">
        <v>42288</v>
      </c>
      <c r="EU46" s="107">
        <v>9.5198</v>
      </c>
      <c r="EV46" s="107">
        <v>9.6211000000000002</v>
      </c>
      <c r="EW46" s="507">
        <f t="shared" si="4"/>
        <v>-7.4275987231599991</v>
      </c>
      <c r="EX46" s="159">
        <v>-0.5</v>
      </c>
      <c r="EY46" s="219">
        <v>5.9288999999999987</v>
      </c>
      <c r="EZ46" s="222">
        <f t="shared" si="72"/>
        <v>0</v>
      </c>
      <c r="FA46" s="223">
        <f t="shared" si="29"/>
        <v>0.7</v>
      </c>
      <c r="FB46" s="198">
        <f t="shared" si="30"/>
        <v>-6.785984</v>
      </c>
      <c r="FC46" s="198">
        <f t="shared" si="73"/>
        <v>-0.34999999999999964</v>
      </c>
      <c r="FD46" s="503">
        <f t="shared" si="110"/>
        <v>0</v>
      </c>
      <c r="FE46" s="503">
        <f t="shared" si="74"/>
        <v>0</v>
      </c>
      <c r="FF46" s="503">
        <f t="shared" si="75"/>
        <v>0</v>
      </c>
      <c r="FG46" s="503">
        <f t="shared" si="76"/>
        <v>0</v>
      </c>
      <c r="FH46" s="504">
        <f t="shared" si="77"/>
        <v>-7.8859840000000005</v>
      </c>
      <c r="FI46" s="513">
        <f t="shared" si="32"/>
        <v>-0.34999999999999964</v>
      </c>
      <c r="FJ46" s="517"/>
      <c r="FN46" s="103">
        <f t="shared" si="78"/>
        <v>-7.8859840000000005</v>
      </c>
      <c r="FO46" s="178"/>
      <c r="FP46" s="179"/>
      <c r="FQ46" s="36">
        <v>42288</v>
      </c>
      <c r="FR46" s="107">
        <v>9.5198</v>
      </c>
      <c r="FS46" s="107">
        <v>9.6211000000000002</v>
      </c>
      <c r="FT46" s="507">
        <f t="shared" si="5"/>
        <v>-7.4275987231599991</v>
      </c>
      <c r="FU46" s="159">
        <v>-0.5</v>
      </c>
      <c r="FV46" s="218">
        <v>-3.2711000000000006</v>
      </c>
      <c r="FW46" s="222">
        <f t="shared" si="79"/>
        <v>1.2</v>
      </c>
      <c r="FX46" s="223">
        <f t="shared" si="33"/>
        <v>0</v>
      </c>
      <c r="FY46" s="198">
        <f t="shared" si="34"/>
        <v>-7.3126339999999992</v>
      </c>
      <c r="FZ46" s="198">
        <f t="shared" si="80"/>
        <v>-0.59999999999999964</v>
      </c>
      <c r="GA46" s="503">
        <f t="shared" si="111"/>
        <v>0</v>
      </c>
      <c r="GB46" s="503">
        <f t="shared" si="81"/>
        <v>0</v>
      </c>
      <c r="GC46" s="503">
        <f t="shared" si="82"/>
        <v>0</v>
      </c>
      <c r="GD46" s="503">
        <f t="shared" si="83"/>
        <v>0</v>
      </c>
      <c r="GE46" s="504">
        <f t="shared" si="84"/>
        <v>-7.112633999999999</v>
      </c>
      <c r="GF46" s="513">
        <f t="shared" si="36"/>
        <v>-0.59999999999999964</v>
      </c>
      <c r="GG46" s="517"/>
      <c r="GK46" s="103">
        <f t="shared" si="85"/>
        <v>-7.112633999999999</v>
      </c>
      <c r="GL46" s="178"/>
      <c r="GM46" s="179"/>
      <c r="GN46" s="36">
        <v>42288</v>
      </c>
      <c r="GO46" s="107">
        <v>9.5198</v>
      </c>
      <c r="GP46" s="107">
        <v>9.6211000000000002</v>
      </c>
      <c r="GQ46" s="507">
        <f t="shared" si="6"/>
        <v>-7.4275987231599991</v>
      </c>
      <c r="GR46" s="159">
        <v>-0.5</v>
      </c>
      <c r="GS46" s="218">
        <v>-2.0711000000000004</v>
      </c>
      <c r="GT46" s="222">
        <f t="shared" si="86"/>
        <v>1.1000000000000001</v>
      </c>
      <c r="GU46" s="223">
        <f t="shared" si="37"/>
        <v>0</v>
      </c>
      <c r="GV46" s="198">
        <f t="shared" si="38"/>
        <v>-7.6142319999999994</v>
      </c>
      <c r="GW46" s="198">
        <f t="shared" si="87"/>
        <v>-0.54999999999999982</v>
      </c>
      <c r="GX46" s="503">
        <f t="shared" si="112"/>
        <v>0</v>
      </c>
      <c r="GY46" s="503">
        <f t="shared" si="88"/>
        <v>0</v>
      </c>
      <c r="GZ46" s="503">
        <f t="shared" si="89"/>
        <v>0</v>
      </c>
      <c r="HA46" s="503">
        <f t="shared" si="90"/>
        <v>0</v>
      </c>
      <c r="HB46" s="504">
        <f t="shared" si="91"/>
        <v>-7.8142319999999987</v>
      </c>
      <c r="HC46" s="513">
        <f t="shared" si="40"/>
        <v>-0.54999999999999982</v>
      </c>
      <c r="HD46" s="517"/>
      <c r="HH46" s="103">
        <f t="shared" si="92"/>
        <v>-7.8142319999999987</v>
      </c>
      <c r="HJ46" s="179"/>
      <c r="HK46" s="36">
        <v>42288</v>
      </c>
      <c r="HL46" s="107">
        <v>9.5198</v>
      </c>
      <c r="HM46" s="107">
        <v>9.6211000000000002</v>
      </c>
      <c r="HN46" s="507">
        <f t="shared" si="7"/>
        <v>-7.4275987231599991</v>
      </c>
      <c r="HO46" s="159">
        <v>-0.5</v>
      </c>
      <c r="HP46" s="218">
        <v>-1.1211000000000002</v>
      </c>
      <c r="HQ46" s="222">
        <f t="shared" si="93"/>
        <v>1</v>
      </c>
      <c r="HR46" s="223">
        <f t="shared" si="41"/>
        <v>0</v>
      </c>
      <c r="HS46" s="198">
        <f t="shared" si="42"/>
        <v>-8.6537559999999996</v>
      </c>
      <c r="HT46" s="198">
        <f t="shared" si="94"/>
        <v>-0.5</v>
      </c>
      <c r="HU46" s="503">
        <f t="shared" si="113"/>
        <v>0</v>
      </c>
      <c r="HV46" s="503">
        <f t="shared" si="95"/>
        <v>0</v>
      </c>
      <c r="HW46" s="503">
        <f t="shared" si="96"/>
        <v>0</v>
      </c>
      <c r="HX46" s="503">
        <f t="shared" si="97"/>
        <v>0</v>
      </c>
      <c r="HY46" s="504">
        <f t="shared" si="98"/>
        <v>-8.3537560000000006</v>
      </c>
      <c r="HZ46" s="513">
        <f t="shared" si="44"/>
        <v>-0.5</v>
      </c>
      <c r="IA46" s="517"/>
      <c r="IB46" s="159"/>
      <c r="IC46" s="159"/>
      <c r="ID46" s="159"/>
      <c r="IE46" s="103">
        <f t="shared" si="99"/>
        <v>-8.3537560000000006</v>
      </c>
      <c r="IF46" s="178"/>
      <c r="IG46" s="179"/>
      <c r="IH46" s="36">
        <v>42288</v>
      </c>
      <c r="II46" s="107">
        <v>9.5198</v>
      </c>
      <c r="IJ46" s="107">
        <v>9.6211000000000002</v>
      </c>
      <c r="IK46" s="507">
        <f t="shared" si="8"/>
        <v>-7.4275987231599991</v>
      </c>
      <c r="IL46" s="159">
        <v>-0.5</v>
      </c>
      <c r="IM46" s="330">
        <v>-6.9211</v>
      </c>
      <c r="IN46" s="222">
        <f t="shared" si="100"/>
        <v>2.7</v>
      </c>
      <c r="IO46" s="223">
        <f t="shared" si="45"/>
        <v>0</v>
      </c>
      <c r="IP46" s="198">
        <f t="shared" si="46"/>
        <v>-10.06076</v>
      </c>
      <c r="IQ46" s="198">
        <f t="shared" si="101"/>
        <v>-1.3499999999999996</v>
      </c>
      <c r="IR46" s="503">
        <f t="shared" si="114"/>
        <v>0.05</v>
      </c>
      <c r="IS46" s="503">
        <f t="shared" si="102"/>
        <v>0</v>
      </c>
      <c r="IT46" s="503">
        <f t="shared" si="103"/>
        <v>0</v>
      </c>
      <c r="IU46" s="503">
        <f t="shared" si="104"/>
        <v>0</v>
      </c>
      <c r="IV46" s="504">
        <f t="shared" si="105"/>
        <v>-9.8107600000000001</v>
      </c>
      <c r="IW46" s="513">
        <f t="shared" si="48"/>
        <v>-1.2999999999999996</v>
      </c>
      <c r="IX46" s="517"/>
      <c r="IY46" s="159"/>
      <c r="IZ46" s="159"/>
      <c r="JA46" s="159"/>
      <c r="JB46" s="103">
        <f t="shared" si="106"/>
        <v>-9.8107600000000001</v>
      </c>
      <c r="JC46" s="178"/>
      <c r="JD46" s="182">
        <v>-7.4275987231599991</v>
      </c>
      <c r="JF46" s="159">
        <v>-0.12110000000000021</v>
      </c>
      <c r="JG46" s="159">
        <f t="shared" si="11"/>
        <v>-7.1708020000000001</v>
      </c>
      <c r="JH46" s="159"/>
      <c r="JJ46" s="159">
        <v>-3.3211000000000004</v>
      </c>
      <c r="JK46" s="159">
        <f t="shared" si="12"/>
        <v>-7.9572139999999996</v>
      </c>
      <c r="JL46" s="159"/>
      <c r="JN46" s="159">
        <v>3.8788999999999998</v>
      </c>
      <c r="JO46" s="159">
        <f t="shared" si="13"/>
        <v>-7.0104799999999985</v>
      </c>
      <c r="JP46" s="159"/>
      <c r="JR46" s="159">
        <v>5.9288999999999987</v>
      </c>
      <c r="JS46" s="159">
        <f t="shared" si="14"/>
        <v>-7.8859840000000005</v>
      </c>
      <c r="JT46" s="159"/>
      <c r="JV46" s="159">
        <v>-3.2711000000000006</v>
      </c>
      <c r="JW46" s="159">
        <f t="shared" si="15"/>
        <v>-7.112633999999999</v>
      </c>
      <c r="JX46" s="159"/>
      <c r="JZ46" s="159">
        <v>-2.0711000000000004</v>
      </c>
      <c r="KA46" s="159">
        <f t="shared" si="16"/>
        <v>-7.8142319999999987</v>
      </c>
      <c r="KB46" s="159"/>
      <c r="KD46" s="370">
        <v>-1.1211000000000002</v>
      </c>
      <c r="KE46" s="159">
        <f t="shared" si="17"/>
        <v>-8.3537560000000006</v>
      </c>
      <c r="KF46" s="159"/>
      <c r="KH46" s="330">
        <v>-6.9211</v>
      </c>
      <c r="KI46" s="159">
        <f t="shared" si="49"/>
        <v>-9.8107600000000001</v>
      </c>
      <c r="KJ46" s="159"/>
      <c r="KK46" s="36">
        <v>42288</v>
      </c>
      <c r="KL46" s="36"/>
    </row>
    <row r="47" spans="1:315" x14ac:dyDescent="0.25">
      <c r="A47" s="95">
        <v>41193</v>
      </c>
      <c r="B47" s="36">
        <v>41193</v>
      </c>
      <c r="C47" s="303">
        <v>9.5</v>
      </c>
      <c r="D47" s="303">
        <v>6.3</v>
      </c>
      <c r="E47" s="303">
        <v>13.5</v>
      </c>
      <c r="F47" s="303">
        <v>15.549999999999999</v>
      </c>
      <c r="G47" s="303">
        <v>6.35</v>
      </c>
      <c r="H47" s="303">
        <v>7.55</v>
      </c>
      <c r="I47" s="303">
        <v>8.5</v>
      </c>
      <c r="J47" s="303">
        <v>2.7</v>
      </c>
      <c r="K47" s="104"/>
      <c r="L47" s="36">
        <v>42288</v>
      </c>
      <c r="M47" s="107">
        <v>9.5198</v>
      </c>
      <c r="N47" s="98">
        <f t="shared" si="9"/>
        <v>9.6211000000000002</v>
      </c>
      <c r="O47" s="107">
        <f t="shared" si="10"/>
        <v>9.7227333333333323</v>
      </c>
      <c r="P47" s="264"/>
      <c r="Q47" s="177">
        <v>42288</v>
      </c>
      <c r="R47" s="303">
        <v>9.5</v>
      </c>
      <c r="S47" s="219">
        <v>-0.12110000000000021</v>
      </c>
      <c r="U47" s="303">
        <v>6.3</v>
      </c>
      <c r="V47" s="219">
        <v>-3.3211000000000004</v>
      </c>
      <c r="X47" s="303">
        <v>13.5</v>
      </c>
      <c r="Y47" s="219">
        <v>3.8788999999999998</v>
      </c>
      <c r="AA47" s="303">
        <v>15.549999999999999</v>
      </c>
      <c r="AB47" s="219">
        <v>5.9288999999999987</v>
      </c>
      <c r="AD47" s="303">
        <v>6.35</v>
      </c>
      <c r="AE47" s="218">
        <v>-3.2711000000000006</v>
      </c>
      <c r="AG47" s="303">
        <v>7.55</v>
      </c>
      <c r="AH47" s="218">
        <v>-2.0711000000000004</v>
      </c>
      <c r="AJ47" s="303">
        <v>8.5</v>
      </c>
      <c r="AK47" s="218">
        <v>-1.1211000000000002</v>
      </c>
      <c r="AM47" s="303">
        <v>2.7</v>
      </c>
      <c r="AN47" s="330">
        <v>-6.9211</v>
      </c>
      <c r="AZ47" s="36">
        <v>42289</v>
      </c>
      <c r="BA47" s="303">
        <v>10.9</v>
      </c>
      <c r="BB47" s="227"/>
      <c r="BC47" s="303">
        <v>7.3</v>
      </c>
      <c r="BD47" s="184"/>
      <c r="BE47" s="303">
        <v>12.95</v>
      </c>
      <c r="BF47" s="184"/>
      <c r="BG47" s="303">
        <v>13.6</v>
      </c>
      <c r="BH47" s="184"/>
      <c r="BI47" s="303">
        <v>5.05</v>
      </c>
      <c r="BJ47" s="227"/>
      <c r="BK47" s="303">
        <v>5.6</v>
      </c>
      <c r="BL47" s="374"/>
      <c r="BM47" s="303">
        <v>8.4</v>
      </c>
      <c r="BN47" s="184"/>
      <c r="BO47" s="303">
        <v>3.5</v>
      </c>
      <c r="BP47" s="184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C47" s="36">
        <v>42289</v>
      </c>
      <c r="CD47" s="107">
        <v>9.3182000000000009</v>
      </c>
      <c r="CE47" s="107">
        <v>9.4190000000000005</v>
      </c>
      <c r="CF47" s="507">
        <f t="shared" si="1"/>
        <v>-7.9275987231599991</v>
      </c>
      <c r="CG47" s="159">
        <v>-0.5</v>
      </c>
      <c r="CH47" s="219">
        <v>1.4809999999999999</v>
      </c>
      <c r="CI47" s="222">
        <f t="shared" si="50"/>
        <v>0</v>
      </c>
      <c r="CJ47" s="223">
        <f t="shared" si="18"/>
        <v>0.98</v>
      </c>
      <c r="CK47" s="198">
        <f t="shared" si="51"/>
        <v>-7.6608020000000003</v>
      </c>
      <c r="CL47" s="198">
        <f t="shared" si="52"/>
        <v>-0.49000000000000021</v>
      </c>
      <c r="CM47" s="503">
        <f t="shared" si="107"/>
        <v>0</v>
      </c>
      <c r="CN47" s="503">
        <f t="shared" si="53"/>
        <v>0</v>
      </c>
      <c r="CO47" s="503">
        <f t="shared" si="54"/>
        <v>0</v>
      </c>
      <c r="CP47" s="503">
        <f t="shared" si="55"/>
        <v>0</v>
      </c>
      <c r="CQ47" s="504">
        <f t="shared" si="56"/>
        <v>-7.6608020000000003</v>
      </c>
      <c r="CR47" s="513">
        <f t="shared" si="20"/>
        <v>-0.49000000000000021</v>
      </c>
      <c r="CS47" s="517"/>
      <c r="CW47" s="103">
        <f t="shared" si="57"/>
        <v>-7.6608020000000003</v>
      </c>
      <c r="CZ47" s="36">
        <v>42289</v>
      </c>
      <c r="DA47" s="107">
        <v>9.3182000000000009</v>
      </c>
      <c r="DB47" s="107">
        <v>9.4190000000000005</v>
      </c>
      <c r="DC47" s="507">
        <f t="shared" si="2"/>
        <v>-7.9275987231599991</v>
      </c>
      <c r="DD47" s="159">
        <v>-0.5</v>
      </c>
      <c r="DE47" s="219">
        <v>-2.1190000000000007</v>
      </c>
      <c r="DF47" s="222">
        <f t="shared" si="58"/>
        <v>1.1000000000000001</v>
      </c>
      <c r="DG47" s="223">
        <f t="shared" si="21"/>
        <v>0</v>
      </c>
      <c r="DH47" s="198">
        <f t="shared" si="22"/>
        <v>-8.5072139999999994</v>
      </c>
      <c r="DI47" s="198">
        <f t="shared" si="59"/>
        <v>-0.54999999999999982</v>
      </c>
      <c r="DJ47" s="503">
        <f t="shared" si="108"/>
        <v>0</v>
      </c>
      <c r="DK47" s="503">
        <f t="shared" si="60"/>
        <v>0</v>
      </c>
      <c r="DL47" s="503">
        <f t="shared" si="61"/>
        <v>0</v>
      </c>
      <c r="DM47" s="503">
        <f t="shared" si="62"/>
        <v>0</v>
      </c>
      <c r="DN47" s="504">
        <f t="shared" si="63"/>
        <v>-8.5072139999999994</v>
      </c>
      <c r="DO47" s="513">
        <f t="shared" si="24"/>
        <v>-0.54999999999999982</v>
      </c>
      <c r="DP47" s="517"/>
      <c r="DT47" s="103">
        <f t="shared" si="64"/>
        <v>-8.5072139999999994</v>
      </c>
      <c r="DU47" s="178"/>
      <c r="DV47" s="179"/>
      <c r="DW47" s="36">
        <v>42289</v>
      </c>
      <c r="DX47" s="107">
        <v>9.3182000000000009</v>
      </c>
      <c r="DY47" s="107">
        <v>9.4190000000000005</v>
      </c>
      <c r="DZ47" s="507">
        <f t="shared" si="3"/>
        <v>-7.9275987231599991</v>
      </c>
      <c r="EA47" s="159">
        <v>-0.5</v>
      </c>
      <c r="EB47" s="219">
        <v>3.5309999999999988</v>
      </c>
      <c r="EC47" s="222">
        <f t="shared" si="65"/>
        <v>0</v>
      </c>
      <c r="ED47" s="223">
        <f t="shared" si="25"/>
        <v>0.9</v>
      </c>
      <c r="EE47" s="198">
        <f t="shared" si="26"/>
        <v>-7.4604799999999987</v>
      </c>
      <c r="EF47" s="198">
        <f t="shared" si="66"/>
        <v>-0.45000000000000018</v>
      </c>
      <c r="EG47" s="503">
        <f t="shared" si="109"/>
        <v>0</v>
      </c>
      <c r="EH47" s="503">
        <f t="shared" si="67"/>
        <v>0</v>
      </c>
      <c r="EI47" s="503">
        <f t="shared" si="68"/>
        <v>0</v>
      </c>
      <c r="EJ47" s="503">
        <f t="shared" si="69"/>
        <v>0</v>
      </c>
      <c r="EK47" s="504">
        <f t="shared" si="70"/>
        <v>-7.4604799999999987</v>
      </c>
      <c r="EL47" s="513">
        <f t="shared" si="28"/>
        <v>-0.45000000000000018</v>
      </c>
      <c r="EM47" s="517"/>
      <c r="EQ47" s="103">
        <f t="shared" si="71"/>
        <v>-7.4604799999999987</v>
      </c>
      <c r="ER47" s="178"/>
      <c r="ES47" s="179"/>
      <c r="ET47" s="36">
        <v>42289</v>
      </c>
      <c r="EU47" s="107">
        <v>9.3182000000000009</v>
      </c>
      <c r="EV47" s="107">
        <v>9.4190000000000005</v>
      </c>
      <c r="EW47" s="507">
        <f t="shared" si="4"/>
        <v>-7.9275987231599991</v>
      </c>
      <c r="EX47" s="159">
        <v>-0.5</v>
      </c>
      <c r="EY47" s="219">
        <v>4.1809999999999992</v>
      </c>
      <c r="EZ47" s="222">
        <f t="shared" si="72"/>
        <v>0</v>
      </c>
      <c r="FA47" s="223">
        <f t="shared" si="29"/>
        <v>0.8</v>
      </c>
      <c r="FB47" s="198">
        <f t="shared" si="30"/>
        <v>-7.1859840000000004</v>
      </c>
      <c r="FC47" s="198">
        <f t="shared" si="73"/>
        <v>-0.40000000000000036</v>
      </c>
      <c r="FD47" s="503">
        <f t="shared" si="110"/>
        <v>0</v>
      </c>
      <c r="FE47" s="503">
        <f t="shared" si="74"/>
        <v>0</v>
      </c>
      <c r="FF47" s="503">
        <f t="shared" si="75"/>
        <v>0</v>
      </c>
      <c r="FG47" s="503">
        <f t="shared" si="76"/>
        <v>0</v>
      </c>
      <c r="FH47" s="504">
        <f t="shared" si="77"/>
        <v>-8.2859840000000009</v>
      </c>
      <c r="FI47" s="513">
        <f t="shared" si="32"/>
        <v>-0.40000000000000036</v>
      </c>
      <c r="FJ47" s="517"/>
      <c r="FN47" s="103">
        <f t="shared" si="78"/>
        <v>-8.2859840000000009</v>
      </c>
      <c r="FO47" s="178"/>
      <c r="FP47" s="179"/>
      <c r="FQ47" s="36">
        <v>42289</v>
      </c>
      <c r="FR47" s="107">
        <v>9.3182000000000009</v>
      </c>
      <c r="FS47" s="107">
        <v>9.4190000000000005</v>
      </c>
      <c r="FT47" s="507">
        <f t="shared" si="5"/>
        <v>-7.9275987231599991</v>
      </c>
      <c r="FU47" s="159">
        <v>-0.5</v>
      </c>
      <c r="FV47" s="218">
        <v>-4.3690000000000007</v>
      </c>
      <c r="FW47" s="222">
        <f t="shared" si="79"/>
        <v>1.6</v>
      </c>
      <c r="FX47" s="223">
        <f t="shared" si="33"/>
        <v>0</v>
      </c>
      <c r="FY47" s="198">
        <f t="shared" si="34"/>
        <v>-8.1126339999999999</v>
      </c>
      <c r="FZ47" s="198">
        <f t="shared" si="80"/>
        <v>-0.80000000000000071</v>
      </c>
      <c r="GA47" s="503">
        <f t="shared" si="111"/>
        <v>0</v>
      </c>
      <c r="GB47" s="503">
        <f t="shared" si="81"/>
        <v>0</v>
      </c>
      <c r="GC47" s="503">
        <f t="shared" si="82"/>
        <v>0</v>
      </c>
      <c r="GD47" s="503">
        <f t="shared" si="83"/>
        <v>0</v>
      </c>
      <c r="GE47" s="504">
        <f t="shared" si="84"/>
        <v>-7.9126339999999997</v>
      </c>
      <c r="GF47" s="513">
        <f t="shared" si="36"/>
        <v>-0.80000000000000071</v>
      </c>
      <c r="GG47" s="517"/>
      <c r="GK47" s="103">
        <f t="shared" si="85"/>
        <v>-7.9126339999999997</v>
      </c>
      <c r="GM47" s="179"/>
      <c r="GN47" s="36">
        <v>42289</v>
      </c>
      <c r="GO47" s="107">
        <v>9.3182000000000009</v>
      </c>
      <c r="GP47" s="107">
        <v>9.4190000000000005</v>
      </c>
      <c r="GQ47" s="507">
        <f t="shared" si="6"/>
        <v>-7.9275987231599991</v>
      </c>
      <c r="GR47" s="159">
        <v>-0.5</v>
      </c>
      <c r="GS47" s="218">
        <v>-3.8190000000000008</v>
      </c>
      <c r="GT47" s="222">
        <f t="shared" si="86"/>
        <v>1.2</v>
      </c>
      <c r="GU47" s="223">
        <f t="shared" si="37"/>
        <v>0</v>
      </c>
      <c r="GV47" s="198">
        <f t="shared" si="38"/>
        <v>-8.2142319999999991</v>
      </c>
      <c r="GW47" s="198">
        <f t="shared" si="87"/>
        <v>-0.59999999999999964</v>
      </c>
      <c r="GX47" s="503">
        <f t="shared" si="112"/>
        <v>0</v>
      </c>
      <c r="GY47" s="503">
        <f t="shared" si="88"/>
        <v>0</v>
      </c>
      <c r="GZ47" s="503">
        <f t="shared" si="89"/>
        <v>0</v>
      </c>
      <c r="HA47" s="503">
        <f t="shared" si="90"/>
        <v>0</v>
      </c>
      <c r="HB47" s="504">
        <f t="shared" si="91"/>
        <v>-8.4142319999999984</v>
      </c>
      <c r="HC47" s="513">
        <f t="shared" si="40"/>
        <v>-0.59999999999999964</v>
      </c>
      <c r="HD47" s="517"/>
      <c r="HH47" s="103">
        <f t="shared" si="92"/>
        <v>-8.4142319999999984</v>
      </c>
      <c r="HJ47" s="179"/>
      <c r="HK47" s="36">
        <v>42289</v>
      </c>
      <c r="HL47" s="107">
        <v>9.3182000000000009</v>
      </c>
      <c r="HM47" s="107">
        <v>9.4190000000000005</v>
      </c>
      <c r="HN47" s="507">
        <f t="shared" si="7"/>
        <v>-7.9275987231599991</v>
      </c>
      <c r="HO47" s="159">
        <v>-0.5</v>
      </c>
      <c r="HP47" s="218">
        <v>-1.0190000000000001</v>
      </c>
      <c r="HQ47" s="222">
        <f t="shared" si="93"/>
        <v>1</v>
      </c>
      <c r="HR47" s="223">
        <f t="shared" si="41"/>
        <v>0</v>
      </c>
      <c r="HS47" s="198">
        <f t="shared" si="42"/>
        <v>-9.1537559999999996</v>
      </c>
      <c r="HT47" s="198">
        <f t="shared" si="94"/>
        <v>-0.5</v>
      </c>
      <c r="HU47" s="503">
        <f t="shared" si="113"/>
        <v>0</v>
      </c>
      <c r="HV47" s="503">
        <f t="shared" si="95"/>
        <v>0</v>
      </c>
      <c r="HW47" s="503">
        <f t="shared" si="96"/>
        <v>0</v>
      </c>
      <c r="HX47" s="503">
        <f t="shared" si="97"/>
        <v>0</v>
      </c>
      <c r="HY47" s="504">
        <f t="shared" si="98"/>
        <v>-8.8537560000000006</v>
      </c>
      <c r="HZ47" s="513">
        <f t="shared" si="44"/>
        <v>-0.5</v>
      </c>
      <c r="IA47" s="517"/>
      <c r="IB47" s="159"/>
      <c r="IC47" s="159"/>
      <c r="ID47" s="159"/>
      <c r="IE47" s="103">
        <f t="shared" si="99"/>
        <v>-8.8537560000000006</v>
      </c>
      <c r="IF47" s="178"/>
      <c r="IG47" s="179"/>
      <c r="IH47" s="36">
        <v>42289</v>
      </c>
      <c r="II47" s="107">
        <v>9.3182000000000009</v>
      </c>
      <c r="IJ47" s="107">
        <v>9.4190000000000005</v>
      </c>
      <c r="IK47" s="507">
        <f t="shared" si="8"/>
        <v>-7.9275987231599991</v>
      </c>
      <c r="IL47" s="159">
        <v>-0.5</v>
      </c>
      <c r="IM47" s="330">
        <v>-5.9190000000000005</v>
      </c>
      <c r="IN47" s="222">
        <f t="shared" si="100"/>
        <v>2.2000000000000002</v>
      </c>
      <c r="IO47" s="223">
        <f t="shared" si="45"/>
        <v>0</v>
      </c>
      <c r="IP47" s="198">
        <f t="shared" si="46"/>
        <v>-11.16076</v>
      </c>
      <c r="IQ47" s="198">
        <f t="shared" si="101"/>
        <v>-1.0999999999999996</v>
      </c>
      <c r="IR47" s="503">
        <f t="shared" si="114"/>
        <v>0.05</v>
      </c>
      <c r="IS47" s="503">
        <f t="shared" si="102"/>
        <v>0</v>
      </c>
      <c r="IT47" s="503">
        <f t="shared" si="103"/>
        <v>0</v>
      </c>
      <c r="IU47" s="503">
        <f t="shared" si="104"/>
        <v>0</v>
      </c>
      <c r="IV47" s="504">
        <f t="shared" si="105"/>
        <v>-10.860759999999999</v>
      </c>
      <c r="IW47" s="513">
        <f t="shared" si="48"/>
        <v>-1.0499999999999996</v>
      </c>
      <c r="IX47" s="517"/>
      <c r="IY47" s="159"/>
      <c r="IZ47" s="159"/>
      <c r="JA47" s="159"/>
      <c r="JB47" s="103">
        <f t="shared" si="106"/>
        <v>-10.860759999999999</v>
      </c>
      <c r="JC47" s="178"/>
      <c r="JD47" s="182">
        <v>-7.9275987231599991</v>
      </c>
      <c r="JF47" s="159">
        <v>1.4809999999999999</v>
      </c>
      <c r="JG47" s="159">
        <f t="shared" si="11"/>
        <v>-7.6608020000000003</v>
      </c>
      <c r="JH47" s="159"/>
      <c r="JJ47" s="159">
        <v>-2.1190000000000007</v>
      </c>
      <c r="JK47" s="159">
        <f t="shared" si="12"/>
        <v>-8.5072139999999994</v>
      </c>
      <c r="JL47" s="159"/>
      <c r="JN47" s="159">
        <v>3.5309999999999988</v>
      </c>
      <c r="JO47" s="159">
        <f t="shared" si="13"/>
        <v>-7.4604799999999987</v>
      </c>
      <c r="JP47" s="159"/>
      <c r="JR47" s="159">
        <v>4.1809999999999992</v>
      </c>
      <c r="JS47" s="159">
        <f t="shared" si="14"/>
        <v>-8.2859840000000009</v>
      </c>
      <c r="JT47" s="159"/>
      <c r="JV47" s="159">
        <v>-4.3690000000000007</v>
      </c>
      <c r="JW47" s="159">
        <f t="shared" si="15"/>
        <v>-7.9126339999999997</v>
      </c>
      <c r="JX47" s="159"/>
      <c r="JZ47" s="159">
        <v>-3.8190000000000008</v>
      </c>
      <c r="KA47" s="159">
        <f t="shared" si="16"/>
        <v>-8.4142319999999984</v>
      </c>
      <c r="KB47" s="159"/>
      <c r="KD47" s="370">
        <v>-1.0190000000000001</v>
      </c>
      <c r="KE47" s="159">
        <f t="shared" si="17"/>
        <v>-8.8537560000000006</v>
      </c>
      <c r="KF47" s="159"/>
      <c r="KH47" s="330">
        <v>-5.9190000000000005</v>
      </c>
      <c r="KI47" s="159">
        <f t="shared" si="49"/>
        <v>-10.860759999999999</v>
      </c>
      <c r="KJ47" s="159"/>
      <c r="KK47" s="36">
        <v>42289</v>
      </c>
      <c r="KL47" s="36"/>
    </row>
    <row r="48" spans="1:315" x14ac:dyDescent="0.25">
      <c r="A48" s="95">
        <v>41194</v>
      </c>
      <c r="B48" s="36">
        <v>41194</v>
      </c>
      <c r="C48" s="303">
        <v>10.9</v>
      </c>
      <c r="D48" s="303">
        <v>7.3</v>
      </c>
      <c r="E48" s="303">
        <v>12.95</v>
      </c>
      <c r="F48" s="303">
        <v>13.6</v>
      </c>
      <c r="G48" s="303">
        <v>5.05</v>
      </c>
      <c r="H48" s="303">
        <v>5.6</v>
      </c>
      <c r="I48" s="303">
        <v>8.4</v>
      </c>
      <c r="J48" s="303">
        <v>3.5</v>
      </c>
      <c r="K48" s="104"/>
      <c r="L48" s="36">
        <v>42289</v>
      </c>
      <c r="M48" s="107">
        <v>9.3182000000000009</v>
      </c>
      <c r="N48" s="98">
        <f t="shared" si="9"/>
        <v>9.4190000000000005</v>
      </c>
      <c r="O48" s="107">
        <f t="shared" si="10"/>
        <v>9.5201333333333338</v>
      </c>
      <c r="P48" s="264"/>
      <c r="Q48" s="177">
        <v>42289</v>
      </c>
      <c r="R48" s="303">
        <v>10.9</v>
      </c>
      <c r="S48" s="219">
        <v>1.4809999999999999</v>
      </c>
      <c r="U48" s="303">
        <v>7.3</v>
      </c>
      <c r="V48" s="219">
        <v>-2.1190000000000007</v>
      </c>
      <c r="X48" s="303">
        <v>12.95</v>
      </c>
      <c r="Y48" s="219">
        <v>3.5309999999999988</v>
      </c>
      <c r="AA48" s="303">
        <v>13.6</v>
      </c>
      <c r="AB48" s="219">
        <v>4.1809999999999992</v>
      </c>
      <c r="AD48" s="303">
        <v>5.05</v>
      </c>
      <c r="AE48" s="218">
        <v>-4.3690000000000007</v>
      </c>
      <c r="AG48" s="303">
        <v>5.6</v>
      </c>
      <c r="AH48" s="218">
        <v>-3.8190000000000008</v>
      </c>
      <c r="AJ48" s="303">
        <v>8.4</v>
      </c>
      <c r="AK48" s="218">
        <v>-1.0190000000000001</v>
      </c>
      <c r="AM48" s="303">
        <v>3.5</v>
      </c>
      <c r="AN48" s="330">
        <v>-5.9190000000000005</v>
      </c>
      <c r="AZ48" s="36">
        <v>42290</v>
      </c>
      <c r="BA48" s="303">
        <v>12.65</v>
      </c>
      <c r="BB48" s="227"/>
      <c r="BC48" s="303">
        <v>9.3999999999999986</v>
      </c>
      <c r="BD48" s="184"/>
      <c r="BE48" s="303">
        <v>12.45</v>
      </c>
      <c r="BF48" s="184"/>
      <c r="BG48" s="303">
        <v>12.05</v>
      </c>
      <c r="BH48" s="184"/>
      <c r="BI48" s="303">
        <v>6.6999999999999993</v>
      </c>
      <c r="BJ48" s="184"/>
      <c r="BK48" s="303">
        <v>6.5500000000000007</v>
      </c>
      <c r="BL48" s="374"/>
      <c r="BM48" s="303">
        <v>9.85</v>
      </c>
      <c r="BN48" s="184"/>
      <c r="BO48" s="303">
        <v>4.5</v>
      </c>
      <c r="BP48" s="184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C48" s="36">
        <v>42290</v>
      </c>
      <c r="CD48" s="107">
        <v>9.1175999999999995</v>
      </c>
      <c r="CE48" s="107">
        <v>9.2179000000000002</v>
      </c>
      <c r="CF48" s="507">
        <f t="shared" si="1"/>
        <v>-8.4275987231599991</v>
      </c>
      <c r="CG48" s="159">
        <v>-0.5</v>
      </c>
      <c r="CH48" s="315">
        <v>3.4321000000000002</v>
      </c>
      <c r="CI48" s="222">
        <f t="shared" si="50"/>
        <v>0</v>
      </c>
      <c r="CJ48" s="223">
        <f t="shared" si="18"/>
        <v>0.9</v>
      </c>
      <c r="CK48" s="198">
        <f t="shared" si="51"/>
        <v>-8.1108019999999996</v>
      </c>
      <c r="CL48" s="198">
        <f t="shared" si="52"/>
        <v>-0.44999999999999929</v>
      </c>
      <c r="CM48" s="503">
        <f t="shared" si="107"/>
        <v>0</v>
      </c>
      <c r="CN48" s="503">
        <f t="shared" si="53"/>
        <v>0</v>
      </c>
      <c r="CO48" s="503">
        <f t="shared" si="54"/>
        <v>0</v>
      </c>
      <c r="CP48" s="503">
        <f t="shared" si="55"/>
        <v>0</v>
      </c>
      <c r="CQ48" s="504">
        <f t="shared" si="56"/>
        <v>-8.1108019999999996</v>
      </c>
      <c r="CR48" s="513">
        <f t="shared" si="20"/>
        <v>-0.44999999999999929</v>
      </c>
      <c r="CS48" s="517"/>
      <c r="CW48" s="103">
        <f t="shared" si="57"/>
        <v>-8.1108019999999996</v>
      </c>
      <c r="CZ48" s="36">
        <v>42290</v>
      </c>
      <c r="DA48" s="107">
        <v>9.1175999999999995</v>
      </c>
      <c r="DB48" s="107">
        <v>9.2179000000000002</v>
      </c>
      <c r="DC48" s="507">
        <f t="shared" si="2"/>
        <v>-8.4275987231599991</v>
      </c>
      <c r="DD48" s="159">
        <v>-0.5</v>
      </c>
      <c r="DE48" s="315">
        <v>0.18209999999999837</v>
      </c>
      <c r="DF48" s="222">
        <f t="shared" si="58"/>
        <v>0</v>
      </c>
      <c r="DG48" s="223">
        <f t="shared" si="21"/>
        <v>1</v>
      </c>
      <c r="DH48" s="198">
        <f t="shared" si="22"/>
        <v>-9.0072139999999994</v>
      </c>
      <c r="DI48" s="198">
        <f t="shared" si="59"/>
        <v>-0.5</v>
      </c>
      <c r="DJ48" s="503">
        <f t="shared" si="108"/>
        <v>0</v>
      </c>
      <c r="DK48" s="503">
        <f t="shared" si="60"/>
        <v>0</v>
      </c>
      <c r="DL48" s="503">
        <f t="shared" si="61"/>
        <v>0</v>
      </c>
      <c r="DM48" s="503">
        <f t="shared" si="62"/>
        <v>0</v>
      </c>
      <c r="DN48" s="504">
        <f t="shared" si="63"/>
        <v>-9.0072139999999994</v>
      </c>
      <c r="DO48" s="513">
        <f t="shared" si="24"/>
        <v>-0.5</v>
      </c>
      <c r="DP48" s="517"/>
      <c r="DT48" s="103">
        <f t="shared" si="64"/>
        <v>-9.0072139999999994</v>
      </c>
      <c r="DU48" s="178"/>
      <c r="DV48" s="179"/>
      <c r="DW48" s="36">
        <v>42290</v>
      </c>
      <c r="DX48" s="107">
        <v>9.1175999999999995</v>
      </c>
      <c r="DY48" s="107">
        <v>9.2179000000000002</v>
      </c>
      <c r="DZ48" s="507">
        <f t="shared" si="3"/>
        <v>-8.4275987231599991</v>
      </c>
      <c r="EA48" s="159">
        <v>-0.5</v>
      </c>
      <c r="EB48" s="315">
        <v>3.2320999999999991</v>
      </c>
      <c r="EC48" s="222">
        <f t="shared" si="65"/>
        <v>0</v>
      </c>
      <c r="ED48" s="223">
        <f t="shared" si="25"/>
        <v>0.9</v>
      </c>
      <c r="EE48" s="198">
        <f t="shared" si="26"/>
        <v>-7.9104799999999988</v>
      </c>
      <c r="EF48" s="198">
        <f t="shared" si="66"/>
        <v>-0.45000000000000018</v>
      </c>
      <c r="EG48" s="503">
        <f t="shared" si="109"/>
        <v>0</v>
      </c>
      <c r="EH48" s="503">
        <f t="shared" si="67"/>
        <v>0</v>
      </c>
      <c r="EI48" s="503">
        <f t="shared" si="68"/>
        <v>0</v>
      </c>
      <c r="EJ48" s="503">
        <f t="shared" si="69"/>
        <v>0</v>
      </c>
      <c r="EK48" s="504">
        <f t="shared" si="70"/>
        <v>-7.9104799999999988</v>
      </c>
      <c r="EL48" s="513">
        <f t="shared" si="28"/>
        <v>-0.45000000000000018</v>
      </c>
      <c r="EM48" s="517"/>
      <c r="EQ48" s="103">
        <f t="shared" si="71"/>
        <v>-7.9104799999999988</v>
      </c>
      <c r="ER48" s="178"/>
      <c r="ES48" s="179"/>
      <c r="ET48" s="36">
        <v>42290</v>
      </c>
      <c r="EU48" s="107">
        <v>9.1175999999999995</v>
      </c>
      <c r="EV48" s="107">
        <v>9.2179000000000002</v>
      </c>
      <c r="EW48" s="507">
        <f t="shared" si="4"/>
        <v>-8.4275987231599991</v>
      </c>
      <c r="EX48" s="159">
        <v>-0.5</v>
      </c>
      <c r="EY48" s="315">
        <v>2.8321000000000005</v>
      </c>
      <c r="EZ48" s="222">
        <f t="shared" si="72"/>
        <v>0</v>
      </c>
      <c r="FA48" s="223">
        <f t="shared" si="29"/>
        <v>0.95</v>
      </c>
      <c r="FB48" s="198">
        <f t="shared" si="30"/>
        <v>-7.660984</v>
      </c>
      <c r="FC48" s="198">
        <f t="shared" si="73"/>
        <v>-0.47499999999999964</v>
      </c>
      <c r="FD48" s="503">
        <f t="shared" si="110"/>
        <v>0</v>
      </c>
      <c r="FE48" s="503">
        <f t="shared" si="74"/>
        <v>0</v>
      </c>
      <c r="FF48" s="503">
        <f t="shared" si="75"/>
        <v>0</v>
      </c>
      <c r="FG48" s="503">
        <f t="shared" si="76"/>
        <v>0</v>
      </c>
      <c r="FH48" s="504">
        <f t="shared" si="77"/>
        <v>-8.7609840000000005</v>
      </c>
      <c r="FI48" s="513">
        <f t="shared" si="32"/>
        <v>-0.47499999999999964</v>
      </c>
      <c r="FJ48" s="517"/>
      <c r="FN48" s="103">
        <f t="shared" si="78"/>
        <v>-8.7609840000000005</v>
      </c>
      <c r="FO48" s="178"/>
      <c r="FP48" s="179"/>
      <c r="FQ48" s="36">
        <v>42290</v>
      </c>
      <c r="FR48" s="107">
        <v>9.1175999999999995</v>
      </c>
      <c r="FS48" s="107">
        <v>9.2179000000000002</v>
      </c>
      <c r="FT48" s="507">
        <f t="shared" si="5"/>
        <v>-8.4275987231599991</v>
      </c>
      <c r="FU48" s="159">
        <v>-0.5</v>
      </c>
      <c r="FV48" s="317">
        <v>-2.5179000000000009</v>
      </c>
      <c r="FW48" s="222">
        <f t="shared" si="79"/>
        <v>1.1000000000000001</v>
      </c>
      <c r="FX48" s="223">
        <f t="shared" si="33"/>
        <v>0</v>
      </c>
      <c r="FY48" s="198">
        <f t="shared" si="34"/>
        <v>-8.6626340000000006</v>
      </c>
      <c r="FZ48" s="198">
        <f t="shared" si="80"/>
        <v>-0.55000000000000071</v>
      </c>
      <c r="GA48" s="503">
        <f t="shared" si="111"/>
        <v>0</v>
      </c>
      <c r="GB48" s="503">
        <f t="shared" si="81"/>
        <v>0</v>
      </c>
      <c r="GC48" s="503">
        <f t="shared" si="82"/>
        <v>0</v>
      </c>
      <c r="GD48" s="503">
        <f t="shared" si="83"/>
        <v>0</v>
      </c>
      <c r="GE48" s="504">
        <f t="shared" si="84"/>
        <v>-8.4626340000000013</v>
      </c>
      <c r="GF48" s="513">
        <f t="shared" si="36"/>
        <v>-0.55000000000000071</v>
      </c>
      <c r="GG48" s="517"/>
      <c r="GK48" s="103">
        <f t="shared" si="85"/>
        <v>-8.4626340000000013</v>
      </c>
      <c r="GL48" s="178"/>
      <c r="GM48" s="179"/>
      <c r="GN48" s="36">
        <v>42290</v>
      </c>
      <c r="GO48" s="107">
        <v>9.1175999999999995</v>
      </c>
      <c r="GP48" s="107">
        <v>9.2179000000000002</v>
      </c>
      <c r="GQ48" s="507">
        <f t="shared" si="6"/>
        <v>-8.4275987231599991</v>
      </c>
      <c r="GR48" s="159">
        <v>-0.5</v>
      </c>
      <c r="GS48" s="317">
        <v>-2.6678999999999995</v>
      </c>
      <c r="GT48" s="222">
        <f t="shared" si="86"/>
        <v>1.1000000000000001</v>
      </c>
      <c r="GU48" s="223">
        <f t="shared" si="37"/>
        <v>0</v>
      </c>
      <c r="GV48" s="198">
        <f t="shared" si="38"/>
        <v>-8.7642319999999998</v>
      </c>
      <c r="GW48" s="198">
        <f t="shared" si="87"/>
        <v>-0.55000000000000071</v>
      </c>
      <c r="GX48" s="503">
        <f t="shared" si="112"/>
        <v>0</v>
      </c>
      <c r="GY48" s="503">
        <f t="shared" si="88"/>
        <v>0</v>
      </c>
      <c r="GZ48" s="503">
        <f t="shared" si="89"/>
        <v>0</v>
      </c>
      <c r="HA48" s="503">
        <f t="shared" si="90"/>
        <v>0</v>
      </c>
      <c r="HB48" s="504">
        <f t="shared" si="91"/>
        <v>-8.9642319999999991</v>
      </c>
      <c r="HC48" s="513">
        <f t="shared" si="40"/>
        <v>-0.55000000000000071</v>
      </c>
      <c r="HD48" s="517"/>
      <c r="HH48" s="103">
        <f t="shared" si="92"/>
        <v>-8.9642319999999991</v>
      </c>
      <c r="HJ48" s="179"/>
      <c r="HK48" s="36">
        <v>42290</v>
      </c>
      <c r="HL48" s="107">
        <v>9.1175999999999995</v>
      </c>
      <c r="HM48" s="107">
        <v>9.2179000000000002</v>
      </c>
      <c r="HN48" s="507">
        <f t="shared" si="7"/>
        <v>-8.4275987231599991</v>
      </c>
      <c r="HO48" s="159">
        <v>-0.5</v>
      </c>
      <c r="HP48" s="317">
        <v>0.63209999999999944</v>
      </c>
      <c r="HQ48" s="222">
        <f t="shared" si="93"/>
        <v>0</v>
      </c>
      <c r="HR48" s="223">
        <f t="shared" si="41"/>
        <v>1</v>
      </c>
      <c r="HS48" s="198">
        <f t="shared" si="42"/>
        <v>-9.6537559999999996</v>
      </c>
      <c r="HT48" s="198">
        <f t="shared" si="94"/>
        <v>-0.5</v>
      </c>
      <c r="HU48" s="503">
        <f t="shared" si="113"/>
        <v>0</v>
      </c>
      <c r="HV48" s="503">
        <f t="shared" si="95"/>
        <v>0</v>
      </c>
      <c r="HW48" s="503">
        <f t="shared" si="96"/>
        <v>0</v>
      </c>
      <c r="HX48" s="503">
        <f t="shared" si="97"/>
        <v>0</v>
      </c>
      <c r="HY48" s="504">
        <f t="shared" si="98"/>
        <v>-9.3537560000000006</v>
      </c>
      <c r="HZ48" s="513">
        <f t="shared" si="44"/>
        <v>-0.5</v>
      </c>
      <c r="IA48" s="517"/>
      <c r="IB48" s="159"/>
      <c r="IC48" s="159"/>
      <c r="ID48" s="159"/>
      <c r="IE48" s="103">
        <f t="shared" si="99"/>
        <v>-9.3537560000000006</v>
      </c>
      <c r="IF48" s="178"/>
      <c r="IG48" s="179"/>
      <c r="IH48" s="36">
        <v>42290</v>
      </c>
      <c r="II48" s="107">
        <v>9.1175999999999995</v>
      </c>
      <c r="IJ48" s="107">
        <v>9.2179000000000002</v>
      </c>
      <c r="IK48" s="507">
        <f t="shared" si="8"/>
        <v>-8.4275987231599991</v>
      </c>
      <c r="IL48" s="159">
        <v>-0.5</v>
      </c>
      <c r="IM48" s="330">
        <v>-4.7679</v>
      </c>
      <c r="IN48" s="222">
        <f t="shared" si="100"/>
        <v>1.6</v>
      </c>
      <c r="IO48" s="223">
        <f t="shared" si="45"/>
        <v>0</v>
      </c>
      <c r="IP48" s="198">
        <f t="shared" si="46"/>
        <v>-11.960760000000001</v>
      </c>
      <c r="IQ48" s="198">
        <f t="shared" si="101"/>
        <v>-0.80000000000000071</v>
      </c>
      <c r="IR48" s="503">
        <f t="shared" si="114"/>
        <v>0.15</v>
      </c>
      <c r="IS48" s="503">
        <f t="shared" si="102"/>
        <v>0</v>
      </c>
      <c r="IT48" s="503">
        <f t="shared" si="103"/>
        <v>0</v>
      </c>
      <c r="IU48" s="503">
        <f t="shared" si="104"/>
        <v>0</v>
      </c>
      <c r="IV48" s="504">
        <f t="shared" si="105"/>
        <v>-11.510759999999999</v>
      </c>
      <c r="IW48" s="513">
        <f t="shared" si="48"/>
        <v>-0.65000000000000069</v>
      </c>
      <c r="IX48" s="517"/>
      <c r="IY48" s="159"/>
      <c r="IZ48" s="159"/>
      <c r="JA48" s="159"/>
      <c r="JB48" s="103">
        <f t="shared" si="106"/>
        <v>-11.510759999999999</v>
      </c>
      <c r="JC48" s="178"/>
      <c r="JD48" s="182">
        <v>-8.4275987231599991</v>
      </c>
      <c r="JF48" s="159">
        <v>3.4321000000000002</v>
      </c>
      <c r="JG48" s="159">
        <f t="shared" si="11"/>
        <v>-8.1108019999999996</v>
      </c>
      <c r="JH48" s="159"/>
      <c r="JJ48" s="159">
        <v>0.18209999999999837</v>
      </c>
      <c r="JK48" s="159">
        <f t="shared" si="12"/>
        <v>-9.0072139999999994</v>
      </c>
      <c r="JL48" s="159"/>
      <c r="JN48" s="159">
        <v>3.2320999999999991</v>
      </c>
      <c r="JO48" s="159">
        <f t="shared" si="13"/>
        <v>-7.9104799999999988</v>
      </c>
      <c r="JP48" s="159"/>
      <c r="JR48" s="159">
        <v>2.8321000000000005</v>
      </c>
      <c r="JS48" s="159">
        <f t="shared" si="14"/>
        <v>-8.7609840000000005</v>
      </c>
      <c r="JT48" s="159"/>
      <c r="JV48" s="159">
        <v>-2.5179000000000009</v>
      </c>
      <c r="JW48" s="159">
        <f t="shared" si="15"/>
        <v>-8.4626340000000013</v>
      </c>
      <c r="JX48" s="159"/>
      <c r="JZ48" s="159">
        <v>-2.6678999999999995</v>
      </c>
      <c r="KA48" s="159">
        <f t="shared" si="16"/>
        <v>-8.9642319999999991</v>
      </c>
      <c r="KB48" s="159"/>
      <c r="KD48" s="371">
        <v>0.63209999999999944</v>
      </c>
      <c r="KE48" s="159">
        <f t="shared" si="17"/>
        <v>-9.3537560000000006</v>
      </c>
      <c r="KF48" s="159"/>
      <c r="KH48" s="330">
        <v>-4.7679</v>
      </c>
      <c r="KI48" s="159">
        <f t="shared" si="49"/>
        <v>-11.510759999999999</v>
      </c>
      <c r="KJ48" s="159"/>
      <c r="KK48" s="36">
        <v>42290</v>
      </c>
      <c r="KL48" s="36"/>
    </row>
    <row r="49" spans="1:315" s="119" customFormat="1" x14ac:dyDescent="0.25">
      <c r="A49" s="322">
        <v>41195</v>
      </c>
      <c r="B49" s="316">
        <v>41195</v>
      </c>
      <c r="C49" s="313">
        <v>12.65</v>
      </c>
      <c r="D49" s="313">
        <v>9.3999999999999986</v>
      </c>
      <c r="E49" s="313">
        <v>12.45</v>
      </c>
      <c r="F49" s="313">
        <v>12.05</v>
      </c>
      <c r="G49" s="313">
        <v>6.6999999999999993</v>
      </c>
      <c r="H49" s="313">
        <v>6.5500000000000007</v>
      </c>
      <c r="I49" s="313">
        <v>9.85</v>
      </c>
      <c r="J49" s="303">
        <v>4.45</v>
      </c>
      <c r="K49" s="107"/>
      <c r="L49" s="316">
        <v>42290</v>
      </c>
      <c r="M49" s="107">
        <v>9.1175999999999995</v>
      </c>
      <c r="N49" s="323">
        <f t="shared" si="9"/>
        <v>9.2179000000000002</v>
      </c>
      <c r="O49" s="107">
        <f t="shared" si="10"/>
        <v>9.3185333333333329</v>
      </c>
      <c r="P49" s="264"/>
      <c r="Q49" s="324">
        <v>42290</v>
      </c>
      <c r="R49" s="313">
        <v>12.65</v>
      </c>
      <c r="S49" s="315">
        <v>3.4321000000000002</v>
      </c>
      <c r="T49" s="484"/>
      <c r="U49" s="313">
        <v>9.3999999999999986</v>
      </c>
      <c r="V49" s="315">
        <v>0.18209999999999837</v>
      </c>
      <c r="W49" s="484"/>
      <c r="X49" s="313">
        <v>12.45</v>
      </c>
      <c r="Y49" s="315">
        <v>3.2320999999999991</v>
      </c>
      <c r="Z49" s="484"/>
      <c r="AA49" s="313">
        <v>12.05</v>
      </c>
      <c r="AB49" s="315">
        <v>2.8321000000000005</v>
      </c>
      <c r="AC49" s="484"/>
      <c r="AD49" s="313">
        <v>6.6999999999999993</v>
      </c>
      <c r="AE49" s="317">
        <v>-2.5179000000000009</v>
      </c>
      <c r="AF49" s="484"/>
      <c r="AG49" s="313">
        <v>6.5500000000000007</v>
      </c>
      <c r="AH49" s="317">
        <v>-2.6678999999999995</v>
      </c>
      <c r="AI49" s="170"/>
      <c r="AJ49" s="303">
        <v>9.85</v>
      </c>
      <c r="AK49" s="317">
        <v>0.63209999999999944</v>
      </c>
      <c r="AL49" s="484"/>
      <c r="AM49" s="303">
        <v>4.5</v>
      </c>
      <c r="AN49" s="330">
        <v>-4.7679</v>
      </c>
      <c r="AO49" s="484"/>
      <c r="AZ49" s="316">
        <v>42291</v>
      </c>
      <c r="BA49" s="313">
        <v>13.55</v>
      </c>
      <c r="BB49" s="170"/>
      <c r="BC49" s="313">
        <v>7.55</v>
      </c>
      <c r="BD49" s="497"/>
      <c r="BE49" s="313">
        <v>13.8</v>
      </c>
      <c r="BF49" s="497"/>
      <c r="BG49" s="313">
        <v>10.25</v>
      </c>
      <c r="BH49" s="497"/>
      <c r="BI49" s="313">
        <v>9.85</v>
      </c>
      <c r="BJ49" s="497"/>
      <c r="BK49" s="313">
        <v>4.8000000000000007</v>
      </c>
      <c r="BL49" s="186"/>
      <c r="BM49" s="303">
        <v>7.4499999999999993</v>
      </c>
      <c r="BN49" s="184"/>
      <c r="BO49" s="303">
        <v>6.3</v>
      </c>
      <c r="BP49" s="184"/>
      <c r="BR49" s="374"/>
      <c r="BS49" s="374"/>
      <c r="BT49" s="374"/>
      <c r="BU49" s="374"/>
      <c r="BV49" s="374"/>
      <c r="BW49" s="374"/>
      <c r="BX49" s="374"/>
      <c r="BY49" s="374"/>
      <c r="BZ49" s="374"/>
      <c r="CA49" s="374"/>
      <c r="CC49" s="316">
        <v>42291</v>
      </c>
      <c r="CD49" s="107">
        <v>8.9179999999999993</v>
      </c>
      <c r="CE49" s="107">
        <v>9.0177999999999994</v>
      </c>
      <c r="CF49" s="507">
        <f t="shared" si="1"/>
        <v>-8.9275987231599991</v>
      </c>
      <c r="CG49" s="227">
        <v>-0.5</v>
      </c>
      <c r="CH49" s="315">
        <v>4.5322000000000013</v>
      </c>
      <c r="CI49" s="222">
        <f t="shared" si="50"/>
        <v>0</v>
      </c>
      <c r="CJ49" s="223">
        <f t="shared" si="18"/>
        <v>0.8</v>
      </c>
      <c r="CK49" s="198">
        <f t="shared" si="51"/>
        <v>-8.510802</v>
      </c>
      <c r="CL49" s="198">
        <f t="shared" si="52"/>
        <v>-0.40000000000000036</v>
      </c>
      <c r="CM49" s="503">
        <f t="shared" si="107"/>
        <v>0</v>
      </c>
      <c r="CN49" s="503">
        <f t="shared" si="53"/>
        <v>0</v>
      </c>
      <c r="CO49" s="503">
        <f t="shared" si="54"/>
        <v>0</v>
      </c>
      <c r="CP49" s="503">
        <f t="shared" si="55"/>
        <v>0</v>
      </c>
      <c r="CQ49" s="504">
        <f t="shared" si="56"/>
        <v>-8.510802</v>
      </c>
      <c r="CR49" s="513">
        <f t="shared" si="20"/>
        <v>-0.40000000000000036</v>
      </c>
      <c r="CS49" s="517"/>
      <c r="CT49" s="227"/>
      <c r="CW49" s="103">
        <f t="shared" si="57"/>
        <v>-8.510802</v>
      </c>
      <c r="CX49" s="170" t="s">
        <v>38</v>
      </c>
      <c r="CY49" s="309"/>
      <c r="CZ49" s="316">
        <v>42291</v>
      </c>
      <c r="DA49" s="107">
        <v>8.9179999999999993</v>
      </c>
      <c r="DB49" s="107">
        <v>9.0177999999999994</v>
      </c>
      <c r="DC49" s="507">
        <f t="shared" si="2"/>
        <v>-8.9275987231599991</v>
      </c>
      <c r="DD49" s="227">
        <v>-0.5</v>
      </c>
      <c r="DE49" s="315">
        <v>-1.4677999999999995</v>
      </c>
      <c r="DF49" s="222">
        <f t="shared" si="58"/>
        <v>1</v>
      </c>
      <c r="DG49" s="223">
        <f t="shared" si="21"/>
        <v>0</v>
      </c>
      <c r="DH49" s="198">
        <f t="shared" si="22"/>
        <v>-9.5072139999999994</v>
      </c>
      <c r="DI49" s="198">
        <f t="shared" si="59"/>
        <v>-0.5</v>
      </c>
      <c r="DJ49" s="503">
        <f t="shared" si="108"/>
        <v>0</v>
      </c>
      <c r="DK49" s="503">
        <f t="shared" si="60"/>
        <v>0</v>
      </c>
      <c r="DL49" s="503">
        <f t="shared" si="61"/>
        <v>0</v>
      </c>
      <c r="DM49" s="503">
        <f t="shared" si="62"/>
        <v>0</v>
      </c>
      <c r="DN49" s="504">
        <f t="shared" si="63"/>
        <v>-9.5072139999999994</v>
      </c>
      <c r="DO49" s="513">
        <f t="shared" si="24"/>
        <v>-0.5</v>
      </c>
      <c r="DP49" s="517"/>
      <c r="DQ49" s="227"/>
      <c r="DT49" s="103">
        <f t="shared" si="64"/>
        <v>-9.5072139999999994</v>
      </c>
      <c r="DU49" s="484" t="s">
        <v>39</v>
      </c>
      <c r="DV49" s="310"/>
      <c r="DW49" s="316">
        <v>42291</v>
      </c>
      <c r="DX49" s="107">
        <v>8.9179999999999993</v>
      </c>
      <c r="DY49" s="107">
        <v>9.0177999999999994</v>
      </c>
      <c r="DZ49" s="507">
        <f t="shared" si="3"/>
        <v>-8.9275987231599991</v>
      </c>
      <c r="EA49" s="227">
        <v>-0.5</v>
      </c>
      <c r="EB49" s="315">
        <v>4.7822000000000013</v>
      </c>
      <c r="EC49" s="222">
        <f t="shared" si="65"/>
        <v>0</v>
      </c>
      <c r="ED49" s="223">
        <f t="shared" si="25"/>
        <v>0.8</v>
      </c>
      <c r="EE49" s="198">
        <f t="shared" si="26"/>
        <v>-8.3104799999999983</v>
      </c>
      <c r="EF49" s="198">
        <f t="shared" si="66"/>
        <v>-0.39999999999999947</v>
      </c>
      <c r="EG49" s="503">
        <f t="shared" si="109"/>
        <v>0</v>
      </c>
      <c r="EH49" s="503">
        <f t="shared" si="67"/>
        <v>0</v>
      </c>
      <c r="EI49" s="503">
        <f t="shared" si="68"/>
        <v>0</v>
      </c>
      <c r="EJ49" s="503">
        <f t="shared" si="69"/>
        <v>0</v>
      </c>
      <c r="EK49" s="504">
        <f t="shared" si="70"/>
        <v>-8.3104799999999983</v>
      </c>
      <c r="EL49" s="513">
        <f t="shared" si="28"/>
        <v>-0.39999999999999947</v>
      </c>
      <c r="EM49" s="517"/>
      <c r="EN49" s="227"/>
      <c r="EQ49" s="103">
        <f t="shared" si="71"/>
        <v>-8.3104799999999983</v>
      </c>
      <c r="ER49" s="484" t="s">
        <v>40</v>
      </c>
      <c r="ES49" s="310"/>
      <c r="ET49" s="316">
        <v>42291</v>
      </c>
      <c r="EU49" s="107">
        <v>8.9179999999999993</v>
      </c>
      <c r="EV49" s="107">
        <v>9.0177999999999994</v>
      </c>
      <c r="EW49" s="507">
        <f t="shared" si="4"/>
        <v>-8.9275987231599991</v>
      </c>
      <c r="EX49" s="227">
        <v>-0.5</v>
      </c>
      <c r="EY49" s="315">
        <v>1.2322000000000006</v>
      </c>
      <c r="EZ49" s="222">
        <f t="shared" si="72"/>
        <v>0</v>
      </c>
      <c r="FA49" s="223">
        <f t="shared" si="29"/>
        <v>0.98</v>
      </c>
      <c r="FB49" s="198">
        <f t="shared" si="30"/>
        <v>-8.1509839999999993</v>
      </c>
      <c r="FC49" s="198">
        <f t="shared" si="73"/>
        <v>-0.48999999999999932</v>
      </c>
      <c r="FD49" s="503">
        <f t="shared" si="110"/>
        <v>0</v>
      </c>
      <c r="FE49" s="503">
        <f t="shared" si="74"/>
        <v>0</v>
      </c>
      <c r="FF49" s="503">
        <f t="shared" si="75"/>
        <v>0</v>
      </c>
      <c r="FG49" s="503">
        <f t="shared" si="76"/>
        <v>0</v>
      </c>
      <c r="FH49" s="504">
        <f t="shared" si="77"/>
        <v>-9.250983999999999</v>
      </c>
      <c r="FI49" s="513">
        <f t="shared" si="32"/>
        <v>-0.48999999999999932</v>
      </c>
      <c r="FJ49" s="517"/>
      <c r="FK49" s="227"/>
      <c r="FN49" s="103">
        <f t="shared" si="78"/>
        <v>-9.250983999999999</v>
      </c>
      <c r="FO49" s="484" t="s">
        <v>41</v>
      </c>
      <c r="FP49" s="310"/>
      <c r="FQ49" s="316">
        <v>42291</v>
      </c>
      <c r="FR49" s="107">
        <v>8.9179999999999993</v>
      </c>
      <c r="FS49" s="107">
        <v>9.0177999999999994</v>
      </c>
      <c r="FT49" s="507">
        <f t="shared" si="5"/>
        <v>-8.9275987231599991</v>
      </c>
      <c r="FU49" s="227">
        <v>-0.5</v>
      </c>
      <c r="FV49" s="317">
        <v>0.83220000000000027</v>
      </c>
      <c r="FW49" s="222">
        <f t="shared" si="79"/>
        <v>0</v>
      </c>
      <c r="FX49" s="223">
        <f t="shared" si="33"/>
        <v>1</v>
      </c>
      <c r="FY49" s="198">
        <f t="shared" si="34"/>
        <v>-9.1626340000000006</v>
      </c>
      <c r="FZ49" s="198">
        <f t="shared" si="80"/>
        <v>-0.5</v>
      </c>
      <c r="GA49" s="503">
        <f t="shared" si="111"/>
        <v>0</v>
      </c>
      <c r="GB49" s="503">
        <f t="shared" si="81"/>
        <v>0</v>
      </c>
      <c r="GC49" s="503">
        <f t="shared" si="82"/>
        <v>0</v>
      </c>
      <c r="GD49" s="503">
        <f t="shared" si="83"/>
        <v>0</v>
      </c>
      <c r="GE49" s="504">
        <f t="shared" si="84"/>
        <v>-8.9626340000000013</v>
      </c>
      <c r="GF49" s="513">
        <f t="shared" si="36"/>
        <v>-0.5</v>
      </c>
      <c r="GG49" s="517"/>
      <c r="GH49" s="227"/>
      <c r="GK49" s="103">
        <f t="shared" si="85"/>
        <v>-8.9626340000000013</v>
      </c>
      <c r="GL49" s="484" t="s">
        <v>45</v>
      </c>
      <c r="GM49" s="310"/>
      <c r="GN49" s="316">
        <v>42291</v>
      </c>
      <c r="GO49" s="107">
        <v>8.9179999999999993</v>
      </c>
      <c r="GP49" s="107">
        <v>9.0177999999999994</v>
      </c>
      <c r="GQ49" s="507">
        <f t="shared" si="6"/>
        <v>-8.9275987231599991</v>
      </c>
      <c r="GR49" s="227">
        <v>-0.5</v>
      </c>
      <c r="GS49" s="317">
        <v>-4.2177999999999987</v>
      </c>
      <c r="GT49" s="222">
        <f t="shared" si="86"/>
        <v>1.6</v>
      </c>
      <c r="GU49" s="223">
        <f t="shared" si="37"/>
        <v>0</v>
      </c>
      <c r="GV49" s="198">
        <f t="shared" si="38"/>
        <v>-9.5642320000000005</v>
      </c>
      <c r="GW49" s="198">
        <f t="shared" si="87"/>
        <v>-0.80000000000000071</v>
      </c>
      <c r="GX49" s="503">
        <f t="shared" si="112"/>
        <v>0</v>
      </c>
      <c r="GY49" s="503">
        <f t="shared" si="88"/>
        <v>0</v>
      </c>
      <c r="GZ49" s="503">
        <f t="shared" si="89"/>
        <v>0</v>
      </c>
      <c r="HA49" s="503">
        <f t="shared" si="90"/>
        <v>0</v>
      </c>
      <c r="HB49" s="504">
        <f t="shared" si="91"/>
        <v>-9.7642319999999998</v>
      </c>
      <c r="HC49" s="513">
        <f t="shared" si="40"/>
        <v>-0.80000000000000071</v>
      </c>
      <c r="HD49" s="517"/>
      <c r="HE49" s="227"/>
      <c r="HH49" s="103">
        <f t="shared" si="92"/>
        <v>-9.7642319999999998</v>
      </c>
      <c r="HI49" s="484" t="s">
        <v>61</v>
      </c>
      <c r="HJ49" s="310"/>
      <c r="HK49" s="316">
        <v>42291</v>
      </c>
      <c r="HL49" s="107">
        <v>8.9179999999999993</v>
      </c>
      <c r="HM49" s="107">
        <v>9.0177999999999994</v>
      </c>
      <c r="HN49" s="507">
        <f t="shared" si="7"/>
        <v>-8.9275987231599991</v>
      </c>
      <c r="HO49" s="227">
        <v>-0.5</v>
      </c>
      <c r="HP49" s="317">
        <v>-1.5678000000000001</v>
      </c>
      <c r="HQ49" s="222">
        <f t="shared" si="93"/>
        <v>1</v>
      </c>
      <c r="HR49" s="223">
        <f t="shared" si="41"/>
        <v>0</v>
      </c>
      <c r="HS49" s="198">
        <f t="shared" si="42"/>
        <v>-10.153756</v>
      </c>
      <c r="HT49" s="198">
        <f t="shared" si="94"/>
        <v>-0.5</v>
      </c>
      <c r="HU49" s="503">
        <f t="shared" si="113"/>
        <v>0</v>
      </c>
      <c r="HV49" s="503">
        <f t="shared" si="95"/>
        <v>0</v>
      </c>
      <c r="HW49" s="503">
        <f t="shared" si="96"/>
        <v>0</v>
      </c>
      <c r="HX49" s="503">
        <f t="shared" si="97"/>
        <v>0</v>
      </c>
      <c r="HY49" s="504">
        <f t="shared" si="98"/>
        <v>-9.8537560000000006</v>
      </c>
      <c r="HZ49" s="513">
        <f t="shared" si="44"/>
        <v>-0.5</v>
      </c>
      <c r="IA49" s="517"/>
      <c r="IB49" s="227"/>
      <c r="IE49" s="103">
        <f t="shared" si="99"/>
        <v>-9.8537560000000006</v>
      </c>
      <c r="IF49" s="184" t="s">
        <v>99</v>
      </c>
      <c r="IG49" s="310"/>
      <c r="IH49" s="316">
        <v>42291</v>
      </c>
      <c r="II49" s="107">
        <v>8.9179999999999993</v>
      </c>
      <c r="IJ49" s="107">
        <v>9.0177999999999994</v>
      </c>
      <c r="IK49" s="507">
        <f t="shared" si="8"/>
        <v>-8.9275987231599991</v>
      </c>
      <c r="IL49" s="227">
        <v>-0.5</v>
      </c>
      <c r="IM49" s="330">
        <v>-2.7677999999999994</v>
      </c>
      <c r="IN49" s="222">
        <f t="shared" si="100"/>
        <v>1.1000000000000001</v>
      </c>
      <c r="IO49" s="223">
        <f t="shared" si="45"/>
        <v>0</v>
      </c>
      <c r="IP49" s="198">
        <f t="shared" si="46"/>
        <v>-12.510760000000001</v>
      </c>
      <c r="IQ49" s="198">
        <f t="shared" si="101"/>
        <v>-0.55000000000000071</v>
      </c>
      <c r="IR49" s="503">
        <f t="shared" si="114"/>
        <v>0.25</v>
      </c>
      <c r="IS49" s="503">
        <f t="shared" si="102"/>
        <v>0</v>
      </c>
      <c r="IT49" s="503">
        <f t="shared" si="103"/>
        <v>0</v>
      </c>
      <c r="IU49" s="503">
        <f t="shared" si="104"/>
        <v>0</v>
      </c>
      <c r="IV49" s="504">
        <f t="shared" si="105"/>
        <v>-11.81076</v>
      </c>
      <c r="IW49" s="513">
        <f t="shared" si="48"/>
        <v>-0.30000000000000071</v>
      </c>
      <c r="IX49" s="517"/>
      <c r="IY49" s="227"/>
      <c r="JB49" s="103">
        <f t="shared" si="106"/>
        <v>-11.81076</v>
      </c>
      <c r="JC49" s="184" t="s">
        <v>204</v>
      </c>
      <c r="JD49" s="515">
        <v>-8.9275987231599991</v>
      </c>
      <c r="JF49" s="227">
        <v>4.5322000000000013</v>
      </c>
      <c r="JG49" s="159">
        <f t="shared" si="11"/>
        <v>-8.510802</v>
      </c>
      <c r="JH49" s="227" t="s">
        <v>38</v>
      </c>
      <c r="JJ49" s="227">
        <v>-1.4677999999999995</v>
      </c>
      <c r="JK49" s="159">
        <f t="shared" si="12"/>
        <v>-9.5072139999999994</v>
      </c>
      <c r="JL49" s="227" t="s">
        <v>39</v>
      </c>
      <c r="JN49" s="227">
        <v>4.7822000000000013</v>
      </c>
      <c r="JO49" s="159">
        <f t="shared" si="13"/>
        <v>-8.3104799999999983</v>
      </c>
      <c r="JP49" s="227" t="s">
        <v>40</v>
      </c>
      <c r="JR49" s="227">
        <v>1.2322000000000006</v>
      </c>
      <c r="JS49" s="159">
        <f t="shared" si="14"/>
        <v>-9.250983999999999</v>
      </c>
      <c r="JT49" s="227" t="s">
        <v>41</v>
      </c>
      <c r="JV49" s="227">
        <v>0.83220000000000027</v>
      </c>
      <c r="JW49" s="159">
        <f t="shared" si="15"/>
        <v>-8.9626340000000013</v>
      </c>
      <c r="JX49" s="227" t="s">
        <v>45</v>
      </c>
      <c r="JZ49" s="227">
        <v>-4.2177999999999987</v>
      </c>
      <c r="KA49" s="159">
        <f t="shared" si="16"/>
        <v>-9.7642319999999998</v>
      </c>
      <c r="KB49" s="227" t="s">
        <v>61</v>
      </c>
      <c r="KD49" s="371">
        <v>-1.5678000000000001</v>
      </c>
      <c r="KE49" s="159">
        <f t="shared" si="17"/>
        <v>-9.8537560000000006</v>
      </c>
      <c r="KF49" s="227" t="s">
        <v>99</v>
      </c>
      <c r="KH49" s="330">
        <v>-2.7677999999999994</v>
      </c>
      <c r="KI49" s="159">
        <f t="shared" si="49"/>
        <v>-11.81076</v>
      </c>
      <c r="KJ49" s="184" t="s">
        <v>204</v>
      </c>
      <c r="KK49" s="316">
        <v>42291</v>
      </c>
      <c r="KL49" s="316"/>
      <c r="KM49" s="323"/>
      <c r="KN49" s="323"/>
      <c r="KO49" s="323"/>
      <c r="KP49" s="323"/>
      <c r="KQ49" s="323"/>
      <c r="KR49" s="323"/>
      <c r="KS49" s="323"/>
      <c r="KT49" s="323"/>
      <c r="KU49" s="323"/>
      <c r="KV49" s="323"/>
      <c r="KW49" s="323"/>
      <c r="KX49" s="323"/>
      <c r="KY49" s="323"/>
      <c r="KZ49" s="323"/>
      <c r="LA49" s="323"/>
      <c r="LB49" s="323"/>
      <c r="LC49" s="402"/>
    </row>
    <row r="50" spans="1:315" x14ac:dyDescent="0.25">
      <c r="A50" s="95">
        <v>41196</v>
      </c>
      <c r="B50" s="36">
        <v>41196</v>
      </c>
      <c r="C50" s="303">
        <v>13.55</v>
      </c>
      <c r="D50" s="303">
        <v>7.55</v>
      </c>
      <c r="E50" s="303">
        <v>13.8</v>
      </c>
      <c r="F50" s="303">
        <v>10.25</v>
      </c>
      <c r="G50" s="303">
        <v>9.85</v>
      </c>
      <c r="H50" s="303">
        <v>4.8000000000000007</v>
      </c>
      <c r="I50" s="303">
        <v>7.4499999999999993</v>
      </c>
      <c r="J50" s="303">
        <v>6.25</v>
      </c>
      <c r="K50" s="104"/>
      <c r="L50" s="36">
        <v>42291</v>
      </c>
      <c r="M50" s="107">
        <v>8.9179999999999993</v>
      </c>
      <c r="N50" s="98">
        <f t="shared" si="9"/>
        <v>9.0177999999999994</v>
      </c>
      <c r="O50" s="107">
        <f t="shared" si="10"/>
        <v>9.1179333333333332</v>
      </c>
      <c r="P50" s="264"/>
      <c r="Q50" s="177">
        <v>42291</v>
      </c>
      <c r="R50" s="303">
        <v>13.55</v>
      </c>
      <c r="S50" s="219">
        <v>4.5322000000000013</v>
      </c>
      <c r="U50" s="303">
        <v>7.55</v>
      </c>
      <c r="V50" s="219">
        <v>-1.4677999999999995</v>
      </c>
      <c r="X50" s="303">
        <v>13.8</v>
      </c>
      <c r="Y50" s="219">
        <v>4.7822000000000013</v>
      </c>
      <c r="AA50" s="303">
        <v>10.25</v>
      </c>
      <c r="AB50" s="219">
        <v>1.2322000000000006</v>
      </c>
      <c r="AD50" s="303">
        <v>9.85</v>
      </c>
      <c r="AE50" s="218">
        <v>0.83220000000000027</v>
      </c>
      <c r="AG50" s="303">
        <v>4.8000000000000007</v>
      </c>
      <c r="AH50" s="218">
        <v>-4.2177999999999987</v>
      </c>
      <c r="AJ50" s="303">
        <v>7.4499999999999993</v>
      </c>
      <c r="AK50" s="218">
        <v>-1.5678000000000001</v>
      </c>
      <c r="AM50" s="303">
        <v>6.3</v>
      </c>
      <c r="AN50" s="330">
        <v>-2.7677999999999994</v>
      </c>
      <c r="AZ50" s="36">
        <v>42292</v>
      </c>
      <c r="BA50" s="303">
        <v>14.4</v>
      </c>
      <c r="BB50" s="227"/>
      <c r="BC50" s="303">
        <v>6.3</v>
      </c>
      <c r="BD50" s="227"/>
      <c r="BE50" s="303">
        <v>12.6</v>
      </c>
      <c r="BF50" s="227"/>
      <c r="BG50" s="303">
        <v>8.9499999999999993</v>
      </c>
      <c r="BH50" s="227"/>
      <c r="BI50" s="303">
        <v>11.35</v>
      </c>
      <c r="BJ50" s="227"/>
      <c r="BK50" s="303">
        <v>6.8000000000000007</v>
      </c>
      <c r="BL50" s="374"/>
      <c r="BM50" s="303">
        <v>5.55</v>
      </c>
      <c r="BN50" s="184"/>
      <c r="BO50" s="303">
        <v>7.1</v>
      </c>
      <c r="BP50" s="184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C50" s="316">
        <v>42292</v>
      </c>
      <c r="CD50" s="107">
        <v>8.7194000000000003</v>
      </c>
      <c r="CE50" s="107">
        <v>8.8186999999999998</v>
      </c>
      <c r="CF50" s="507">
        <f t="shared" si="1"/>
        <v>-9.4275987231599991</v>
      </c>
      <c r="CG50" s="227">
        <v>-0.5</v>
      </c>
      <c r="CH50" s="315">
        <v>5.5813000000000006</v>
      </c>
      <c r="CI50" s="222">
        <f t="shared" si="50"/>
        <v>0</v>
      </c>
      <c r="CJ50" s="223">
        <f t="shared" si="18"/>
        <v>0.7</v>
      </c>
      <c r="CK50" s="198">
        <f t="shared" si="51"/>
        <v>-8.8608019999999996</v>
      </c>
      <c r="CL50" s="278">
        <f t="shared" si="52"/>
        <v>-0.34999999999999964</v>
      </c>
      <c r="CM50" s="503">
        <f t="shared" si="107"/>
        <v>0</v>
      </c>
      <c r="CN50" s="503">
        <f t="shared" si="53"/>
        <v>0</v>
      </c>
      <c r="CO50" s="503">
        <f t="shared" si="54"/>
        <v>0</v>
      </c>
      <c r="CP50" s="503">
        <f t="shared" si="55"/>
        <v>0</v>
      </c>
      <c r="CQ50" s="510">
        <f t="shared" si="56"/>
        <v>-8.8608019999999996</v>
      </c>
      <c r="CR50" s="513">
        <f t="shared" si="20"/>
        <v>-0.34999999999999964</v>
      </c>
      <c r="CS50" s="517"/>
      <c r="CT50" s="227"/>
      <c r="CU50" s="227"/>
      <c r="CV50" s="227"/>
      <c r="CW50" s="103">
        <f t="shared" si="57"/>
        <v>-8.8608019999999996</v>
      </c>
      <c r="CX50" s="227"/>
      <c r="CY50" s="309"/>
      <c r="CZ50" s="316">
        <v>42292</v>
      </c>
      <c r="DA50" s="107">
        <v>8.7194000000000003</v>
      </c>
      <c r="DB50" s="107">
        <v>8.8186999999999998</v>
      </c>
      <c r="DC50" s="507">
        <f t="shared" si="2"/>
        <v>-9.4275987231599991</v>
      </c>
      <c r="DD50" s="227">
        <v>-0.5</v>
      </c>
      <c r="DE50" s="315">
        <v>-2.5186999999999999</v>
      </c>
      <c r="DF50" s="222">
        <f t="shared" si="58"/>
        <v>1.1000000000000001</v>
      </c>
      <c r="DG50" s="223">
        <f t="shared" si="21"/>
        <v>0</v>
      </c>
      <c r="DH50" s="198">
        <f t="shared" si="22"/>
        <v>-10.057214</v>
      </c>
      <c r="DI50" s="278">
        <f t="shared" si="59"/>
        <v>-0.55000000000000071</v>
      </c>
      <c r="DJ50" s="503">
        <f t="shared" si="108"/>
        <v>0</v>
      </c>
      <c r="DK50" s="503">
        <f t="shared" si="60"/>
        <v>0</v>
      </c>
      <c r="DL50" s="503">
        <f t="shared" si="61"/>
        <v>0</v>
      </c>
      <c r="DM50" s="503">
        <f t="shared" si="62"/>
        <v>0</v>
      </c>
      <c r="DN50" s="510">
        <f t="shared" si="63"/>
        <v>-10.057214</v>
      </c>
      <c r="DO50" s="513">
        <f t="shared" si="24"/>
        <v>-0.55000000000000071</v>
      </c>
      <c r="DP50" s="517"/>
      <c r="DQ50" s="227"/>
      <c r="DR50" s="227"/>
      <c r="DS50" s="227"/>
      <c r="DT50" s="103">
        <f t="shared" si="64"/>
        <v>-10.057214</v>
      </c>
      <c r="DU50" s="227"/>
      <c r="DV50" s="310"/>
      <c r="DW50" s="316">
        <v>42292</v>
      </c>
      <c r="DX50" s="107">
        <v>8.7194000000000003</v>
      </c>
      <c r="DY50" s="107">
        <v>8.8186999999999998</v>
      </c>
      <c r="DZ50" s="507">
        <f t="shared" si="3"/>
        <v>-9.4275987231599991</v>
      </c>
      <c r="EA50" s="227">
        <v>-0.5</v>
      </c>
      <c r="EB50" s="315">
        <v>3.7812999999999999</v>
      </c>
      <c r="EC50" s="222">
        <f t="shared" si="65"/>
        <v>0</v>
      </c>
      <c r="ED50" s="223">
        <f t="shared" si="25"/>
        <v>0.9</v>
      </c>
      <c r="EE50" s="198">
        <f t="shared" si="26"/>
        <v>-8.7604799999999976</v>
      </c>
      <c r="EF50" s="278">
        <f t="shared" si="66"/>
        <v>-0.44999999999999929</v>
      </c>
      <c r="EG50" s="503">
        <f t="shared" si="109"/>
        <v>0</v>
      </c>
      <c r="EH50" s="503">
        <f t="shared" si="67"/>
        <v>0</v>
      </c>
      <c r="EI50" s="503">
        <f t="shared" si="68"/>
        <v>0</v>
      </c>
      <c r="EJ50" s="503">
        <f t="shared" si="69"/>
        <v>0</v>
      </c>
      <c r="EK50" s="510">
        <f t="shared" si="70"/>
        <v>-8.7604799999999976</v>
      </c>
      <c r="EL50" s="513">
        <f t="shared" si="28"/>
        <v>-0.44999999999999929</v>
      </c>
      <c r="EM50" s="517"/>
      <c r="EN50" s="227"/>
      <c r="EO50" s="227"/>
      <c r="EP50" s="227"/>
      <c r="EQ50" s="103">
        <f t="shared" si="71"/>
        <v>-8.7604799999999976</v>
      </c>
      <c r="ER50" s="227"/>
      <c r="ES50" s="310"/>
      <c r="ET50" s="316">
        <v>42292</v>
      </c>
      <c r="EU50" s="107">
        <v>8.7194000000000003</v>
      </c>
      <c r="EV50" s="107">
        <v>8.8186999999999998</v>
      </c>
      <c r="EW50" s="507">
        <f t="shared" si="4"/>
        <v>-9.4275987231599991</v>
      </c>
      <c r="EX50" s="227">
        <v>-0.5</v>
      </c>
      <c r="EY50" s="315">
        <v>0.13129999999999953</v>
      </c>
      <c r="EZ50" s="222">
        <f t="shared" si="72"/>
        <v>0</v>
      </c>
      <c r="FA50" s="223">
        <f t="shared" si="29"/>
        <v>1</v>
      </c>
      <c r="FB50" s="198">
        <f t="shared" si="30"/>
        <v>-8.6509839999999993</v>
      </c>
      <c r="FC50" s="278">
        <f t="shared" si="73"/>
        <v>-0.5</v>
      </c>
      <c r="FD50" s="503">
        <f t="shared" si="110"/>
        <v>0</v>
      </c>
      <c r="FE50" s="503">
        <f t="shared" si="74"/>
        <v>0</v>
      </c>
      <c r="FF50" s="503">
        <f t="shared" si="75"/>
        <v>0</v>
      </c>
      <c r="FG50" s="503">
        <f t="shared" si="76"/>
        <v>0</v>
      </c>
      <c r="FH50" s="510">
        <f t="shared" si="77"/>
        <v>-9.750983999999999</v>
      </c>
      <c r="FI50" s="513">
        <f t="shared" si="32"/>
        <v>-0.5</v>
      </c>
      <c r="FJ50" s="517"/>
      <c r="FK50" s="227"/>
      <c r="FL50" s="227"/>
      <c r="FM50" s="227"/>
      <c r="FN50" s="103">
        <f t="shared" si="78"/>
        <v>-9.750983999999999</v>
      </c>
      <c r="FO50" s="227"/>
      <c r="FP50" s="310"/>
      <c r="FQ50" s="316">
        <v>42292</v>
      </c>
      <c r="FR50" s="107">
        <v>8.7194000000000003</v>
      </c>
      <c r="FS50" s="107">
        <v>8.8186999999999998</v>
      </c>
      <c r="FT50" s="507">
        <f t="shared" si="5"/>
        <v>-9.4275987231599991</v>
      </c>
      <c r="FU50" s="227">
        <v>-0.5</v>
      </c>
      <c r="FV50" s="317">
        <v>2.5312999999999999</v>
      </c>
      <c r="FW50" s="222">
        <f t="shared" si="79"/>
        <v>0</v>
      </c>
      <c r="FX50" s="223">
        <f t="shared" si="33"/>
        <v>0.95</v>
      </c>
      <c r="FY50" s="198">
        <f t="shared" si="34"/>
        <v>-9.6376340000000003</v>
      </c>
      <c r="FZ50" s="278">
        <f t="shared" si="80"/>
        <v>-0.47499999999999964</v>
      </c>
      <c r="GA50" s="503">
        <f t="shared" si="111"/>
        <v>0</v>
      </c>
      <c r="GB50" s="503">
        <f t="shared" si="81"/>
        <v>0</v>
      </c>
      <c r="GC50" s="503">
        <f t="shared" si="82"/>
        <v>0</v>
      </c>
      <c r="GD50" s="503">
        <f t="shared" si="83"/>
        <v>0</v>
      </c>
      <c r="GE50" s="510">
        <f t="shared" si="84"/>
        <v>-9.437634000000001</v>
      </c>
      <c r="GF50" s="513">
        <f t="shared" si="36"/>
        <v>-0.47499999999999964</v>
      </c>
      <c r="GG50" s="517"/>
      <c r="GH50" s="227"/>
      <c r="GI50" s="227"/>
      <c r="GJ50" s="227"/>
      <c r="GK50" s="103">
        <f t="shared" si="85"/>
        <v>-9.437634000000001</v>
      </c>
      <c r="GL50" s="227"/>
      <c r="GM50" s="310"/>
      <c r="GN50" s="316">
        <v>42292</v>
      </c>
      <c r="GO50" s="107">
        <v>8.7194000000000003</v>
      </c>
      <c r="GP50" s="107">
        <v>8.8186999999999998</v>
      </c>
      <c r="GQ50" s="507">
        <f t="shared" si="6"/>
        <v>-9.4275987231599991</v>
      </c>
      <c r="GR50" s="227">
        <v>-0.5</v>
      </c>
      <c r="GS50" s="317">
        <v>-2.0186999999999991</v>
      </c>
      <c r="GT50" s="222">
        <f t="shared" si="86"/>
        <v>1.1000000000000001</v>
      </c>
      <c r="GU50" s="223">
        <f t="shared" si="37"/>
        <v>0</v>
      </c>
      <c r="GV50" s="198">
        <f t="shared" si="38"/>
        <v>-10.114232000000001</v>
      </c>
      <c r="GW50" s="278">
        <f t="shared" si="87"/>
        <v>-0.55000000000000071</v>
      </c>
      <c r="GX50" s="503">
        <f t="shared" si="112"/>
        <v>0</v>
      </c>
      <c r="GY50" s="503">
        <f t="shared" si="88"/>
        <v>0</v>
      </c>
      <c r="GZ50" s="503">
        <f t="shared" si="89"/>
        <v>0</v>
      </c>
      <c r="HA50" s="503">
        <f t="shared" si="90"/>
        <v>0</v>
      </c>
      <c r="HB50" s="510">
        <f t="shared" si="91"/>
        <v>-10.314232000000001</v>
      </c>
      <c r="HC50" s="513">
        <f t="shared" si="40"/>
        <v>-0.55000000000000071</v>
      </c>
      <c r="HD50" s="517"/>
      <c r="HE50" s="227"/>
      <c r="HF50" s="227"/>
      <c r="HG50" s="227"/>
      <c r="HH50" s="103">
        <f t="shared" si="92"/>
        <v>-10.314232000000001</v>
      </c>
      <c r="HI50" s="119"/>
      <c r="HJ50" s="310"/>
      <c r="HK50" s="316">
        <v>42292</v>
      </c>
      <c r="HL50" s="107">
        <v>8.7194000000000003</v>
      </c>
      <c r="HM50" s="107">
        <v>8.8186999999999998</v>
      </c>
      <c r="HN50" s="507">
        <f t="shared" si="7"/>
        <v>-9.4275987231599991</v>
      </c>
      <c r="HO50" s="227">
        <v>-0.5</v>
      </c>
      <c r="HP50" s="317">
        <v>-3.2686999999999999</v>
      </c>
      <c r="HQ50" s="222">
        <f t="shared" si="93"/>
        <v>1.2</v>
      </c>
      <c r="HR50" s="223">
        <f t="shared" si="41"/>
        <v>0</v>
      </c>
      <c r="HS50" s="198">
        <f t="shared" si="42"/>
        <v>-10.753755999999999</v>
      </c>
      <c r="HT50" s="278">
        <f t="shared" si="94"/>
        <v>-0.59999999999999964</v>
      </c>
      <c r="HU50" s="503">
        <f t="shared" si="113"/>
        <v>0</v>
      </c>
      <c r="HV50" s="503">
        <f t="shared" si="95"/>
        <v>0</v>
      </c>
      <c r="HW50" s="503">
        <f t="shared" si="96"/>
        <v>0</v>
      </c>
      <c r="HX50" s="503">
        <f t="shared" si="97"/>
        <v>0</v>
      </c>
      <c r="HY50" s="510">
        <f t="shared" si="98"/>
        <v>-10.453756</v>
      </c>
      <c r="HZ50" s="513">
        <f t="shared" si="44"/>
        <v>-0.59999999999999964</v>
      </c>
      <c r="IA50" s="517"/>
      <c r="IB50" s="227"/>
      <c r="IC50" s="227"/>
      <c r="ID50" s="227"/>
      <c r="IE50" s="103">
        <f t="shared" si="99"/>
        <v>-10.453756</v>
      </c>
      <c r="IF50" s="184"/>
      <c r="IG50" s="310"/>
      <c r="IH50" s="316">
        <v>42292</v>
      </c>
      <c r="II50" s="107">
        <v>8.7194000000000003</v>
      </c>
      <c r="IJ50" s="107">
        <v>8.8186999999999998</v>
      </c>
      <c r="IK50" s="507">
        <f t="shared" si="8"/>
        <v>-9.4275987231599991</v>
      </c>
      <c r="IL50" s="227">
        <v>-0.5</v>
      </c>
      <c r="IM50" s="505">
        <v>-1.7686999999999999</v>
      </c>
      <c r="IN50" s="222">
        <f t="shared" si="100"/>
        <v>1</v>
      </c>
      <c r="IO50" s="223">
        <f t="shared" si="45"/>
        <v>0</v>
      </c>
      <c r="IP50" s="198">
        <f t="shared" si="46"/>
        <v>-13.010760000000001</v>
      </c>
      <c r="IQ50" s="278">
        <f t="shared" si="101"/>
        <v>-0.5</v>
      </c>
      <c r="IR50" s="503">
        <f t="shared" si="114"/>
        <v>0.25</v>
      </c>
      <c r="IS50" s="503">
        <f t="shared" si="102"/>
        <v>0</v>
      </c>
      <c r="IT50" s="503">
        <f t="shared" si="103"/>
        <v>0</v>
      </c>
      <c r="IU50" s="503">
        <f t="shared" si="104"/>
        <v>0</v>
      </c>
      <c r="IV50" s="510">
        <f t="shared" si="105"/>
        <v>-12.06076</v>
      </c>
      <c r="IW50" s="513">
        <f t="shared" si="48"/>
        <v>-0.25</v>
      </c>
      <c r="IX50" s="517"/>
      <c r="IY50" s="227"/>
      <c r="IZ50" s="227"/>
      <c r="JA50" s="227"/>
      <c r="JB50" s="103">
        <f t="shared" si="106"/>
        <v>-12.06076</v>
      </c>
      <c r="JC50" s="184"/>
      <c r="JD50" s="515">
        <v>-9.4275987231599991</v>
      </c>
      <c r="JE50" s="119"/>
      <c r="JF50" s="227">
        <v>5.5813000000000006</v>
      </c>
      <c r="JG50" s="227">
        <f t="shared" si="11"/>
        <v>-8.8608019999999996</v>
      </c>
      <c r="JH50" s="511">
        <v>-9.5</v>
      </c>
      <c r="JI50" s="119"/>
      <c r="JJ50" s="227">
        <v>-2.5186999999999999</v>
      </c>
      <c r="JK50" s="227">
        <f t="shared" si="12"/>
        <v>-10.057214</v>
      </c>
      <c r="JL50" s="511">
        <v>-9.5</v>
      </c>
      <c r="JM50" s="119"/>
      <c r="JN50" s="227">
        <v>3.7812999999999999</v>
      </c>
      <c r="JO50" s="227">
        <f t="shared" si="13"/>
        <v>-8.7604799999999976</v>
      </c>
      <c r="JP50" s="511">
        <v>-9.5</v>
      </c>
      <c r="JQ50" s="119"/>
      <c r="JR50" s="227">
        <v>0.13129999999999953</v>
      </c>
      <c r="JS50" s="227">
        <f t="shared" si="14"/>
        <v>-9.750983999999999</v>
      </c>
      <c r="JT50" s="511">
        <v>-9.5</v>
      </c>
      <c r="JU50" s="119"/>
      <c r="JV50" s="227">
        <v>2.5312999999999999</v>
      </c>
      <c r="JW50" s="227">
        <f t="shared" si="15"/>
        <v>-9.437634000000001</v>
      </c>
      <c r="JX50" s="511">
        <v>-9.5</v>
      </c>
      <c r="JY50" s="119"/>
      <c r="JZ50" s="227">
        <v>-2.0186999999999991</v>
      </c>
      <c r="KA50" s="227">
        <f t="shared" si="16"/>
        <v>-10.314232000000001</v>
      </c>
      <c r="KB50" s="511">
        <v>-9.5</v>
      </c>
      <c r="KC50" s="119"/>
      <c r="KD50" s="371">
        <v>-3.2686999999999999</v>
      </c>
      <c r="KE50" s="227">
        <f t="shared" si="17"/>
        <v>-10.453756</v>
      </c>
      <c r="KF50" s="511">
        <v>-9.5</v>
      </c>
      <c r="KG50" s="119"/>
      <c r="KH50" s="505">
        <v>-1.7686999999999999</v>
      </c>
      <c r="KI50" s="227">
        <f t="shared" si="49"/>
        <v>-12.06076</v>
      </c>
      <c r="KJ50" s="184"/>
      <c r="KK50" s="316">
        <v>42292</v>
      </c>
      <c r="KL50" s="316"/>
    </row>
    <row r="51" spans="1:315" x14ac:dyDescent="0.25">
      <c r="A51" s="95">
        <v>41197</v>
      </c>
      <c r="B51" s="36">
        <v>41197</v>
      </c>
      <c r="C51" s="303">
        <v>14.4</v>
      </c>
      <c r="D51" s="303">
        <v>6.3</v>
      </c>
      <c r="E51" s="303">
        <v>12.6</v>
      </c>
      <c r="F51" s="303">
        <v>8.9499999999999993</v>
      </c>
      <c r="G51" s="303">
        <v>11.35</v>
      </c>
      <c r="H51" s="303">
        <v>6.8000000000000007</v>
      </c>
      <c r="I51" s="303">
        <v>5.55</v>
      </c>
      <c r="J51" s="303">
        <v>7.05</v>
      </c>
      <c r="K51" s="104"/>
      <c r="L51" s="36">
        <v>42292</v>
      </c>
      <c r="M51" s="107">
        <v>8.7194000000000003</v>
      </c>
      <c r="N51" s="98">
        <f t="shared" si="9"/>
        <v>8.8186999999999998</v>
      </c>
      <c r="O51" s="107">
        <f t="shared" si="10"/>
        <v>8.918333333333333</v>
      </c>
      <c r="P51" s="264"/>
      <c r="Q51" s="177">
        <v>42292</v>
      </c>
      <c r="R51" s="303">
        <v>14.4</v>
      </c>
      <c r="S51" s="219">
        <v>5.5813000000000006</v>
      </c>
      <c r="U51" s="303">
        <v>6.3</v>
      </c>
      <c r="V51" s="219">
        <v>-2.5186999999999999</v>
      </c>
      <c r="X51" s="303">
        <v>12.6</v>
      </c>
      <c r="Y51" s="219">
        <v>3.7812999999999999</v>
      </c>
      <c r="AA51" s="303">
        <v>8.9499999999999993</v>
      </c>
      <c r="AB51" s="219">
        <v>0.13129999999999953</v>
      </c>
      <c r="AD51" s="303">
        <v>11.35</v>
      </c>
      <c r="AE51" s="218">
        <v>2.5312999999999999</v>
      </c>
      <c r="AG51" s="303">
        <v>6.8000000000000007</v>
      </c>
      <c r="AH51" s="218">
        <v>-2.0186999999999991</v>
      </c>
      <c r="AJ51" s="303">
        <v>5.55</v>
      </c>
      <c r="AK51" s="218">
        <v>-3.2686999999999999</v>
      </c>
      <c r="AM51" s="303">
        <v>7.1</v>
      </c>
      <c r="AN51" s="330">
        <v>-1.7686999999999999</v>
      </c>
      <c r="AZ51" s="36">
        <v>42293</v>
      </c>
      <c r="BA51" s="303">
        <v>13.65</v>
      </c>
      <c r="BB51" s="227"/>
      <c r="BC51" s="303">
        <v>7.8999999999999995</v>
      </c>
      <c r="BD51" s="184"/>
      <c r="BE51" s="303">
        <v>10.5</v>
      </c>
      <c r="BF51" s="184"/>
      <c r="BG51" s="303">
        <v>9.4</v>
      </c>
      <c r="BH51" s="184"/>
      <c r="BI51" s="303">
        <v>11.8</v>
      </c>
      <c r="BJ51" s="184"/>
      <c r="BK51" s="303">
        <v>12.350000000000001</v>
      </c>
      <c r="BL51" s="374"/>
      <c r="BM51" s="303">
        <v>6.1</v>
      </c>
      <c r="BN51" s="184"/>
      <c r="BO51" s="303">
        <v>9.8000000000000007</v>
      </c>
      <c r="BP51" s="184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C51" s="36">
        <v>42293</v>
      </c>
      <c r="CD51" s="107">
        <v>8.5217999999999989</v>
      </c>
      <c r="CE51" s="107">
        <v>8.6205999999999996</v>
      </c>
      <c r="CF51" s="507">
        <f t="shared" si="1"/>
        <v>-9.9275987231599991</v>
      </c>
      <c r="CG51" s="159">
        <v>-0.5</v>
      </c>
      <c r="CH51" s="219">
        <v>5.0294000000000008</v>
      </c>
      <c r="CI51" s="222">
        <f t="shared" si="50"/>
        <v>0</v>
      </c>
      <c r="CJ51" s="223">
        <f t="shared" si="18"/>
        <v>0.7</v>
      </c>
      <c r="CK51" s="198">
        <f t="shared" si="51"/>
        <v>-9.2108019999999993</v>
      </c>
      <c r="CL51" s="198">
        <f t="shared" si="52"/>
        <v>-0.34999999999999964</v>
      </c>
      <c r="CM51" s="503">
        <f t="shared" si="107"/>
        <v>0</v>
      </c>
      <c r="CN51" s="503">
        <f t="shared" si="53"/>
        <v>0</v>
      </c>
      <c r="CO51" s="503">
        <f t="shared" si="54"/>
        <v>0</v>
      </c>
      <c r="CP51" s="503">
        <f t="shared" si="55"/>
        <v>0</v>
      </c>
      <c r="CQ51" s="504">
        <f t="shared" si="56"/>
        <v>-9.2108019999999993</v>
      </c>
      <c r="CR51" s="513">
        <f t="shared" si="20"/>
        <v>-0.34999999999999964</v>
      </c>
      <c r="CS51" s="517"/>
      <c r="CU51" s="161"/>
      <c r="CW51" s="103">
        <f t="shared" si="57"/>
        <v>-9.2108019999999993</v>
      </c>
      <c r="CZ51" s="36">
        <v>42293</v>
      </c>
      <c r="DA51" s="107">
        <v>8.5217999999999989</v>
      </c>
      <c r="DB51" s="107">
        <v>8.6205999999999996</v>
      </c>
      <c r="DC51" s="507">
        <f t="shared" si="2"/>
        <v>-9.9275987231599991</v>
      </c>
      <c r="DD51" s="159">
        <v>-0.5</v>
      </c>
      <c r="DE51" s="219">
        <v>-0.72060000000000013</v>
      </c>
      <c r="DF51" s="222">
        <f t="shared" si="58"/>
        <v>1</v>
      </c>
      <c r="DG51" s="223">
        <f t="shared" si="21"/>
        <v>0</v>
      </c>
      <c r="DH51" s="198">
        <f t="shared" si="22"/>
        <v>-10.557214</v>
      </c>
      <c r="DI51" s="198">
        <f t="shared" si="59"/>
        <v>-0.5</v>
      </c>
      <c r="DJ51" s="503">
        <f t="shared" si="108"/>
        <v>0</v>
      </c>
      <c r="DK51" s="503">
        <f t="shared" si="60"/>
        <v>0</v>
      </c>
      <c r="DL51" s="503">
        <f t="shared" si="61"/>
        <v>0</v>
      </c>
      <c r="DM51" s="503">
        <f t="shared" si="62"/>
        <v>0</v>
      </c>
      <c r="DN51" s="504">
        <f t="shared" si="63"/>
        <v>-10.557214</v>
      </c>
      <c r="DO51" s="513">
        <f t="shared" si="24"/>
        <v>-0.5</v>
      </c>
      <c r="DP51" s="517"/>
      <c r="DR51" s="161"/>
      <c r="DT51" s="103">
        <f t="shared" si="64"/>
        <v>-10.557214</v>
      </c>
      <c r="DU51" s="178"/>
      <c r="DV51" s="179"/>
      <c r="DW51" s="36">
        <v>42293</v>
      </c>
      <c r="DX51" s="107">
        <v>8.5217999999999989</v>
      </c>
      <c r="DY51" s="107">
        <v>8.6205999999999996</v>
      </c>
      <c r="DZ51" s="507">
        <f t="shared" si="3"/>
        <v>-9.9275987231599991</v>
      </c>
      <c r="EA51" s="159">
        <v>-0.5</v>
      </c>
      <c r="EB51" s="219">
        <v>1.8794000000000004</v>
      </c>
      <c r="EC51" s="222">
        <f t="shared" si="65"/>
        <v>0</v>
      </c>
      <c r="ED51" s="223">
        <f t="shared" si="25"/>
        <v>0.98</v>
      </c>
      <c r="EE51" s="198">
        <f t="shared" si="26"/>
        <v>-9.2504799999999978</v>
      </c>
      <c r="EF51" s="198">
        <f t="shared" si="66"/>
        <v>-0.49000000000000021</v>
      </c>
      <c r="EG51" s="503">
        <f t="shared" si="109"/>
        <v>0</v>
      </c>
      <c r="EH51" s="503">
        <f t="shared" si="67"/>
        <v>0</v>
      </c>
      <c r="EI51" s="503">
        <f t="shared" si="68"/>
        <v>0</v>
      </c>
      <c r="EJ51" s="503">
        <f t="shared" si="69"/>
        <v>0</v>
      </c>
      <c r="EK51" s="504">
        <f t="shared" si="70"/>
        <v>-9.2504799999999978</v>
      </c>
      <c r="EL51" s="513">
        <f t="shared" si="28"/>
        <v>-0.49000000000000021</v>
      </c>
      <c r="EM51" s="517"/>
      <c r="EO51" s="161"/>
      <c r="EQ51" s="103">
        <f t="shared" si="71"/>
        <v>-9.2504799999999978</v>
      </c>
      <c r="ER51" s="178"/>
      <c r="ES51" s="179"/>
      <c r="ET51" s="36">
        <v>42293</v>
      </c>
      <c r="EU51" s="107">
        <v>8.5217999999999989</v>
      </c>
      <c r="EV51" s="107">
        <v>8.6205999999999996</v>
      </c>
      <c r="EW51" s="507">
        <f t="shared" si="4"/>
        <v>-9.9275987231599991</v>
      </c>
      <c r="EX51" s="159">
        <v>-0.5</v>
      </c>
      <c r="EY51" s="219">
        <v>0.77940000000000076</v>
      </c>
      <c r="EZ51" s="222">
        <f t="shared" si="72"/>
        <v>0</v>
      </c>
      <c r="FA51" s="223">
        <f t="shared" si="29"/>
        <v>1</v>
      </c>
      <c r="FB51" s="198">
        <f t="shared" si="30"/>
        <v>-9.1509839999999993</v>
      </c>
      <c r="FC51" s="198">
        <f t="shared" si="73"/>
        <v>-0.5</v>
      </c>
      <c r="FD51" s="503">
        <f t="shared" si="110"/>
        <v>0</v>
      </c>
      <c r="FE51" s="503">
        <f t="shared" si="74"/>
        <v>0</v>
      </c>
      <c r="FF51" s="503">
        <f t="shared" si="75"/>
        <v>0</v>
      </c>
      <c r="FG51" s="503">
        <f t="shared" si="76"/>
        <v>0</v>
      </c>
      <c r="FH51" s="504">
        <f t="shared" si="77"/>
        <v>-10.250983999999999</v>
      </c>
      <c r="FI51" s="513">
        <f t="shared" si="32"/>
        <v>-0.5</v>
      </c>
      <c r="FJ51" s="517"/>
      <c r="FL51" s="161"/>
      <c r="FN51" s="103">
        <f t="shared" si="78"/>
        <v>-10.250983999999999</v>
      </c>
      <c r="FO51" s="178"/>
      <c r="FP51" s="179"/>
      <c r="FQ51" s="36">
        <v>42293</v>
      </c>
      <c r="FR51" s="107">
        <v>8.5217999999999989</v>
      </c>
      <c r="FS51" s="107">
        <v>8.6205999999999996</v>
      </c>
      <c r="FT51" s="507">
        <f t="shared" si="5"/>
        <v>-9.9275987231599991</v>
      </c>
      <c r="FU51" s="159">
        <v>-0.5</v>
      </c>
      <c r="FV51" s="218">
        <v>3.1794000000000011</v>
      </c>
      <c r="FW51" s="222">
        <f t="shared" si="79"/>
        <v>0</v>
      </c>
      <c r="FX51" s="223">
        <f t="shared" si="33"/>
        <v>0.9</v>
      </c>
      <c r="FY51" s="198">
        <f t="shared" si="34"/>
        <v>-10.087634</v>
      </c>
      <c r="FZ51" s="198">
        <f t="shared" si="80"/>
        <v>-0.44999999999999929</v>
      </c>
      <c r="GA51" s="503">
        <f t="shared" si="111"/>
        <v>0</v>
      </c>
      <c r="GB51" s="503">
        <f t="shared" si="81"/>
        <v>0</v>
      </c>
      <c r="GC51" s="503">
        <f t="shared" si="82"/>
        <v>0</v>
      </c>
      <c r="GD51" s="503">
        <f t="shared" si="83"/>
        <v>0</v>
      </c>
      <c r="GE51" s="504">
        <f t="shared" si="84"/>
        <v>-9.8876340000000003</v>
      </c>
      <c r="GF51" s="513">
        <f t="shared" si="36"/>
        <v>-0.44999999999999929</v>
      </c>
      <c r="GG51" s="517"/>
      <c r="GI51" s="161"/>
      <c r="GK51" s="103">
        <f t="shared" si="85"/>
        <v>-9.8876340000000003</v>
      </c>
      <c r="GL51" s="178"/>
      <c r="GM51" s="179"/>
      <c r="GN51" s="36">
        <v>42293</v>
      </c>
      <c r="GO51" s="107">
        <v>8.5217999999999989</v>
      </c>
      <c r="GP51" s="107">
        <v>8.6205999999999996</v>
      </c>
      <c r="GQ51" s="507">
        <f t="shared" si="6"/>
        <v>-9.9275987231599991</v>
      </c>
      <c r="GR51" s="159">
        <v>-0.5</v>
      </c>
      <c r="GS51" s="218">
        <v>3.7294000000000018</v>
      </c>
      <c r="GT51" s="222">
        <f t="shared" si="86"/>
        <v>0</v>
      </c>
      <c r="GU51" s="223">
        <f t="shared" si="37"/>
        <v>0.9</v>
      </c>
      <c r="GV51" s="198">
        <f t="shared" si="38"/>
        <v>-10.564232000000001</v>
      </c>
      <c r="GW51" s="198">
        <f t="shared" si="87"/>
        <v>-0.44999999999999929</v>
      </c>
      <c r="GX51" s="503">
        <f t="shared" si="112"/>
        <v>0</v>
      </c>
      <c r="GY51" s="503">
        <f t="shared" si="88"/>
        <v>0</v>
      </c>
      <c r="GZ51" s="503">
        <f t="shared" si="89"/>
        <v>0</v>
      </c>
      <c r="HA51" s="503">
        <f t="shared" si="90"/>
        <v>0</v>
      </c>
      <c r="HB51" s="504">
        <f t="shared" si="91"/>
        <v>-10.764232</v>
      </c>
      <c r="HC51" s="513">
        <f t="shared" si="40"/>
        <v>-0.44999999999999929</v>
      </c>
      <c r="HD51" s="517"/>
      <c r="HF51" s="161"/>
      <c r="HH51" s="103">
        <f t="shared" si="92"/>
        <v>-10.764232</v>
      </c>
      <c r="HJ51" s="179"/>
      <c r="HK51" s="36">
        <v>42293</v>
      </c>
      <c r="HL51" s="107">
        <v>8.5217999999999989</v>
      </c>
      <c r="HM51" s="107">
        <v>8.6205999999999996</v>
      </c>
      <c r="HN51" s="507">
        <f t="shared" si="7"/>
        <v>-9.9275987231599991</v>
      </c>
      <c r="HO51" s="159">
        <v>-0.5</v>
      </c>
      <c r="HP51" s="218">
        <v>-2.5206</v>
      </c>
      <c r="HQ51" s="222">
        <f t="shared" si="93"/>
        <v>1.1000000000000001</v>
      </c>
      <c r="HR51" s="223">
        <f t="shared" si="41"/>
        <v>0</v>
      </c>
      <c r="HS51" s="198">
        <f t="shared" si="42"/>
        <v>-11.303756</v>
      </c>
      <c r="HT51" s="198">
        <f t="shared" si="94"/>
        <v>-0.55000000000000071</v>
      </c>
      <c r="HU51" s="503">
        <f t="shared" si="113"/>
        <v>0</v>
      </c>
      <c r="HV51" s="503">
        <f t="shared" si="95"/>
        <v>0</v>
      </c>
      <c r="HW51" s="503">
        <f t="shared" si="96"/>
        <v>0</v>
      </c>
      <c r="HX51" s="503">
        <f t="shared" si="97"/>
        <v>0</v>
      </c>
      <c r="HY51" s="504">
        <f t="shared" si="98"/>
        <v>-11.003756000000001</v>
      </c>
      <c r="HZ51" s="513">
        <f t="shared" si="44"/>
        <v>-0.55000000000000071</v>
      </c>
      <c r="IA51" s="517"/>
      <c r="IB51" s="159"/>
      <c r="IC51" s="161"/>
      <c r="ID51" s="159"/>
      <c r="IE51" s="103">
        <f t="shared" si="99"/>
        <v>-11.003756000000001</v>
      </c>
      <c r="IF51" s="178"/>
      <c r="IG51" s="179"/>
      <c r="IH51" s="36">
        <v>42293</v>
      </c>
      <c r="II51" s="107">
        <v>8.5217999999999989</v>
      </c>
      <c r="IJ51" s="107">
        <v>8.6205999999999996</v>
      </c>
      <c r="IK51" s="507">
        <f t="shared" si="8"/>
        <v>-9.9275987231599991</v>
      </c>
      <c r="IL51" s="159">
        <v>-0.5</v>
      </c>
      <c r="IM51" s="330">
        <v>1.1794000000000011</v>
      </c>
      <c r="IN51" s="222">
        <f t="shared" si="100"/>
        <v>0</v>
      </c>
      <c r="IO51" s="223">
        <f t="shared" si="45"/>
        <v>0.98</v>
      </c>
      <c r="IP51" s="198">
        <f t="shared" si="46"/>
        <v>-13.500760000000001</v>
      </c>
      <c r="IQ51" s="198">
        <f t="shared" si="101"/>
        <v>-0.49000000000000021</v>
      </c>
      <c r="IR51" s="503">
        <f t="shared" si="114"/>
        <v>0</v>
      </c>
      <c r="IS51" s="503">
        <f t="shared" si="102"/>
        <v>0.05</v>
      </c>
      <c r="IT51" s="503">
        <f t="shared" si="103"/>
        <v>0</v>
      </c>
      <c r="IU51" s="503">
        <f t="shared" si="104"/>
        <v>0</v>
      </c>
      <c r="IV51" s="504">
        <f t="shared" si="105"/>
        <v>-12.50076</v>
      </c>
      <c r="IW51" s="513">
        <f t="shared" si="48"/>
        <v>-0.44000000000000022</v>
      </c>
      <c r="IX51" s="517"/>
      <c r="IY51" s="159"/>
      <c r="IZ51" s="161"/>
      <c r="JA51" s="159"/>
      <c r="JB51" s="103">
        <f t="shared" si="106"/>
        <v>-12.50076</v>
      </c>
      <c r="JC51" s="178"/>
      <c r="JD51" s="182">
        <v>-9.9275987231599991</v>
      </c>
      <c r="JF51" s="159">
        <v>5.0294000000000008</v>
      </c>
      <c r="JG51" s="159">
        <f t="shared" si="11"/>
        <v>-9.2108019999999993</v>
      </c>
      <c r="JH51" s="159"/>
      <c r="JJ51" s="159">
        <v>-0.72060000000000013</v>
      </c>
      <c r="JK51" s="159">
        <f t="shared" si="12"/>
        <v>-10.557214</v>
      </c>
      <c r="JL51" s="159"/>
      <c r="JN51" s="159">
        <v>1.8794000000000004</v>
      </c>
      <c r="JO51" s="159">
        <f t="shared" si="13"/>
        <v>-9.2504799999999978</v>
      </c>
      <c r="JP51" s="159"/>
      <c r="JR51" s="159">
        <v>0.77940000000000076</v>
      </c>
      <c r="JS51" s="159">
        <f t="shared" si="14"/>
        <v>-10.250983999999999</v>
      </c>
      <c r="JT51" s="159"/>
      <c r="JV51" s="159">
        <v>3.1794000000000011</v>
      </c>
      <c r="JW51" s="159">
        <f t="shared" si="15"/>
        <v>-9.8876340000000003</v>
      </c>
      <c r="JX51" s="159"/>
      <c r="JZ51" s="159">
        <v>3.7294000000000018</v>
      </c>
      <c r="KA51" s="159">
        <f t="shared" si="16"/>
        <v>-10.764232</v>
      </c>
      <c r="KB51" s="159"/>
      <c r="KD51" s="370">
        <v>-2.5206</v>
      </c>
      <c r="KE51" s="159">
        <f t="shared" si="17"/>
        <v>-11.003756000000001</v>
      </c>
      <c r="KF51" s="159"/>
      <c r="KH51" s="330">
        <v>1.1794000000000011</v>
      </c>
      <c r="KI51" s="159">
        <f t="shared" si="49"/>
        <v>-12.50076</v>
      </c>
      <c r="KJ51" s="178"/>
      <c r="KK51" s="36">
        <v>42293</v>
      </c>
      <c r="KL51" s="36"/>
    </row>
    <row r="52" spans="1:315" x14ac:dyDescent="0.25">
      <c r="A52" s="95">
        <v>41198</v>
      </c>
      <c r="B52" s="36">
        <v>41198</v>
      </c>
      <c r="C52" s="303">
        <v>13.65</v>
      </c>
      <c r="D52" s="303">
        <v>7.8999999999999995</v>
      </c>
      <c r="E52" s="303">
        <v>10.5</v>
      </c>
      <c r="F52" s="303">
        <v>9.4</v>
      </c>
      <c r="G52" s="303">
        <v>11.8</v>
      </c>
      <c r="H52" s="303">
        <v>12.350000000000001</v>
      </c>
      <c r="I52" s="303">
        <v>6.1</v>
      </c>
      <c r="J52" s="303">
        <v>9.8000000000000007</v>
      </c>
      <c r="K52" s="104"/>
      <c r="L52" s="36">
        <v>42293</v>
      </c>
      <c r="M52" s="107">
        <v>8.5217999999999989</v>
      </c>
      <c r="N52" s="98">
        <f t="shared" si="9"/>
        <v>8.6205999999999996</v>
      </c>
      <c r="O52" s="107">
        <f t="shared" si="10"/>
        <v>8.7197333333333322</v>
      </c>
      <c r="P52" s="264"/>
      <c r="Q52" s="177">
        <v>42293</v>
      </c>
      <c r="R52" s="303">
        <v>13.65</v>
      </c>
      <c r="S52" s="219">
        <v>5.0294000000000008</v>
      </c>
      <c r="U52" s="303">
        <v>7.8999999999999995</v>
      </c>
      <c r="V52" s="219">
        <v>-0.72060000000000013</v>
      </c>
      <c r="X52" s="303">
        <v>10.5</v>
      </c>
      <c r="Y52" s="219">
        <v>1.8794000000000004</v>
      </c>
      <c r="AA52" s="303">
        <v>9.4</v>
      </c>
      <c r="AB52" s="219">
        <v>0.77940000000000076</v>
      </c>
      <c r="AD52" s="303">
        <v>11.8</v>
      </c>
      <c r="AE52" s="218">
        <v>3.1794000000000011</v>
      </c>
      <c r="AG52" s="303">
        <v>12.350000000000001</v>
      </c>
      <c r="AH52" s="218">
        <v>3.7294000000000018</v>
      </c>
      <c r="AJ52" s="303">
        <v>6.1</v>
      </c>
      <c r="AK52" s="218">
        <v>-2.5206</v>
      </c>
      <c r="AM52" s="303">
        <v>9.8000000000000007</v>
      </c>
      <c r="AN52" s="330">
        <v>1.1794000000000011</v>
      </c>
      <c r="AZ52" s="36">
        <v>42294</v>
      </c>
      <c r="BA52" s="303">
        <v>9.75</v>
      </c>
      <c r="BB52" s="227"/>
      <c r="BC52" s="303">
        <v>8.6499999999999986</v>
      </c>
      <c r="BD52" s="184"/>
      <c r="BE52" s="303">
        <v>9.9499999999999993</v>
      </c>
      <c r="BF52" s="184"/>
      <c r="BG52" s="303">
        <v>10.25</v>
      </c>
      <c r="BH52" s="184"/>
      <c r="BI52" s="303">
        <v>10.75</v>
      </c>
      <c r="BJ52" s="184"/>
      <c r="BK52" s="303">
        <v>11.75</v>
      </c>
      <c r="BL52" s="374"/>
      <c r="BM52" s="303">
        <v>6.1</v>
      </c>
      <c r="BN52" s="184"/>
      <c r="BO52" s="303">
        <v>11</v>
      </c>
      <c r="BP52" s="184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C52" s="36">
        <v>42294</v>
      </c>
      <c r="CD52" s="107">
        <v>8.3251999999999988</v>
      </c>
      <c r="CE52" s="107">
        <v>8.4234999999999989</v>
      </c>
      <c r="CF52" s="507">
        <f t="shared" si="1"/>
        <v>-10.427598723159999</v>
      </c>
      <c r="CG52" s="159">
        <v>-0.5</v>
      </c>
      <c r="CH52" s="219">
        <v>1.3265000000000011</v>
      </c>
      <c r="CI52" s="222">
        <f t="shared" si="50"/>
        <v>0</v>
      </c>
      <c r="CJ52" s="223">
        <f t="shared" si="18"/>
        <v>0.98</v>
      </c>
      <c r="CK52" s="198">
        <f t="shared" si="51"/>
        <v>-9.7008019999999995</v>
      </c>
      <c r="CL52" s="198">
        <f t="shared" si="52"/>
        <v>-0.49000000000000021</v>
      </c>
      <c r="CM52" s="503">
        <f t="shared" si="107"/>
        <v>0</v>
      </c>
      <c r="CN52" s="503">
        <f t="shared" si="53"/>
        <v>0</v>
      </c>
      <c r="CO52" s="503">
        <f t="shared" si="54"/>
        <v>0</v>
      </c>
      <c r="CP52" s="503">
        <f t="shared" si="55"/>
        <v>0</v>
      </c>
      <c r="CQ52" s="504">
        <f t="shared" si="56"/>
        <v>-9.7008019999999995</v>
      </c>
      <c r="CR52" s="513">
        <f t="shared" si="20"/>
        <v>-0.49000000000000021</v>
      </c>
      <c r="CS52" s="517"/>
      <c r="CU52" s="161"/>
      <c r="CW52" s="103">
        <f t="shared" si="57"/>
        <v>-9.7008019999999995</v>
      </c>
      <c r="CZ52" s="36">
        <v>42294</v>
      </c>
      <c r="DA52" s="107">
        <v>8.3251999999999988</v>
      </c>
      <c r="DB52" s="107">
        <v>8.4234999999999989</v>
      </c>
      <c r="DC52" s="507">
        <f t="shared" si="2"/>
        <v>-10.427598723159999</v>
      </c>
      <c r="DD52" s="159">
        <v>-0.5</v>
      </c>
      <c r="DE52" s="219">
        <v>0.2264999999999997</v>
      </c>
      <c r="DF52" s="222">
        <f t="shared" si="58"/>
        <v>0</v>
      </c>
      <c r="DG52" s="223">
        <f t="shared" si="21"/>
        <v>1</v>
      </c>
      <c r="DH52" s="198">
        <f t="shared" si="22"/>
        <v>-11.057214</v>
      </c>
      <c r="DI52" s="198">
        <f t="shared" si="59"/>
        <v>-0.5</v>
      </c>
      <c r="DJ52" s="503">
        <f t="shared" si="108"/>
        <v>0</v>
      </c>
      <c r="DK52" s="503">
        <f t="shared" si="60"/>
        <v>0</v>
      </c>
      <c r="DL52" s="503">
        <f t="shared" si="61"/>
        <v>0</v>
      </c>
      <c r="DM52" s="503">
        <f t="shared" si="62"/>
        <v>0</v>
      </c>
      <c r="DN52" s="504">
        <f t="shared" si="63"/>
        <v>-11.057214</v>
      </c>
      <c r="DO52" s="513">
        <f t="shared" si="24"/>
        <v>-0.5</v>
      </c>
      <c r="DP52" s="517"/>
      <c r="DR52" s="161"/>
      <c r="DT52" s="103">
        <f t="shared" si="64"/>
        <v>-11.057214</v>
      </c>
      <c r="DU52" s="178"/>
      <c r="DV52" s="179"/>
      <c r="DW52" s="36">
        <v>42294</v>
      </c>
      <c r="DX52" s="107">
        <v>8.3251999999999988</v>
      </c>
      <c r="DY52" s="107">
        <v>8.4234999999999989</v>
      </c>
      <c r="DZ52" s="507">
        <f t="shared" si="3"/>
        <v>-10.427598723159999</v>
      </c>
      <c r="EA52" s="159">
        <v>-0.5</v>
      </c>
      <c r="EB52" s="219">
        <v>1.5265000000000004</v>
      </c>
      <c r="EC52" s="222">
        <f t="shared" si="65"/>
        <v>0</v>
      </c>
      <c r="ED52" s="223">
        <f t="shared" si="25"/>
        <v>0.98</v>
      </c>
      <c r="EE52" s="198">
        <f t="shared" si="26"/>
        <v>-9.740479999999998</v>
      </c>
      <c r="EF52" s="198">
        <f t="shared" si="66"/>
        <v>-0.49000000000000021</v>
      </c>
      <c r="EG52" s="503">
        <f t="shared" si="109"/>
        <v>0</v>
      </c>
      <c r="EH52" s="503">
        <f t="shared" si="67"/>
        <v>0</v>
      </c>
      <c r="EI52" s="503">
        <f t="shared" si="68"/>
        <v>0</v>
      </c>
      <c r="EJ52" s="503">
        <f t="shared" si="69"/>
        <v>0</v>
      </c>
      <c r="EK52" s="504">
        <f t="shared" si="70"/>
        <v>-9.740479999999998</v>
      </c>
      <c r="EL52" s="513">
        <f t="shared" si="28"/>
        <v>-0.49000000000000021</v>
      </c>
      <c r="EM52" s="517"/>
      <c r="EO52" s="161"/>
      <c r="EQ52" s="103">
        <f t="shared" si="71"/>
        <v>-9.740479999999998</v>
      </c>
      <c r="ER52" s="178"/>
      <c r="ES52" s="179"/>
      <c r="ET52" s="36">
        <v>42294</v>
      </c>
      <c r="EU52" s="107">
        <v>8.3251999999999988</v>
      </c>
      <c r="EV52" s="107">
        <v>8.4234999999999989</v>
      </c>
      <c r="EW52" s="507">
        <f t="shared" si="4"/>
        <v>-10.427598723159999</v>
      </c>
      <c r="EX52" s="159">
        <v>-0.5</v>
      </c>
      <c r="EY52" s="219">
        <v>1.8265000000000011</v>
      </c>
      <c r="EZ52" s="222">
        <f t="shared" si="72"/>
        <v>0</v>
      </c>
      <c r="FA52" s="223">
        <f t="shared" si="29"/>
        <v>0.98</v>
      </c>
      <c r="FB52" s="198">
        <f t="shared" si="30"/>
        <v>-9.6409839999999996</v>
      </c>
      <c r="FC52" s="198">
        <f t="shared" si="73"/>
        <v>-0.49000000000000021</v>
      </c>
      <c r="FD52" s="503">
        <f t="shared" si="110"/>
        <v>0</v>
      </c>
      <c r="FE52" s="503">
        <f t="shared" si="74"/>
        <v>0</v>
      </c>
      <c r="FF52" s="503">
        <f t="shared" si="75"/>
        <v>0</v>
      </c>
      <c r="FG52" s="503">
        <f t="shared" si="76"/>
        <v>0</v>
      </c>
      <c r="FH52" s="504">
        <f t="shared" si="77"/>
        <v>-10.740983999999999</v>
      </c>
      <c r="FI52" s="513">
        <f t="shared" si="32"/>
        <v>-0.49000000000000021</v>
      </c>
      <c r="FJ52" s="517"/>
      <c r="FL52" s="161"/>
      <c r="FN52" s="103">
        <f t="shared" si="78"/>
        <v>-10.740983999999999</v>
      </c>
      <c r="FO52" s="178"/>
      <c r="FP52" s="179"/>
      <c r="FQ52" s="36">
        <v>42294</v>
      </c>
      <c r="FR52" s="107">
        <v>8.3251999999999988</v>
      </c>
      <c r="FS52" s="107">
        <v>8.4234999999999989</v>
      </c>
      <c r="FT52" s="507">
        <f t="shared" si="5"/>
        <v>-10.427598723159999</v>
      </c>
      <c r="FU52" s="159">
        <v>-0.5</v>
      </c>
      <c r="FV52" s="218">
        <v>2.3265000000000011</v>
      </c>
      <c r="FW52" s="222">
        <f t="shared" si="79"/>
        <v>0</v>
      </c>
      <c r="FX52" s="223">
        <f t="shared" si="33"/>
        <v>0.95</v>
      </c>
      <c r="FY52" s="198">
        <f t="shared" si="34"/>
        <v>-10.562633999999999</v>
      </c>
      <c r="FZ52" s="198">
        <f t="shared" si="80"/>
        <v>-0.47499999999999964</v>
      </c>
      <c r="GA52" s="503">
        <f t="shared" si="111"/>
        <v>0</v>
      </c>
      <c r="GB52" s="503">
        <f t="shared" si="81"/>
        <v>0</v>
      </c>
      <c r="GC52" s="503">
        <f t="shared" si="82"/>
        <v>0</v>
      </c>
      <c r="GD52" s="503">
        <f t="shared" si="83"/>
        <v>0</v>
      </c>
      <c r="GE52" s="504">
        <f t="shared" si="84"/>
        <v>-10.362634</v>
      </c>
      <c r="GF52" s="513">
        <f t="shared" si="36"/>
        <v>-0.47499999999999964</v>
      </c>
      <c r="GG52" s="517"/>
      <c r="GI52" s="161"/>
      <c r="GK52" s="103">
        <f t="shared" si="85"/>
        <v>-10.362634</v>
      </c>
      <c r="GL52" s="178"/>
      <c r="GM52" s="179"/>
      <c r="GN52" s="36">
        <v>42294</v>
      </c>
      <c r="GO52" s="107">
        <v>8.3251999999999988</v>
      </c>
      <c r="GP52" s="107">
        <v>8.4234999999999989</v>
      </c>
      <c r="GQ52" s="507">
        <f t="shared" si="6"/>
        <v>-10.427598723159999</v>
      </c>
      <c r="GR52" s="159">
        <v>-0.5</v>
      </c>
      <c r="GS52" s="218">
        <v>3.3265000000000011</v>
      </c>
      <c r="GT52" s="222">
        <f t="shared" si="86"/>
        <v>0</v>
      </c>
      <c r="GU52" s="223">
        <f t="shared" si="37"/>
        <v>0.9</v>
      </c>
      <c r="GV52" s="198">
        <f t="shared" si="38"/>
        <v>-11.014232</v>
      </c>
      <c r="GW52" s="198">
        <f t="shared" si="87"/>
        <v>-0.44999999999999929</v>
      </c>
      <c r="GX52" s="503">
        <f t="shared" si="112"/>
        <v>0</v>
      </c>
      <c r="GY52" s="503">
        <f t="shared" si="88"/>
        <v>0</v>
      </c>
      <c r="GZ52" s="503">
        <f t="shared" si="89"/>
        <v>0</v>
      </c>
      <c r="HA52" s="503">
        <f t="shared" si="90"/>
        <v>0</v>
      </c>
      <c r="HB52" s="504">
        <f t="shared" si="91"/>
        <v>-11.214231999999999</v>
      </c>
      <c r="HC52" s="513">
        <f t="shared" si="40"/>
        <v>-0.44999999999999929</v>
      </c>
      <c r="HD52" s="517"/>
      <c r="HF52" s="161"/>
      <c r="HH52" s="103">
        <f t="shared" si="92"/>
        <v>-11.214231999999999</v>
      </c>
      <c r="HJ52" s="179"/>
      <c r="HK52" s="36">
        <v>42294</v>
      </c>
      <c r="HL52" s="107">
        <v>8.3251999999999988</v>
      </c>
      <c r="HM52" s="107">
        <v>8.4234999999999989</v>
      </c>
      <c r="HN52" s="507">
        <f t="shared" si="7"/>
        <v>-10.427598723159999</v>
      </c>
      <c r="HO52" s="159">
        <v>-0.5</v>
      </c>
      <c r="HP52" s="218">
        <v>-2.3234999999999992</v>
      </c>
      <c r="HQ52" s="222">
        <f t="shared" si="93"/>
        <v>1.1000000000000001</v>
      </c>
      <c r="HR52" s="223">
        <f t="shared" si="41"/>
        <v>0</v>
      </c>
      <c r="HS52" s="198">
        <f t="shared" si="42"/>
        <v>-11.853756000000001</v>
      </c>
      <c r="HT52" s="198">
        <f t="shared" si="94"/>
        <v>-0.55000000000000071</v>
      </c>
      <c r="HU52" s="503">
        <f t="shared" si="113"/>
        <v>0</v>
      </c>
      <c r="HV52" s="503">
        <f t="shared" si="95"/>
        <v>0</v>
      </c>
      <c r="HW52" s="503">
        <f t="shared" si="96"/>
        <v>0</v>
      </c>
      <c r="HX52" s="503">
        <f t="shared" si="97"/>
        <v>0</v>
      </c>
      <c r="HY52" s="504">
        <f t="shared" si="98"/>
        <v>-11.553756000000002</v>
      </c>
      <c r="HZ52" s="513">
        <f t="shared" si="44"/>
        <v>-0.55000000000000071</v>
      </c>
      <c r="IA52" s="517"/>
      <c r="IB52" s="159"/>
      <c r="IC52" s="161"/>
      <c r="ID52" s="159"/>
      <c r="IE52" s="103">
        <f t="shared" si="99"/>
        <v>-11.553756000000002</v>
      </c>
      <c r="IF52" s="178"/>
      <c r="IG52" s="179"/>
      <c r="IH52" s="36">
        <v>42294</v>
      </c>
      <c r="II52" s="107">
        <v>8.3251999999999988</v>
      </c>
      <c r="IJ52" s="107">
        <v>8.4234999999999989</v>
      </c>
      <c r="IK52" s="507">
        <f t="shared" si="8"/>
        <v>-10.427598723159999</v>
      </c>
      <c r="IL52" s="159">
        <v>-0.5</v>
      </c>
      <c r="IM52" s="330">
        <v>2.5765000000000011</v>
      </c>
      <c r="IN52" s="222">
        <f t="shared" si="100"/>
        <v>0</v>
      </c>
      <c r="IO52" s="223">
        <f t="shared" si="45"/>
        <v>0.95</v>
      </c>
      <c r="IP52" s="198">
        <f t="shared" si="46"/>
        <v>-13.975760000000001</v>
      </c>
      <c r="IQ52" s="198">
        <f t="shared" si="101"/>
        <v>-0.47499999999999964</v>
      </c>
      <c r="IR52" s="503">
        <f t="shared" si="114"/>
        <v>0</v>
      </c>
      <c r="IS52" s="503">
        <f t="shared" si="102"/>
        <v>0.05</v>
      </c>
      <c r="IT52" s="503">
        <f t="shared" si="103"/>
        <v>0</v>
      </c>
      <c r="IU52" s="503">
        <f t="shared" si="104"/>
        <v>0</v>
      </c>
      <c r="IV52" s="504">
        <f t="shared" si="105"/>
        <v>-12.925759999999999</v>
      </c>
      <c r="IW52" s="513">
        <f t="shared" si="48"/>
        <v>-0.42499999999999966</v>
      </c>
      <c r="IX52" s="517"/>
      <c r="IY52" s="159"/>
      <c r="IZ52" s="161"/>
      <c r="JA52" s="159"/>
      <c r="JB52" s="103">
        <f t="shared" si="106"/>
        <v>-12.925759999999999</v>
      </c>
      <c r="JC52" s="178"/>
      <c r="JD52" s="182">
        <v>-10.427598723159999</v>
      </c>
      <c r="JF52" s="159">
        <v>1.3265000000000011</v>
      </c>
      <c r="JG52" s="159">
        <f t="shared" si="11"/>
        <v>-9.7008019999999995</v>
      </c>
      <c r="JH52" s="159"/>
      <c r="JJ52" s="159">
        <v>0.2264999999999997</v>
      </c>
      <c r="JK52" s="159">
        <f t="shared" si="12"/>
        <v>-11.057214</v>
      </c>
      <c r="JL52" s="159"/>
      <c r="JN52" s="159">
        <v>1.5265000000000004</v>
      </c>
      <c r="JO52" s="159">
        <f t="shared" si="13"/>
        <v>-9.740479999999998</v>
      </c>
      <c r="JP52" s="159"/>
      <c r="JR52" s="159">
        <v>1.8265000000000011</v>
      </c>
      <c r="JS52" s="159">
        <f t="shared" si="14"/>
        <v>-10.740983999999999</v>
      </c>
      <c r="JT52" s="159"/>
      <c r="JV52" s="159">
        <v>2.3265000000000011</v>
      </c>
      <c r="JW52" s="159">
        <f t="shared" si="15"/>
        <v>-10.362634</v>
      </c>
      <c r="JX52" s="159"/>
      <c r="JZ52" s="159">
        <v>3.3265000000000011</v>
      </c>
      <c r="KA52" s="159">
        <f t="shared" si="16"/>
        <v>-11.214231999999999</v>
      </c>
      <c r="KB52" s="159"/>
      <c r="KD52" s="370">
        <v>-2.3234999999999992</v>
      </c>
      <c r="KE52" s="159">
        <f t="shared" si="17"/>
        <v>-11.553756000000002</v>
      </c>
      <c r="KF52" s="159"/>
      <c r="KH52" s="330">
        <v>2.5765000000000011</v>
      </c>
      <c r="KI52" s="159">
        <f t="shared" si="49"/>
        <v>-12.925759999999999</v>
      </c>
      <c r="KJ52" s="178"/>
      <c r="KK52" s="36">
        <v>42294</v>
      </c>
      <c r="KL52" s="36"/>
    </row>
    <row r="53" spans="1:315" x14ac:dyDescent="0.25">
      <c r="A53" s="95">
        <v>41199</v>
      </c>
      <c r="B53" s="36">
        <v>41199</v>
      </c>
      <c r="C53" s="303">
        <v>9.75</v>
      </c>
      <c r="D53" s="303">
        <v>8.6499999999999986</v>
      </c>
      <c r="E53" s="303">
        <v>9.9499999999999993</v>
      </c>
      <c r="F53" s="303">
        <v>10.25</v>
      </c>
      <c r="G53" s="303">
        <v>10.75</v>
      </c>
      <c r="H53" s="303">
        <v>11.75</v>
      </c>
      <c r="I53" s="303">
        <v>6.1</v>
      </c>
      <c r="J53" s="303">
        <v>11</v>
      </c>
      <c r="K53" s="104"/>
      <c r="L53" s="36">
        <v>42294</v>
      </c>
      <c r="M53" s="107">
        <v>8.3251999999999988</v>
      </c>
      <c r="N53" s="98">
        <f t="shared" si="9"/>
        <v>8.4234999999999989</v>
      </c>
      <c r="O53" s="107">
        <f t="shared" si="10"/>
        <v>8.5221333333333327</v>
      </c>
      <c r="P53" s="264"/>
      <c r="Q53" s="177">
        <v>42294</v>
      </c>
      <c r="R53" s="303">
        <v>9.75</v>
      </c>
      <c r="S53" s="219">
        <v>1.3265000000000011</v>
      </c>
      <c r="U53" s="303">
        <v>8.6499999999999986</v>
      </c>
      <c r="V53" s="219">
        <v>0.2264999999999997</v>
      </c>
      <c r="X53" s="303">
        <v>9.9499999999999993</v>
      </c>
      <c r="Y53" s="219">
        <v>1.5265000000000004</v>
      </c>
      <c r="AA53" s="303">
        <v>10.25</v>
      </c>
      <c r="AB53" s="219">
        <v>1.8265000000000011</v>
      </c>
      <c r="AD53" s="303">
        <v>10.75</v>
      </c>
      <c r="AE53" s="218">
        <v>2.3265000000000011</v>
      </c>
      <c r="AG53" s="303">
        <v>11.75</v>
      </c>
      <c r="AH53" s="218">
        <v>3.3265000000000011</v>
      </c>
      <c r="AJ53" s="303">
        <v>6.1</v>
      </c>
      <c r="AK53" s="218">
        <v>-2.3234999999999992</v>
      </c>
      <c r="AM53" s="303">
        <v>11</v>
      </c>
      <c r="AN53" s="330">
        <v>2.5765000000000011</v>
      </c>
      <c r="AZ53" s="36">
        <v>42295</v>
      </c>
      <c r="BA53" s="303">
        <v>9.6999999999999993</v>
      </c>
      <c r="BB53" s="227"/>
      <c r="BC53" s="303">
        <v>6.5</v>
      </c>
      <c r="BD53" s="184"/>
      <c r="BE53" s="303">
        <v>12.100000000000001</v>
      </c>
      <c r="BF53" s="184"/>
      <c r="BG53" s="303">
        <v>11.6</v>
      </c>
      <c r="BH53" s="184"/>
      <c r="BI53" s="303">
        <v>9.1</v>
      </c>
      <c r="BJ53" s="184"/>
      <c r="BK53" s="303">
        <v>8.35</v>
      </c>
      <c r="BL53" s="374"/>
      <c r="BM53" s="303">
        <v>6.4499999999999993</v>
      </c>
      <c r="BN53" s="184"/>
      <c r="BO53" s="303">
        <v>9.6</v>
      </c>
      <c r="BP53" s="184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C53" s="36">
        <v>42295</v>
      </c>
      <c r="CD53" s="107">
        <v>8.1295999999999999</v>
      </c>
      <c r="CE53" s="107">
        <v>8.2273999999999994</v>
      </c>
      <c r="CF53" s="507">
        <f t="shared" si="1"/>
        <v>-10.927598723159999</v>
      </c>
      <c r="CG53" s="159">
        <v>-0.5</v>
      </c>
      <c r="CH53" s="219">
        <v>1.4725999999999999</v>
      </c>
      <c r="CI53" s="222">
        <f t="shared" si="50"/>
        <v>0</v>
      </c>
      <c r="CJ53" s="223">
        <f t="shared" si="18"/>
        <v>0.98</v>
      </c>
      <c r="CK53" s="198">
        <f t="shared" si="51"/>
        <v>-10.190802</v>
      </c>
      <c r="CL53" s="198">
        <f t="shared" si="52"/>
        <v>-0.49000000000000021</v>
      </c>
      <c r="CM53" s="503">
        <f t="shared" si="107"/>
        <v>0</v>
      </c>
      <c r="CN53" s="503">
        <f t="shared" si="53"/>
        <v>0</v>
      </c>
      <c r="CO53" s="503">
        <f t="shared" si="54"/>
        <v>0</v>
      </c>
      <c r="CP53" s="503">
        <f t="shared" si="55"/>
        <v>0</v>
      </c>
      <c r="CQ53" s="504">
        <f t="shared" si="56"/>
        <v>-10.190802</v>
      </c>
      <c r="CR53" s="513">
        <f t="shared" si="20"/>
        <v>-0.49000000000000021</v>
      </c>
      <c r="CS53" s="517"/>
      <c r="CU53" s="161"/>
      <c r="CW53" s="103">
        <f t="shared" si="57"/>
        <v>-10.190802</v>
      </c>
      <c r="CZ53" s="36">
        <v>42295</v>
      </c>
      <c r="DA53" s="107">
        <v>8.1295999999999999</v>
      </c>
      <c r="DB53" s="107">
        <v>8.2273999999999994</v>
      </c>
      <c r="DC53" s="507">
        <f t="shared" si="2"/>
        <v>-10.927598723159999</v>
      </c>
      <c r="DD53" s="159">
        <v>-0.5</v>
      </c>
      <c r="DE53" s="219">
        <v>-1.7273999999999994</v>
      </c>
      <c r="DF53" s="222">
        <f t="shared" si="58"/>
        <v>1</v>
      </c>
      <c r="DG53" s="223">
        <f t="shared" si="21"/>
        <v>0</v>
      </c>
      <c r="DH53" s="198">
        <f t="shared" si="22"/>
        <v>-11.557214</v>
      </c>
      <c r="DI53" s="198">
        <f t="shared" si="59"/>
        <v>-0.5</v>
      </c>
      <c r="DJ53" s="503">
        <f t="shared" si="108"/>
        <v>0</v>
      </c>
      <c r="DK53" s="503">
        <f t="shared" si="60"/>
        <v>0</v>
      </c>
      <c r="DL53" s="503">
        <f t="shared" si="61"/>
        <v>0</v>
      </c>
      <c r="DM53" s="503">
        <f t="shared" si="62"/>
        <v>0</v>
      </c>
      <c r="DN53" s="504">
        <f t="shared" si="63"/>
        <v>-11.557214</v>
      </c>
      <c r="DO53" s="513">
        <f t="shared" si="24"/>
        <v>-0.5</v>
      </c>
      <c r="DP53" s="517"/>
      <c r="DR53" s="161"/>
      <c r="DT53" s="103">
        <f t="shared" si="64"/>
        <v>-11.557214</v>
      </c>
      <c r="DU53" s="178"/>
      <c r="DV53" s="179"/>
      <c r="DW53" s="36">
        <v>42295</v>
      </c>
      <c r="DX53" s="107">
        <v>8.1295999999999999</v>
      </c>
      <c r="DY53" s="107">
        <v>8.2273999999999994</v>
      </c>
      <c r="DZ53" s="507">
        <f t="shared" si="3"/>
        <v>-10.927598723159999</v>
      </c>
      <c r="EA53" s="159">
        <v>-0.5</v>
      </c>
      <c r="EB53" s="219">
        <v>3.872600000000002</v>
      </c>
      <c r="EC53" s="222">
        <f t="shared" si="65"/>
        <v>0</v>
      </c>
      <c r="ED53" s="223">
        <f t="shared" si="25"/>
        <v>0.9</v>
      </c>
      <c r="EE53" s="198">
        <f t="shared" si="26"/>
        <v>-10.190479999999997</v>
      </c>
      <c r="EF53" s="198">
        <f t="shared" si="66"/>
        <v>-0.44999999999999929</v>
      </c>
      <c r="EG53" s="503">
        <f t="shared" si="109"/>
        <v>0</v>
      </c>
      <c r="EH53" s="503">
        <f t="shared" si="67"/>
        <v>0</v>
      </c>
      <c r="EI53" s="503">
        <f t="shared" si="68"/>
        <v>0</v>
      </c>
      <c r="EJ53" s="503">
        <f t="shared" si="69"/>
        <v>0</v>
      </c>
      <c r="EK53" s="504">
        <f t="shared" si="70"/>
        <v>-10.190479999999997</v>
      </c>
      <c r="EL53" s="513">
        <f t="shared" si="28"/>
        <v>-0.44999999999999929</v>
      </c>
      <c r="EM53" s="517"/>
      <c r="EO53" s="161"/>
      <c r="EQ53" s="103">
        <f t="shared" si="71"/>
        <v>-10.190479999999997</v>
      </c>
      <c r="ER53" s="178"/>
      <c r="ES53" s="179"/>
      <c r="ET53" s="36">
        <v>42295</v>
      </c>
      <c r="EU53" s="107">
        <v>8.1295999999999999</v>
      </c>
      <c r="EV53" s="107">
        <v>8.2273999999999994</v>
      </c>
      <c r="EW53" s="507">
        <f t="shared" si="4"/>
        <v>-10.927598723159999</v>
      </c>
      <c r="EX53" s="159">
        <v>-0.5</v>
      </c>
      <c r="EY53" s="219">
        <v>3.3726000000000003</v>
      </c>
      <c r="EZ53" s="222">
        <f t="shared" si="72"/>
        <v>0</v>
      </c>
      <c r="FA53" s="223">
        <f t="shared" si="29"/>
        <v>0.9</v>
      </c>
      <c r="FB53" s="198">
        <f t="shared" si="30"/>
        <v>-10.090983999999999</v>
      </c>
      <c r="FC53" s="198">
        <f t="shared" si="73"/>
        <v>-0.44999999999999929</v>
      </c>
      <c r="FD53" s="503">
        <f t="shared" si="110"/>
        <v>0</v>
      </c>
      <c r="FE53" s="503">
        <f t="shared" si="74"/>
        <v>0</v>
      </c>
      <c r="FF53" s="503">
        <f t="shared" si="75"/>
        <v>0</v>
      </c>
      <c r="FG53" s="503">
        <f t="shared" si="76"/>
        <v>0</v>
      </c>
      <c r="FH53" s="504">
        <f t="shared" si="77"/>
        <v>-11.190983999999998</v>
      </c>
      <c r="FI53" s="513">
        <f t="shared" si="32"/>
        <v>-0.44999999999999929</v>
      </c>
      <c r="FJ53" s="517"/>
      <c r="FL53" s="161"/>
      <c r="FN53" s="103">
        <f t="shared" si="78"/>
        <v>-11.190983999999998</v>
      </c>
      <c r="FO53" s="178"/>
      <c r="FP53" s="179"/>
      <c r="FQ53" s="36">
        <v>42295</v>
      </c>
      <c r="FR53" s="107">
        <v>8.1295999999999999</v>
      </c>
      <c r="FS53" s="107">
        <v>8.2273999999999994</v>
      </c>
      <c r="FT53" s="507">
        <f t="shared" si="5"/>
        <v>-10.927598723159999</v>
      </c>
      <c r="FU53" s="159">
        <v>-0.5</v>
      </c>
      <c r="FV53" s="218">
        <v>0.87260000000000026</v>
      </c>
      <c r="FW53" s="222">
        <f t="shared" si="79"/>
        <v>0</v>
      </c>
      <c r="FX53" s="223">
        <f t="shared" si="33"/>
        <v>1</v>
      </c>
      <c r="FY53" s="198">
        <f t="shared" si="34"/>
        <v>-11.062633999999999</v>
      </c>
      <c r="FZ53" s="198">
        <f t="shared" si="80"/>
        <v>-0.5</v>
      </c>
      <c r="GA53" s="503">
        <f t="shared" si="111"/>
        <v>0</v>
      </c>
      <c r="GB53" s="503">
        <f t="shared" si="81"/>
        <v>0</v>
      </c>
      <c r="GC53" s="503">
        <f t="shared" si="82"/>
        <v>0</v>
      </c>
      <c r="GD53" s="503">
        <f t="shared" si="83"/>
        <v>0</v>
      </c>
      <c r="GE53" s="504">
        <f t="shared" si="84"/>
        <v>-10.862634</v>
      </c>
      <c r="GF53" s="513">
        <f t="shared" si="36"/>
        <v>-0.5</v>
      </c>
      <c r="GG53" s="517"/>
      <c r="GI53" s="161"/>
      <c r="GK53" s="103">
        <f t="shared" si="85"/>
        <v>-10.862634</v>
      </c>
      <c r="GL53" s="178"/>
      <c r="GM53" s="179"/>
      <c r="GN53" s="36">
        <v>42295</v>
      </c>
      <c r="GO53" s="107">
        <v>8.1295999999999999</v>
      </c>
      <c r="GP53" s="107">
        <v>8.2273999999999994</v>
      </c>
      <c r="GQ53" s="507">
        <f t="shared" si="6"/>
        <v>-10.927598723159999</v>
      </c>
      <c r="GR53" s="159">
        <v>-0.5</v>
      </c>
      <c r="GS53" s="218">
        <v>0.12260000000000026</v>
      </c>
      <c r="GT53" s="222">
        <f t="shared" si="86"/>
        <v>0</v>
      </c>
      <c r="GU53" s="223">
        <f t="shared" si="37"/>
        <v>1</v>
      </c>
      <c r="GV53" s="198">
        <f t="shared" si="38"/>
        <v>-11.514232</v>
      </c>
      <c r="GW53" s="198">
        <f t="shared" si="87"/>
        <v>-0.5</v>
      </c>
      <c r="GX53" s="503">
        <f t="shared" si="112"/>
        <v>0</v>
      </c>
      <c r="GY53" s="503">
        <f t="shared" si="88"/>
        <v>0</v>
      </c>
      <c r="GZ53" s="503">
        <f t="shared" si="89"/>
        <v>0</v>
      </c>
      <c r="HA53" s="503">
        <f t="shared" si="90"/>
        <v>0</v>
      </c>
      <c r="HB53" s="504">
        <f t="shared" si="91"/>
        <v>-11.714231999999999</v>
      </c>
      <c r="HC53" s="513">
        <f t="shared" si="40"/>
        <v>-0.5</v>
      </c>
      <c r="HD53" s="517"/>
      <c r="HF53" s="161"/>
      <c r="HH53" s="103">
        <f t="shared" si="92"/>
        <v>-11.714231999999999</v>
      </c>
      <c r="HJ53" s="179"/>
      <c r="HK53" s="36">
        <v>42295</v>
      </c>
      <c r="HL53" s="107">
        <v>8.1295999999999999</v>
      </c>
      <c r="HM53" s="107">
        <v>8.2273999999999994</v>
      </c>
      <c r="HN53" s="507">
        <f t="shared" si="7"/>
        <v>-10.927598723159999</v>
      </c>
      <c r="HO53" s="159">
        <v>-0.5</v>
      </c>
      <c r="HP53" s="218">
        <v>-1.7774000000000001</v>
      </c>
      <c r="HQ53" s="222">
        <f t="shared" si="93"/>
        <v>1</v>
      </c>
      <c r="HR53" s="223">
        <f t="shared" si="41"/>
        <v>0</v>
      </c>
      <c r="HS53" s="198">
        <f t="shared" si="42"/>
        <v>-12.353756000000001</v>
      </c>
      <c r="HT53" s="198">
        <f t="shared" si="94"/>
        <v>-0.5</v>
      </c>
      <c r="HU53" s="503">
        <f t="shared" si="113"/>
        <v>0</v>
      </c>
      <c r="HV53" s="503">
        <f t="shared" si="95"/>
        <v>0</v>
      </c>
      <c r="HW53" s="503">
        <f t="shared" si="96"/>
        <v>0</v>
      </c>
      <c r="HX53" s="503">
        <f t="shared" si="97"/>
        <v>0</v>
      </c>
      <c r="HY53" s="504">
        <f t="shared" si="98"/>
        <v>-12.053756000000002</v>
      </c>
      <c r="HZ53" s="513">
        <f t="shared" si="44"/>
        <v>-0.5</v>
      </c>
      <c r="IA53" s="517"/>
      <c r="IB53" s="159"/>
      <c r="IC53" s="161"/>
      <c r="ID53" s="159"/>
      <c r="IE53" s="103">
        <f t="shared" si="99"/>
        <v>-12.053756000000002</v>
      </c>
      <c r="IF53" s="178"/>
      <c r="IG53" s="179"/>
      <c r="IH53" s="36">
        <v>42295</v>
      </c>
      <c r="II53" s="107">
        <v>8.1295999999999999</v>
      </c>
      <c r="IJ53" s="107">
        <v>8.2273999999999994</v>
      </c>
      <c r="IK53" s="507">
        <f t="shared" si="8"/>
        <v>-10.927598723159999</v>
      </c>
      <c r="IL53" s="159">
        <v>-0.5</v>
      </c>
      <c r="IM53" s="330">
        <v>1.3226000000000013</v>
      </c>
      <c r="IN53" s="222">
        <f t="shared" si="100"/>
        <v>0</v>
      </c>
      <c r="IO53" s="223">
        <f t="shared" si="45"/>
        <v>0.98</v>
      </c>
      <c r="IP53" s="198">
        <f t="shared" si="46"/>
        <v>-14.465760000000001</v>
      </c>
      <c r="IQ53" s="198">
        <f t="shared" si="101"/>
        <v>-0.49000000000000021</v>
      </c>
      <c r="IR53" s="503">
        <f t="shared" si="114"/>
        <v>0</v>
      </c>
      <c r="IS53" s="503">
        <f t="shared" si="102"/>
        <v>0.05</v>
      </c>
      <c r="IT53" s="503">
        <f t="shared" si="103"/>
        <v>0</v>
      </c>
      <c r="IU53" s="503">
        <f t="shared" si="104"/>
        <v>0</v>
      </c>
      <c r="IV53" s="504">
        <f t="shared" si="105"/>
        <v>-13.365759999999998</v>
      </c>
      <c r="IW53" s="513">
        <f t="shared" si="48"/>
        <v>-0.44000000000000022</v>
      </c>
      <c r="IX53" s="517"/>
      <c r="IY53" s="159"/>
      <c r="IZ53" s="161"/>
      <c r="JA53" s="159"/>
      <c r="JB53" s="103">
        <f t="shared" si="106"/>
        <v>-13.365759999999998</v>
      </c>
      <c r="JC53" s="178"/>
      <c r="JD53" s="182">
        <v>-10.927598723159999</v>
      </c>
      <c r="JF53" s="159">
        <v>1.4725999999999999</v>
      </c>
      <c r="JG53" s="159">
        <f t="shared" si="11"/>
        <v>-10.190802</v>
      </c>
      <c r="JH53" s="159"/>
      <c r="JJ53" s="159">
        <v>-1.7273999999999994</v>
      </c>
      <c r="JK53" s="159">
        <f t="shared" si="12"/>
        <v>-11.557214</v>
      </c>
      <c r="JL53" s="159"/>
      <c r="JN53" s="159">
        <v>3.872600000000002</v>
      </c>
      <c r="JO53" s="159">
        <f t="shared" si="13"/>
        <v>-10.190479999999997</v>
      </c>
      <c r="JP53" s="159"/>
      <c r="JR53" s="159">
        <v>3.3726000000000003</v>
      </c>
      <c r="JS53" s="159">
        <f t="shared" si="14"/>
        <v>-11.190983999999998</v>
      </c>
      <c r="JT53" s="159"/>
      <c r="JV53" s="159">
        <v>0.87260000000000026</v>
      </c>
      <c r="JW53" s="159">
        <f t="shared" si="15"/>
        <v>-10.862634</v>
      </c>
      <c r="JX53" s="159"/>
      <c r="JZ53" s="159">
        <v>0.12260000000000026</v>
      </c>
      <c r="KA53" s="159">
        <f t="shared" si="16"/>
        <v>-11.714231999999999</v>
      </c>
      <c r="KB53" s="159"/>
      <c r="KD53" s="370">
        <v>-1.7774000000000001</v>
      </c>
      <c r="KE53" s="159">
        <f t="shared" si="17"/>
        <v>-12.053756000000002</v>
      </c>
      <c r="KF53" s="159"/>
      <c r="KH53" s="330">
        <v>1.3226000000000013</v>
      </c>
      <c r="KI53" s="159">
        <f t="shared" si="49"/>
        <v>-13.365759999999998</v>
      </c>
      <c r="KJ53" s="178"/>
      <c r="KK53" s="36">
        <v>42295</v>
      </c>
      <c r="KL53" s="36"/>
    </row>
    <row r="54" spans="1:315" x14ac:dyDescent="0.25">
      <c r="A54" s="95">
        <v>41200</v>
      </c>
      <c r="B54" s="36">
        <v>41200</v>
      </c>
      <c r="C54" s="303">
        <v>9.6999999999999993</v>
      </c>
      <c r="D54" s="303">
        <v>6.5</v>
      </c>
      <c r="E54" s="303">
        <v>12.100000000000001</v>
      </c>
      <c r="F54" s="303">
        <v>11.6</v>
      </c>
      <c r="G54" s="303">
        <v>9.1</v>
      </c>
      <c r="H54" s="303">
        <v>8.35</v>
      </c>
      <c r="I54" s="303">
        <v>6.4499999999999993</v>
      </c>
      <c r="J54" s="303">
        <v>9.5500000000000007</v>
      </c>
      <c r="K54" s="104"/>
      <c r="L54" s="36">
        <v>42295</v>
      </c>
      <c r="M54" s="107">
        <v>8.1295999999999999</v>
      </c>
      <c r="N54" s="98">
        <f t="shared" si="9"/>
        <v>8.2273999999999994</v>
      </c>
      <c r="O54" s="107">
        <f t="shared" si="10"/>
        <v>8.3255333333333326</v>
      </c>
      <c r="P54" s="264"/>
      <c r="Q54" s="177">
        <v>42295</v>
      </c>
      <c r="R54" s="303">
        <v>9.6999999999999993</v>
      </c>
      <c r="S54" s="219">
        <v>1.4725999999999999</v>
      </c>
      <c r="U54" s="303">
        <v>6.5</v>
      </c>
      <c r="V54" s="219">
        <v>-1.7273999999999994</v>
      </c>
      <c r="X54" s="303">
        <v>12.100000000000001</v>
      </c>
      <c r="Y54" s="219">
        <v>3.872600000000002</v>
      </c>
      <c r="AA54" s="303">
        <v>11.6</v>
      </c>
      <c r="AB54" s="219">
        <v>3.3726000000000003</v>
      </c>
      <c r="AD54" s="303">
        <v>9.1</v>
      </c>
      <c r="AE54" s="218">
        <v>0.87260000000000026</v>
      </c>
      <c r="AG54" s="303">
        <v>8.35</v>
      </c>
      <c r="AH54" s="218">
        <v>0.12260000000000026</v>
      </c>
      <c r="AJ54" s="303">
        <v>6.4499999999999993</v>
      </c>
      <c r="AK54" s="218">
        <v>-1.7774000000000001</v>
      </c>
      <c r="AM54" s="303">
        <v>9.6</v>
      </c>
      <c r="AN54" s="330">
        <v>1.3226000000000013</v>
      </c>
      <c r="AZ54" s="36">
        <v>42296</v>
      </c>
      <c r="BA54" s="303">
        <v>12.649999999999999</v>
      </c>
      <c r="BB54" s="227"/>
      <c r="BC54" s="303">
        <v>5.5500000000000007</v>
      </c>
      <c r="BD54" s="184"/>
      <c r="BE54" s="303">
        <v>14.95</v>
      </c>
      <c r="BF54" s="184"/>
      <c r="BG54" s="303">
        <v>13.65</v>
      </c>
      <c r="BH54" s="184"/>
      <c r="BI54" s="303">
        <v>8.1</v>
      </c>
      <c r="BJ54" s="184"/>
      <c r="BK54" s="303">
        <v>8.8000000000000007</v>
      </c>
      <c r="BL54" s="374"/>
      <c r="BM54" s="303">
        <v>7.6499999999999995</v>
      </c>
      <c r="BN54" s="184"/>
      <c r="BO54" s="303">
        <v>8.6</v>
      </c>
      <c r="BP54" s="184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C54" s="36">
        <v>42296</v>
      </c>
      <c r="CD54" s="107">
        <v>7.9349999999999996</v>
      </c>
      <c r="CE54" s="107">
        <v>8.0322999999999993</v>
      </c>
      <c r="CF54" s="507">
        <f>(CF55-CG54)</f>
        <v>-11.427598723159999</v>
      </c>
      <c r="CG54" s="159">
        <v>-0.5</v>
      </c>
      <c r="CH54" s="219">
        <v>4.6176999999999992</v>
      </c>
      <c r="CI54" s="222">
        <f t="shared" si="50"/>
        <v>0</v>
      </c>
      <c r="CJ54" s="223">
        <f>IF(CH54&gt;6,0.6,IF(CH54&gt;5,0.7,IF(CH54&gt;4,0.8,IF(CH54&gt;3,0.9,IF(CH54&gt;2,0.95,IF(CH54&gt;1,0.98,IF(CH54&gt;0,1,0)))))))</f>
        <v>0.8</v>
      </c>
      <c r="CK54" s="198">
        <f t="shared" si="51"/>
        <v>-10.590802</v>
      </c>
      <c r="CL54" s="198">
        <f t="shared" si="52"/>
        <v>-0.40000000000000036</v>
      </c>
      <c r="CM54" s="503">
        <f t="shared" si="107"/>
        <v>0</v>
      </c>
      <c r="CN54" s="503">
        <f t="shared" si="53"/>
        <v>0</v>
      </c>
      <c r="CO54" s="503">
        <f t="shared" si="54"/>
        <v>0</v>
      </c>
      <c r="CP54" s="503">
        <f t="shared" si="55"/>
        <v>0</v>
      </c>
      <c r="CQ54" s="504">
        <f t="shared" si="56"/>
        <v>-10.590802</v>
      </c>
      <c r="CR54" s="513">
        <f t="shared" si="20"/>
        <v>-0.40000000000000036</v>
      </c>
      <c r="CS54" s="517"/>
      <c r="CU54" s="161"/>
      <c r="CW54" s="103">
        <f t="shared" si="57"/>
        <v>-10.590802</v>
      </c>
      <c r="CZ54" s="36">
        <v>42296</v>
      </c>
      <c r="DA54" s="107">
        <v>7.9349999999999996</v>
      </c>
      <c r="DB54" s="107">
        <v>8.0322999999999993</v>
      </c>
      <c r="DC54" s="507">
        <f>(DC55-DD54)</f>
        <v>-11.427598723159999</v>
      </c>
      <c r="DD54" s="159">
        <v>-0.5</v>
      </c>
      <c r="DE54" s="219">
        <v>-2.4822999999999986</v>
      </c>
      <c r="DF54" s="222">
        <f t="shared" si="58"/>
        <v>1.1000000000000001</v>
      </c>
      <c r="DG54" s="223">
        <f>IF(DE54&gt;6,0.6,IF(DE54&gt;5,0.7,IF(DE54&gt;4,0.8,IF(DE54&gt;3,0.9,IF(DE54&gt;2,0.95,IF(DE54&gt;1,0.98,IF(DE54&gt;0,1,0)))))))</f>
        <v>0</v>
      </c>
      <c r="DH54" s="198">
        <f t="shared" si="22"/>
        <v>-12.107214000000001</v>
      </c>
      <c r="DI54" s="198">
        <f t="shared" si="59"/>
        <v>-0.55000000000000071</v>
      </c>
      <c r="DJ54" s="503">
        <f t="shared" si="108"/>
        <v>0</v>
      </c>
      <c r="DK54" s="503">
        <f t="shared" si="60"/>
        <v>0</v>
      </c>
      <c r="DL54" s="503">
        <f t="shared" si="61"/>
        <v>0</v>
      </c>
      <c r="DM54" s="503">
        <f t="shared" si="62"/>
        <v>0</v>
      </c>
      <c r="DN54" s="504">
        <f t="shared" si="63"/>
        <v>-12.107214000000001</v>
      </c>
      <c r="DO54" s="513">
        <f t="shared" si="24"/>
        <v>-0.55000000000000071</v>
      </c>
      <c r="DP54" s="517"/>
      <c r="DR54" s="161"/>
      <c r="DT54" s="103">
        <f t="shared" si="64"/>
        <v>-12.107214000000001</v>
      </c>
      <c r="DU54" s="178"/>
      <c r="DV54" s="179"/>
      <c r="DW54" s="36">
        <v>42296</v>
      </c>
      <c r="DX54" s="107">
        <v>7.9349999999999996</v>
      </c>
      <c r="DY54" s="107">
        <v>8.0322999999999993</v>
      </c>
      <c r="DZ54" s="507">
        <f>(DZ55-EA54)</f>
        <v>-11.427598723159999</v>
      </c>
      <c r="EA54" s="159">
        <v>-0.5</v>
      </c>
      <c r="EB54" s="219">
        <v>6.9177</v>
      </c>
      <c r="EC54" s="222">
        <f t="shared" si="65"/>
        <v>0</v>
      </c>
      <c r="ED54" s="223">
        <f>IF(EB54&gt;6,0.6,IF(EB54&gt;5,0.7,IF(EB54&gt;4,0.8,IF(EB54&gt;3,0.9,IF(EB54&gt;2,0.95,IF(EB54&gt;1,0.98,IF(EB54&gt;0,1,0)))))))</f>
        <v>0.6</v>
      </c>
      <c r="EE54" s="198">
        <f t="shared" si="26"/>
        <v>-10.490479999999998</v>
      </c>
      <c r="EF54" s="198">
        <f t="shared" si="66"/>
        <v>-0.30000000000000071</v>
      </c>
      <c r="EG54" s="503">
        <f t="shared" si="109"/>
        <v>0</v>
      </c>
      <c r="EH54" s="503">
        <f t="shared" si="67"/>
        <v>0</v>
      </c>
      <c r="EI54" s="503">
        <f t="shared" si="68"/>
        <v>0</v>
      </c>
      <c r="EJ54" s="503">
        <f t="shared" si="69"/>
        <v>0</v>
      </c>
      <c r="EK54" s="504">
        <f t="shared" si="70"/>
        <v>-10.490479999999998</v>
      </c>
      <c r="EL54" s="513">
        <f t="shared" si="28"/>
        <v>-0.30000000000000071</v>
      </c>
      <c r="EM54" s="517"/>
      <c r="EO54" s="161"/>
      <c r="EQ54" s="103">
        <f t="shared" si="71"/>
        <v>-10.490479999999998</v>
      </c>
      <c r="ER54" s="178"/>
      <c r="ES54" s="179"/>
      <c r="ET54" s="36">
        <v>42296</v>
      </c>
      <c r="EU54" s="107">
        <v>7.9349999999999996</v>
      </c>
      <c r="EV54" s="107">
        <v>8.0322999999999993</v>
      </c>
      <c r="EW54" s="507">
        <f>(EW55-EX54)</f>
        <v>-11.427598723159999</v>
      </c>
      <c r="EX54" s="159">
        <v>-0.5</v>
      </c>
      <c r="EY54" s="219">
        <v>5.617700000000001</v>
      </c>
      <c r="EZ54" s="222">
        <f t="shared" si="72"/>
        <v>0</v>
      </c>
      <c r="FA54" s="223">
        <f>IF(EY54&gt;6,0.6,IF(EY54&gt;5,0.7,IF(EY54&gt;4,0.8,IF(EY54&gt;3,0.9,IF(EY54&gt;2,0.95,IF(EY54&gt;1,0.98,IF(EY54&gt;0,1,0)))))))</f>
        <v>0.7</v>
      </c>
      <c r="FB54" s="198">
        <f t="shared" si="30"/>
        <v>-10.440983999999998</v>
      </c>
      <c r="FC54" s="198">
        <f t="shared" si="73"/>
        <v>-0.34999999999999964</v>
      </c>
      <c r="FD54" s="503">
        <f t="shared" si="110"/>
        <v>0</v>
      </c>
      <c r="FE54" s="503">
        <f t="shared" si="74"/>
        <v>0</v>
      </c>
      <c r="FF54" s="503">
        <f t="shared" si="75"/>
        <v>0</v>
      </c>
      <c r="FG54" s="503">
        <f t="shared" si="76"/>
        <v>0</v>
      </c>
      <c r="FH54" s="504">
        <f t="shared" si="77"/>
        <v>-11.540983999999998</v>
      </c>
      <c r="FI54" s="513">
        <f t="shared" si="32"/>
        <v>-0.34999999999999964</v>
      </c>
      <c r="FJ54" s="517"/>
      <c r="FL54" s="161"/>
      <c r="FN54" s="103">
        <f t="shared" si="78"/>
        <v>-11.540983999999998</v>
      </c>
      <c r="FO54" s="178"/>
      <c r="FP54" s="179"/>
      <c r="FQ54" s="36">
        <v>42296</v>
      </c>
      <c r="FR54" s="107">
        <v>7.9349999999999996</v>
      </c>
      <c r="FS54" s="107">
        <v>8.0322999999999993</v>
      </c>
      <c r="FT54" s="507">
        <f>(FT55-FU54)</f>
        <v>-11.427598723159999</v>
      </c>
      <c r="FU54" s="159">
        <v>-0.5</v>
      </c>
      <c r="FV54" s="218">
        <v>6.7700000000000315E-2</v>
      </c>
      <c r="FW54" s="222">
        <f t="shared" si="79"/>
        <v>0</v>
      </c>
      <c r="FX54" s="223">
        <f>IF(FV54&gt;6,0.6,IF(FV54&gt;5,0.7,IF(FV54&gt;4,0.8,IF(FV54&gt;3,0.9,IF(FV54&gt;2,0.95,IF(FV54&gt;1,0.98,IF(FV54&gt;0,1,0)))))))</f>
        <v>1</v>
      </c>
      <c r="FY54" s="198">
        <f t="shared" si="34"/>
        <v>-11.562633999999999</v>
      </c>
      <c r="FZ54" s="198">
        <f t="shared" si="80"/>
        <v>-0.5</v>
      </c>
      <c r="GA54" s="503">
        <f t="shared" si="111"/>
        <v>0</v>
      </c>
      <c r="GB54" s="503">
        <f t="shared" si="81"/>
        <v>0</v>
      </c>
      <c r="GC54" s="503">
        <f t="shared" si="82"/>
        <v>0</v>
      </c>
      <c r="GD54" s="503">
        <f t="shared" si="83"/>
        <v>0</v>
      </c>
      <c r="GE54" s="504">
        <f t="shared" si="84"/>
        <v>-11.362634</v>
      </c>
      <c r="GF54" s="513">
        <f t="shared" si="36"/>
        <v>-0.5</v>
      </c>
      <c r="GG54" s="517"/>
      <c r="GI54" s="161"/>
      <c r="GK54" s="103">
        <f t="shared" si="85"/>
        <v>-11.362634</v>
      </c>
      <c r="GL54" s="178"/>
      <c r="GM54" s="179"/>
      <c r="GN54" s="36">
        <v>42296</v>
      </c>
      <c r="GO54" s="107">
        <v>7.9349999999999996</v>
      </c>
      <c r="GP54" s="107">
        <v>8.0322999999999993</v>
      </c>
      <c r="GQ54" s="507">
        <f>(GQ55-GR54)</f>
        <v>-11.427598723159999</v>
      </c>
      <c r="GR54" s="159">
        <v>-0.5</v>
      </c>
      <c r="GS54" s="218">
        <v>0.76770000000000138</v>
      </c>
      <c r="GT54" s="222">
        <f t="shared" si="86"/>
        <v>0</v>
      </c>
      <c r="GU54" s="223">
        <f>IF(GS54&gt;6,0.6,IF(GS54&gt;5,0.7,IF(GS54&gt;4,0.8,IF(GS54&gt;3,0.9,IF(GS54&gt;2,0.95,IF(GS54&gt;1,0.98,IF(GS54&gt;0,1,0)))))))</f>
        <v>1</v>
      </c>
      <c r="GV54" s="198">
        <f t="shared" si="38"/>
        <v>-12.014232</v>
      </c>
      <c r="GW54" s="198">
        <f t="shared" si="87"/>
        <v>-0.5</v>
      </c>
      <c r="GX54" s="503">
        <f t="shared" si="112"/>
        <v>0</v>
      </c>
      <c r="GY54" s="503">
        <f t="shared" si="88"/>
        <v>0</v>
      </c>
      <c r="GZ54" s="503">
        <f t="shared" si="89"/>
        <v>0</v>
      </c>
      <c r="HA54" s="503">
        <f t="shared" si="90"/>
        <v>0</v>
      </c>
      <c r="HB54" s="504">
        <f t="shared" si="91"/>
        <v>-12.214231999999999</v>
      </c>
      <c r="HC54" s="513">
        <f t="shared" si="40"/>
        <v>-0.5</v>
      </c>
      <c r="HD54" s="517"/>
      <c r="HF54" s="161"/>
      <c r="HH54" s="103">
        <f t="shared" si="92"/>
        <v>-12.214231999999999</v>
      </c>
      <c r="HJ54" s="179"/>
      <c r="HK54" s="36">
        <v>42296</v>
      </c>
      <c r="HL54" s="107">
        <v>7.9349999999999996</v>
      </c>
      <c r="HM54" s="107">
        <v>8.0322999999999993</v>
      </c>
      <c r="HN54" s="507">
        <f>(HN55-HO54)</f>
        <v>-11.427598723159999</v>
      </c>
      <c r="HO54" s="159">
        <v>-0.5</v>
      </c>
      <c r="HP54" s="218">
        <v>-0.38229999999999986</v>
      </c>
      <c r="HQ54" s="222">
        <f t="shared" si="93"/>
        <v>1</v>
      </c>
      <c r="HR54" s="223">
        <f>IF(HP54&gt;6,0.6,IF(HP54&gt;5,0.7,IF(HP54&gt;4,0.8,IF(HP54&gt;3,0.9,IF(HP54&gt;2,0.95,IF(HP54&gt;1,0.98,IF(HP54&gt;0,1,0)))))))</f>
        <v>0</v>
      </c>
      <c r="HS54" s="198">
        <f t="shared" si="42"/>
        <v>-12.853756000000001</v>
      </c>
      <c r="HT54" s="198">
        <f t="shared" si="94"/>
        <v>-0.5</v>
      </c>
      <c r="HU54" s="503">
        <f t="shared" si="113"/>
        <v>0</v>
      </c>
      <c r="HV54" s="503">
        <f t="shared" si="95"/>
        <v>0</v>
      </c>
      <c r="HW54" s="503">
        <f t="shared" si="96"/>
        <v>0</v>
      </c>
      <c r="HX54" s="503">
        <f t="shared" si="97"/>
        <v>0</v>
      </c>
      <c r="HY54" s="504">
        <f t="shared" si="98"/>
        <v>-12.553756000000002</v>
      </c>
      <c r="HZ54" s="513">
        <f t="shared" si="44"/>
        <v>-0.5</v>
      </c>
      <c r="IA54" s="517"/>
      <c r="IB54" s="159"/>
      <c r="IC54" s="161"/>
      <c r="ID54" s="159"/>
      <c r="IE54" s="103">
        <f t="shared" si="99"/>
        <v>-12.553756000000002</v>
      </c>
      <c r="IF54" s="178"/>
      <c r="IG54" s="179"/>
      <c r="IH54" s="36">
        <v>42296</v>
      </c>
      <c r="II54" s="107">
        <v>7.9349999999999996</v>
      </c>
      <c r="IJ54" s="107">
        <v>8.0322999999999993</v>
      </c>
      <c r="IK54" s="507">
        <f>(IK55-IL54)</f>
        <v>-11.427598723159999</v>
      </c>
      <c r="IL54" s="159">
        <v>-0.5</v>
      </c>
      <c r="IM54" s="330">
        <v>0.56770000000000032</v>
      </c>
      <c r="IN54" s="222">
        <f t="shared" si="100"/>
        <v>0</v>
      </c>
      <c r="IO54" s="223">
        <f>IF(IM54&gt;6,0.6,IF(IM54&gt;5,0.7,IF(IM54&gt;4,0.8,IF(IM54&gt;3,0.9,IF(IM54&gt;2,0.95,IF(IM54&gt;1,0.98,IF(IM54&gt;0,1,0)))))))</f>
        <v>1</v>
      </c>
      <c r="IP54" s="198">
        <f t="shared" si="46"/>
        <v>-14.965760000000001</v>
      </c>
      <c r="IQ54" s="198">
        <f t="shared" si="101"/>
        <v>-0.5</v>
      </c>
      <c r="IR54" s="503">
        <f t="shared" si="114"/>
        <v>0</v>
      </c>
      <c r="IS54" s="503">
        <f t="shared" si="102"/>
        <v>0</v>
      </c>
      <c r="IT54" s="503">
        <f t="shared" si="103"/>
        <v>0</v>
      </c>
      <c r="IU54" s="503">
        <f t="shared" si="104"/>
        <v>0</v>
      </c>
      <c r="IV54" s="504">
        <f t="shared" si="105"/>
        <v>-13.865759999999998</v>
      </c>
      <c r="IW54" s="513">
        <f t="shared" si="48"/>
        <v>-0.5</v>
      </c>
      <c r="IX54" s="517"/>
      <c r="IY54" s="159"/>
      <c r="IZ54" s="161"/>
      <c r="JA54" s="159"/>
      <c r="JB54" s="103">
        <f t="shared" si="106"/>
        <v>-13.865759999999998</v>
      </c>
      <c r="JC54" s="178"/>
      <c r="JD54" s="182">
        <v>-11.427598723159999</v>
      </c>
      <c r="JF54" s="159">
        <v>4.6176999999999992</v>
      </c>
      <c r="JG54" s="159">
        <f t="shared" si="11"/>
        <v>-10.590802</v>
      </c>
      <c r="JH54" s="159"/>
      <c r="JJ54" s="159">
        <v>-2.4822999999999986</v>
      </c>
      <c r="JK54" s="159">
        <f t="shared" si="12"/>
        <v>-12.107214000000001</v>
      </c>
      <c r="JL54" s="159"/>
      <c r="JN54" s="159">
        <v>6.9177</v>
      </c>
      <c r="JO54" s="159">
        <f t="shared" si="13"/>
        <v>-10.490479999999998</v>
      </c>
      <c r="JP54" s="159"/>
      <c r="JR54" s="159">
        <v>5.617700000000001</v>
      </c>
      <c r="JS54" s="159">
        <f t="shared" si="14"/>
        <v>-11.540983999999998</v>
      </c>
      <c r="JT54" s="159"/>
      <c r="JV54" s="159">
        <v>6.7700000000000315E-2</v>
      </c>
      <c r="JW54" s="159">
        <f t="shared" si="15"/>
        <v>-11.362634</v>
      </c>
      <c r="JX54" s="159"/>
      <c r="JZ54" s="159">
        <v>0.76770000000000138</v>
      </c>
      <c r="KA54" s="159">
        <f t="shared" si="16"/>
        <v>-12.214231999999999</v>
      </c>
      <c r="KB54" s="159"/>
      <c r="KD54" s="370">
        <v>-0.38229999999999986</v>
      </c>
      <c r="KE54" s="159">
        <f t="shared" si="17"/>
        <v>-12.553756000000002</v>
      </c>
      <c r="KF54" s="159"/>
      <c r="KH54" s="330">
        <v>0.56770000000000032</v>
      </c>
      <c r="KI54" s="159">
        <f t="shared" si="49"/>
        <v>-13.865759999999998</v>
      </c>
      <c r="KJ54" s="178"/>
      <c r="KK54" s="36">
        <v>42296</v>
      </c>
      <c r="KL54" s="36"/>
    </row>
    <row r="55" spans="1:315" ht="15.75" thickBot="1" x14ac:dyDescent="0.3">
      <c r="A55" s="95">
        <v>41201</v>
      </c>
      <c r="B55" s="36">
        <v>41201</v>
      </c>
      <c r="C55" s="303">
        <v>12.649999999999999</v>
      </c>
      <c r="D55" s="303">
        <v>5.5500000000000007</v>
      </c>
      <c r="E55" s="303">
        <v>14.95</v>
      </c>
      <c r="F55" s="303">
        <v>13.65</v>
      </c>
      <c r="G55" s="303">
        <v>8.1</v>
      </c>
      <c r="H55" s="303">
        <v>8.8000000000000007</v>
      </c>
      <c r="I55" s="303">
        <v>7.6499999999999995</v>
      </c>
      <c r="J55" s="303">
        <v>8.6</v>
      </c>
      <c r="K55" s="104"/>
      <c r="L55" s="36">
        <v>42296</v>
      </c>
      <c r="M55" s="107">
        <v>7.9349999999999996</v>
      </c>
      <c r="N55" s="98">
        <f t="shared" si="9"/>
        <v>8.0322999999999993</v>
      </c>
      <c r="O55" s="107">
        <f t="shared" si="10"/>
        <v>8.1299333333333319</v>
      </c>
      <c r="P55" s="264"/>
      <c r="Q55" s="177">
        <v>42296</v>
      </c>
      <c r="R55" s="303">
        <v>12.649999999999999</v>
      </c>
      <c r="S55" s="219">
        <v>4.6176999999999992</v>
      </c>
      <c r="U55" s="303">
        <v>5.5500000000000007</v>
      </c>
      <c r="V55" s="219">
        <v>-2.4822999999999986</v>
      </c>
      <c r="X55" s="303">
        <v>14.95</v>
      </c>
      <c r="Y55" s="219">
        <v>6.9177</v>
      </c>
      <c r="AA55" s="303">
        <v>13.65</v>
      </c>
      <c r="AB55" s="219">
        <v>5.617700000000001</v>
      </c>
      <c r="AD55" s="303">
        <v>8.1</v>
      </c>
      <c r="AE55" s="218">
        <v>6.7700000000000315E-2</v>
      </c>
      <c r="AG55" s="303">
        <v>8.8000000000000007</v>
      </c>
      <c r="AH55" s="218">
        <v>0.76770000000000138</v>
      </c>
      <c r="AJ55" s="303">
        <v>7.6499999999999995</v>
      </c>
      <c r="AK55" s="218">
        <v>-0.38229999999999986</v>
      </c>
      <c r="AM55" s="303">
        <v>8.6</v>
      </c>
      <c r="AN55" s="330">
        <v>0.56770000000000032</v>
      </c>
      <c r="AZ55" s="36">
        <v>42297</v>
      </c>
      <c r="BA55" s="303">
        <v>10.050000000000001</v>
      </c>
      <c r="BB55" s="227"/>
      <c r="BC55" s="303">
        <v>6.65</v>
      </c>
      <c r="BD55" s="184"/>
      <c r="BE55" s="303">
        <v>14.1</v>
      </c>
      <c r="BF55" s="184"/>
      <c r="BG55" s="303">
        <v>12.4</v>
      </c>
      <c r="BH55" s="184"/>
      <c r="BI55" s="303">
        <v>9.35</v>
      </c>
      <c r="BJ55" s="184"/>
      <c r="BK55" s="303">
        <v>11.45</v>
      </c>
      <c r="BL55" s="374"/>
      <c r="BM55" s="303">
        <v>7.85</v>
      </c>
      <c r="BN55" s="184"/>
      <c r="BO55" s="303">
        <v>6.8</v>
      </c>
      <c r="BP55" s="184"/>
      <c r="BR55" s="36">
        <v>42297</v>
      </c>
      <c r="BS55">
        <v>1</v>
      </c>
      <c r="BT55">
        <f>(BS55/100)</f>
        <v>0.01</v>
      </c>
      <c r="BU55" s="100"/>
      <c r="BV55" s="36">
        <v>42297</v>
      </c>
      <c r="BW55" s="100">
        <v>1</v>
      </c>
      <c r="BX55" s="100">
        <f>(BW55/100)</f>
        <v>0.01</v>
      </c>
      <c r="BY55" s="100">
        <f>((16.484*BX55*BX55*BX55*BX55)-(57.288*BX55*BX55*BX55)+(80.584*BX55*BX55)-(52.06*BX55)-11.415)</f>
        <v>-11.927598723159999</v>
      </c>
      <c r="BZ55" s="100"/>
      <c r="CA55" s="100"/>
      <c r="CC55" s="304">
        <v>42297</v>
      </c>
      <c r="CD55" s="305">
        <v>7.7413999999999987</v>
      </c>
      <c r="CE55" s="305">
        <v>7.8381999999999987</v>
      </c>
      <c r="CF55" s="203">
        <v>-11.927598723159999</v>
      </c>
      <c r="CG55" s="204">
        <v>-0.5</v>
      </c>
      <c r="CH55" s="306">
        <v>2.211800000000002</v>
      </c>
      <c r="CI55" s="522">
        <f t="shared" si="50"/>
        <v>0</v>
      </c>
      <c r="CJ55" s="523">
        <f t="shared" ref="CJ55" si="115">IF(CH55&gt;6,0.6,IF(CH55&gt;5,0.7,IF(CH55&gt;4,0.8,IF(CH55&gt;3,0.9,IF(CH55&gt;2,0.95,IF(CH55&gt;1,0.98,IF(CH55&gt;0,1,0)))))))</f>
        <v>0.95</v>
      </c>
      <c r="CK55" s="199">
        <f t="shared" si="51"/>
        <v>-11.065802</v>
      </c>
      <c r="CL55" s="199">
        <f t="shared" si="52"/>
        <v>-0.47499999999999964</v>
      </c>
      <c r="CM55" s="520">
        <f t="shared" si="107"/>
        <v>0</v>
      </c>
      <c r="CN55" s="520">
        <f t="shared" si="53"/>
        <v>0</v>
      </c>
      <c r="CO55" s="520">
        <f t="shared" si="54"/>
        <v>0</v>
      </c>
      <c r="CP55" s="520">
        <f t="shared" si="55"/>
        <v>0</v>
      </c>
      <c r="CQ55" s="508">
        <f t="shared" si="56"/>
        <v>-11.065802</v>
      </c>
      <c r="CR55" s="521">
        <f t="shared" si="20"/>
        <v>-0.47499999999999964</v>
      </c>
      <c r="CS55" s="509"/>
      <c r="CT55" s="204"/>
      <c r="CU55" s="259"/>
      <c r="CV55" s="204"/>
      <c r="CW55" s="202">
        <f t="shared" si="57"/>
        <v>-11.065802</v>
      </c>
      <c r="CX55" s="204"/>
      <c r="CY55" s="205"/>
      <c r="CZ55" s="304">
        <v>42297</v>
      </c>
      <c r="DA55" s="305">
        <v>7.7413999999999987</v>
      </c>
      <c r="DB55" s="305">
        <v>7.8381999999999987</v>
      </c>
      <c r="DC55" s="203">
        <v>-11.927598723159999</v>
      </c>
      <c r="DD55" s="204">
        <v>-0.5</v>
      </c>
      <c r="DE55" s="306">
        <v>-1.1881999999999984</v>
      </c>
      <c r="DF55" s="522">
        <f t="shared" si="58"/>
        <v>1</v>
      </c>
      <c r="DG55" s="523">
        <f t="shared" ref="DG55" si="116">IF(DE55&gt;6,0.6,IF(DE55&gt;5,0.7,IF(DE55&gt;4,0.8,IF(DE55&gt;3,0.9,IF(DE55&gt;2,0.95,IF(DE55&gt;1,0.98,IF(DE55&gt;0,1,0)))))))</f>
        <v>0</v>
      </c>
      <c r="DH55" s="199">
        <f t="shared" si="22"/>
        <v>-12.607214000000001</v>
      </c>
      <c r="DI55" s="199">
        <f t="shared" si="59"/>
        <v>-0.5</v>
      </c>
      <c r="DJ55" s="520">
        <f t="shared" si="108"/>
        <v>0</v>
      </c>
      <c r="DK55" s="520">
        <f t="shared" si="60"/>
        <v>0</v>
      </c>
      <c r="DL55" s="520">
        <f t="shared" si="61"/>
        <v>0</v>
      </c>
      <c r="DM55" s="520">
        <f t="shared" si="62"/>
        <v>0</v>
      </c>
      <c r="DN55" s="508">
        <f t="shared" si="63"/>
        <v>-12.607214000000001</v>
      </c>
      <c r="DO55" s="521">
        <f t="shared" si="24"/>
        <v>-0.5</v>
      </c>
      <c r="DP55" s="509"/>
      <c r="DQ55" s="204"/>
      <c r="DR55" s="259"/>
      <c r="DS55" s="204"/>
      <c r="DT55" s="202">
        <f t="shared" si="64"/>
        <v>-12.607214000000001</v>
      </c>
      <c r="DU55" s="206"/>
      <c r="DV55" s="207"/>
      <c r="DW55" s="304">
        <v>42297</v>
      </c>
      <c r="DX55" s="305">
        <v>7.7413999999999987</v>
      </c>
      <c r="DY55" s="305">
        <v>7.8381999999999987</v>
      </c>
      <c r="DZ55" s="203">
        <v>-11.927598723159999</v>
      </c>
      <c r="EA55" s="204">
        <v>-0.5</v>
      </c>
      <c r="EB55" s="306">
        <v>6.2618000000000009</v>
      </c>
      <c r="EC55" s="522">
        <f t="shared" si="65"/>
        <v>0</v>
      </c>
      <c r="ED55" s="523">
        <f t="shared" ref="ED55" si="117">IF(EB55&gt;6,0.6,IF(EB55&gt;5,0.7,IF(EB55&gt;4,0.8,IF(EB55&gt;3,0.9,IF(EB55&gt;2,0.95,IF(EB55&gt;1,0.98,IF(EB55&gt;0,1,0)))))))</f>
        <v>0.6</v>
      </c>
      <c r="EE55" s="199">
        <f t="shared" si="26"/>
        <v>-10.790479999999999</v>
      </c>
      <c r="EF55" s="199">
        <f t="shared" si="66"/>
        <v>-0.30000000000000071</v>
      </c>
      <c r="EG55" s="520">
        <f t="shared" si="109"/>
        <v>0</v>
      </c>
      <c r="EH55" s="520">
        <f t="shared" si="67"/>
        <v>0</v>
      </c>
      <c r="EI55" s="520">
        <f t="shared" si="68"/>
        <v>0</v>
      </c>
      <c r="EJ55" s="520">
        <f t="shared" si="69"/>
        <v>0</v>
      </c>
      <c r="EK55" s="508">
        <f t="shared" si="70"/>
        <v>-10.790479999999999</v>
      </c>
      <c r="EL55" s="521">
        <f t="shared" si="28"/>
        <v>-0.30000000000000071</v>
      </c>
      <c r="EM55" s="509"/>
      <c r="EN55" s="204"/>
      <c r="EO55" s="259"/>
      <c r="EP55" s="204"/>
      <c r="EQ55" s="202">
        <f t="shared" si="71"/>
        <v>-10.790479999999999</v>
      </c>
      <c r="ER55" s="206"/>
      <c r="ES55" s="207"/>
      <c r="ET55" s="304">
        <v>42297</v>
      </c>
      <c r="EU55" s="305">
        <v>7.7413999999999987</v>
      </c>
      <c r="EV55" s="305">
        <v>7.8381999999999987</v>
      </c>
      <c r="EW55" s="203">
        <v>-11.927598723159999</v>
      </c>
      <c r="EX55" s="204">
        <v>-0.5</v>
      </c>
      <c r="EY55" s="306">
        <v>4.5618000000000016</v>
      </c>
      <c r="EZ55" s="522">
        <f t="shared" si="72"/>
        <v>0</v>
      </c>
      <c r="FA55" s="523">
        <f t="shared" ref="FA55" si="118">IF(EY55&gt;6,0.6,IF(EY55&gt;5,0.7,IF(EY55&gt;4,0.8,IF(EY55&gt;3,0.9,IF(EY55&gt;2,0.95,IF(EY55&gt;1,0.98,IF(EY55&gt;0,1,0)))))))</f>
        <v>0.8</v>
      </c>
      <c r="FB55" s="199">
        <f t="shared" si="30"/>
        <v>-10.840983999999999</v>
      </c>
      <c r="FC55" s="199">
        <f t="shared" si="73"/>
        <v>-0.40000000000000036</v>
      </c>
      <c r="FD55" s="520">
        <f t="shared" si="110"/>
        <v>0</v>
      </c>
      <c r="FE55" s="520">
        <f t="shared" si="74"/>
        <v>0</v>
      </c>
      <c r="FF55" s="520">
        <f t="shared" si="75"/>
        <v>0</v>
      </c>
      <c r="FG55" s="520">
        <f t="shared" si="76"/>
        <v>0</v>
      </c>
      <c r="FH55" s="508">
        <f t="shared" si="77"/>
        <v>-11.940983999999998</v>
      </c>
      <c r="FI55" s="521">
        <f t="shared" si="32"/>
        <v>-0.40000000000000036</v>
      </c>
      <c r="FJ55" s="509"/>
      <c r="FK55" s="204"/>
      <c r="FL55" s="259"/>
      <c r="FM55" s="204"/>
      <c r="FN55" s="202">
        <f t="shared" si="78"/>
        <v>-11.940983999999998</v>
      </c>
      <c r="FO55" s="206"/>
      <c r="FP55" s="207"/>
      <c r="FQ55" s="304">
        <v>42297</v>
      </c>
      <c r="FR55" s="305">
        <v>7.7413999999999987</v>
      </c>
      <c r="FS55" s="305">
        <v>7.8381999999999987</v>
      </c>
      <c r="FT55" s="203">
        <v>-11.927598723159999</v>
      </c>
      <c r="FU55" s="204">
        <v>-0.5</v>
      </c>
      <c r="FV55" s="307">
        <v>1.5118000000000009</v>
      </c>
      <c r="FW55" s="522">
        <f t="shared" si="79"/>
        <v>0</v>
      </c>
      <c r="FX55" s="523">
        <f t="shared" ref="FX55" si="119">IF(FV55&gt;6,0.6,IF(FV55&gt;5,0.7,IF(FV55&gt;4,0.8,IF(FV55&gt;3,0.9,IF(FV55&gt;2,0.95,IF(FV55&gt;1,0.98,IF(FV55&gt;0,1,0)))))))</f>
        <v>0.98</v>
      </c>
      <c r="FY55" s="199">
        <f t="shared" si="34"/>
        <v>-12.052633999999999</v>
      </c>
      <c r="FZ55" s="199">
        <f t="shared" si="80"/>
        <v>-0.49000000000000021</v>
      </c>
      <c r="GA55" s="520">
        <f t="shared" si="111"/>
        <v>0</v>
      </c>
      <c r="GB55" s="520">
        <f t="shared" si="81"/>
        <v>0</v>
      </c>
      <c r="GC55" s="520">
        <f t="shared" si="82"/>
        <v>0</v>
      </c>
      <c r="GD55" s="520">
        <f t="shared" si="83"/>
        <v>0</v>
      </c>
      <c r="GE55" s="508">
        <f t="shared" si="84"/>
        <v>-11.852634</v>
      </c>
      <c r="GF55" s="521">
        <f t="shared" si="36"/>
        <v>-0.49000000000000021</v>
      </c>
      <c r="GG55" s="509"/>
      <c r="GH55" s="204"/>
      <c r="GI55" s="259"/>
      <c r="GJ55" s="204"/>
      <c r="GK55" s="202">
        <f t="shared" si="85"/>
        <v>-11.852634</v>
      </c>
      <c r="GL55" s="206"/>
      <c r="GM55" s="207"/>
      <c r="GN55" s="304">
        <v>42297</v>
      </c>
      <c r="GO55" s="305">
        <v>7.7413999999999987</v>
      </c>
      <c r="GP55" s="305">
        <v>7.8381999999999987</v>
      </c>
      <c r="GQ55" s="203">
        <v>-11.927598723159999</v>
      </c>
      <c r="GR55" s="204">
        <v>-0.5</v>
      </c>
      <c r="GS55" s="307">
        <v>3.6118000000000006</v>
      </c>
      <c r="GT55" s="522">
        <f t="shared" si="86"/>
        <v>0</v>
      </c>
      <c r="GU55" s="523">
        <f t="shared" ref="GU55" si="120">IF(GS55&gt;6,0.6,IF(GS55&gt;5,0.7,IF(GS55&gt;4,0.8,IF(GS55&gt;3,0.9,IF(GS55&gt;2,0.95,IF(GS55&gt;1,0.98,IF(GS55&gt;0,1,0)))))))</f>
        <v>0.9</v>
      </c>
      <c r="GV55" s="199">
        <f t="shared" si="38"/>
        <v>-12.464231999999999</v>
      </c>
      <c r="GW55" s="199">
        <f t="shared" si="87"/>
        <v>-0.44999999999999929</v>
      </c>
      <c r="GX55" s="520">
        <f t="shared" si="112"/>
        <v>0</v>
      </c>
      <c r="GY55" s="520">
        <f t="shared" si="88"/>
        <v>0</v>
      </c>
      <c r="GZ55" s="520">
        <f t="shared" si="89"/>
        <v>0</v>
      </c>
      <c r="HA55" s="520">
        <f t="shared" si="90"/>
        <v>0</v>
      </c>
      <c r="HB55" s="508">
        <f t="shared" si="91"/>
        <v>-12.664231999999998</v>
      </c>
      <c r="HC55" s="521">
        <f t="shared" si="40"/>
        <v>-0.44999999999999929</v>
      </c>
      <c r="HD55" s="509"/>
      <c r="HE55" s="204"/>
      <c r="HF55" s="259"/>
      <c r="HG55" s="204"/>
      <c r="HH55" s="202">
        <f t="shared" si="92"/>
        <v>-12.664231999999998</v>
      </c>
      <c r="HI55" s="200"/>
      <c r="HJ55" s="207"/>
      <c r="HK55" s="304">
        <v>42297</v>
      </c>
      <c r="HL55" s="305">
        <v>7.7413999999999987</v>
      </c>
      <c r="HM55" s="305">
        <v>7.8381999999999987</v>
      </c>
      <c r="HN55" s="203">
        <v>-11.927598723159999</v>
      </c>
      <c r="HO55" s="204">
        <v>-0.5</v>
      </c>
      <c r="HP55" s="307">
        <v>1.1800000000000921E-2</v>
      </c>
      <c r="HQ55" s="522">
        <f t="shared" si="93"/>
        <v>0</v>
      </c>
      <c r="HR55" s="523">
        <f t="shared" ref="HR55" si="121">IF(HP55&gt;6,0.6,IF(HP55&gt;5,0.7,IF(HP55&gt;4,0.8,IF(HP55&gt;3,0.9,IF(HP55&gt;2,0.95,IF(HP55&gt;1,0.98,IF(HP55&gt;0,1,0)))))))</f>
        <v>1</v>
      </c>
      <c r="HS55" s="199">
        <f t="shared" si="42"/>
        <v>-13.353756000000001</v>
      </c>
      <c r="HT55" s="199">
        <f t="shared" si="94"/>
        <v>-0.5</v>
      </c>
      <c r="HU55" s="520">
        <f t="shared" si="113"/>
        <v>0</v>
      </c>
      <c r="HV55" s="520">
        <f t="shared" si="95"/>
        <v>0</v>
      </c>
      <c r="HW55" s="520">
        <f t="shared" si="96"/>
        <v>0</v>
      </c>
      <c r="HX55" s="520">
        <f t="shared" si="97"/>
        <v>0</v>
      </c>
      <c r="HY55" s="508">
        <f t="shared" si="98"/>
        <v>-13.053756000000002</v>
      </c>
      <c r="HZ55" s="521">
        <f t="shared" si="44"/>
        <v>-0.5</v>
      </c>
      <c r="IA55" s="509"/>
      <c r="IB55" s="204"/>
      <c r="IC55" s="259"/>
      <c r="ID55" s="204"/>
      <c r="IE55" s="202">
        <f t="shared" si="99"/>
        <v>-13.053756000000002</v>
      </c>
      <c r="IF55" s="206"/>
      <c r="IG55" s="207"/>
      <c r="IH55" s="304">
        <v>42297</v>
      </c>
      <c r="II55" s="305">
        <v>7.7413999999999987</v>
      </c>
      <c r="IJ55" s="305">
        <v>7.8381999999999987</v>
      </c>
      <c r="IK55" s="203">
        <v>-11.927598723159999</v>
      </c>
      <c r="IL55" s="204">
        <v>-0.5</v>
      </c>
      <c r="IM55" s="518">
        <v>-1.0381999999999989</v>
      </c>
      <c r="IN55" s="522">
        <f t="shared" si="100"/>
        <v>1</v>
      </c>
      <c r="IO55" s="523">
        <f t="shared" ref="IO55" si="122">IF(IM55&gt;6,0.6,IF(IM55&gt;5,0.7,IF(IM55&gt;4,0.8,IF(IM55&gt;3,0.9,IF(IM55&gt;2,0.95,IF(IM55&gt;1,0.98,IF(IM55&gt;0,1,0)))))))</f>
        <v>0</v>
      </c>
      <c r="IP55" s="199">
        <f t="shared" si="46"/>
        <v>-15.465760000000001</v>
      </c>
      <c r="IQ55" s="199">
        <f t="shared" si="101"/>
        <v>-0.5</v>
      </c>
      <c r="IR55" s="520">
        <f t="shared" si="114"/>
        <v>0.25</v>
      </c>
      <c r="IS55" s="520">
        <f t="shared" si="102"/>
        <v>0</v>
      </c>
      <c r="IT55" s="520">
        <f t="shared" si="103"/>
        <v>0</v>
      </c>
      <c r="IU55" s="520">
        <f t="shared" si="104"/>
        <v>0</v>
      </c>
      <c r="IV55" s="508">
        <f t="shared" si="105"/>
        <v>-14.115759999999998</v>
      </c>
      <c r="IW55" s="521">
        <f t="shared" si="48"/>
        <v>-0.25</v>
      </c>
      <c r="IX55" s="509"/>
      <c r="IY55" s="204"/>
      <c r="IZ55" s="259"/>
      <c r="JA55" s="204"/>
      <c r="JB55" s="202">
        <f t="shared" si="106"/>
        <v>-14.115759999999998</v>
      </c>
      <c r="JC55" s="206"/>
      <c r="JD55" s="509">
        <v>-11.927598723159999</v>
      </c>
      <c r="JE55" s="200"/>
      <c r="JF55" s="204">
        <v>2.211800000000002</v>
      </c>
      <c r="JG55" s="204">
        <f t="shared" si="11"/>
        <v>-11.065802</v>
      </c>
      <c r="JH55" s="204"/>
      <c r="JI55" s="200"/>
      <c r="JJ55" s="204">
        <v>-1.1881999999999984</v>
      </c>
      <c r="JK55" s="204">
        <f t="shared" si="12"/>
        <v>-12.607214000000001</v>
      </c>
      <c r="JL55" s="204"/>
      <c r="JM55" s="200"/>
      <c r="JN55" s="204">
        <v>6.2618000000000009</v>
      </c>
      <c r="JO55" s="204">
        <f t="shared" si="13"/>
        <v>-10.790479999999999</v>
      </c>
      <c r="JP55" s="204"/>
      <c r="JQ55" s="200"/>
      <c r="JR55" s="204">
        <v>4.5618000000000016</v>
      </c>
      <c r="JS55" s="204">
        <f t="shared" si="14"/>
        <v>-11.940983999999998</v>
      </c>
      <c r="JT55" s="204"/>
      <c r="JU55" s="200"/>
      <c r="JV55" s="204">
        <v>1.5118000000000009</v>
      </c>
      <c r="JW55" s="204">
        <f t="shared" si="15"/>
        <v>-11.852634</v>
      </c>
      <c r="JX55" s="204"/>
      <c r="JY55" s="200"/>
      <c r="JZ55" s="204">
        <v>3.6118000000000006</v>
      </c>
      <c r="KA55" s="204">
        <f t="shared" si="16"/>
        <v>-12.664231999999998</v>
      </c>
      <c r="KB55" s="204"/>
      <c r="KC55" s="200"/>
      <c r="KD55" s="372">
        <v>1.1800000000000921E-2</v>
      </c>
      <c r="KE55" s="204">
        <f t="shared" si="17"/>
        <v>-13.053756000000002</v>
      </c>
      <c r="KF55" s="204"/>
      <c r="KG55" s="200"/>
      <c r="KH55" s="518">
        <v>-1.0381999999999989</v>
      </c>
      <c r="KI55" s="204">
        <f t="shared" si="49"/>
        <v>-14.115759999999998</v>
      </c>
      <c r="KJ55" s="206"/>
      <c r="KK55" s="304">
        <v>42297</v>
      </c>
      <c r="KL55" s="36"/>
    </row>
    <row r="56" spans="1:315" x14ac:dyDescent="0.25">
      <c r="A56" s="95">
        <v>41202</v>
      </c>
      <c r="B56" s="36">
        <v>41202</v>
      </c>
      <c r="C56" s="303">
        <v>10.050000000000001</v>
      </c>
      <c r="D56" s="303">
        <v>6.65</v>
      </c>
      <c r="E56" s="303">
        <v>14.1</v>
      </c>
      <c r="F56" s="303">
        <v>12.4</v>
      </c>
      <c r="G56" s="303">
        <v>9.35</v>
      </c>
      <c r="H56" s="303">
        <v>11.45</v>
      </c>
      <c r="I56" s="303">
        <v>7.85</v>
      </c>
      <c r="J56" s="303">
        <v>6.8</v>
      </c>
      <c r="K56" s="104"/>
      <c r="L56" s="36">
        <v>42297</v>
      </c>
      <c r="M56" s="107">
        <v>7.7413999999999987</v>
      </c>
      <c r="N56" s="98">
        <f t="shared" si="9"/>
        <v>7.8381999999999987</v>
      </c>
      <c r="O56" s="107">
        <f t="shared" si="10"/>
        <v>7.9353333333333325</v>
      </c>
      <c r="P56" s="264"/>
      <c r="Q56" s="177">
        <v>42297</v>
      </c>
      <c r="R56" s="303">
        <v>10.050000000000001</v>
      </c>
      <c r="S56" s="219">
        <v>2.211800000000002</v>
      </c>
      <c r="U56" s="303">
        <v>6.65</v>
      </c>
      <c r="V56" s="219">
        <v>-1.1881999999999984</v>
      </c>
      <c r="X56" s="303">
        <v>14.1</v>
      </c>
      <c r="Y56" s="219">
        <v>6.2618000000000009</v>
      </c>
      <c r="AA56" s="303">
        <v>12.4</v>
      </c>
      <c r="AB56" s="219">
        <v>4.5618000000000016</v>
      </c>
      <c r="AD56" s="303">
        <v>9.35</v>
      </c>
      <c r="AE56" s="218">
        <v>1.5118000000000009</v>
      </c>
      <c r="AG56" s="303">
        <v>11.45</v>
      </c>
      <c r="AH56" s="218">
        <v>3.6118000000000006</v>
      </c>
      <c r="AJ56" s="303">
        <v>7.85</v>
      </c>
      <c r="AK56" s="218">
        <v>1.1800000000000921E-2</v>
      </c>
      <c r="AM56" s="303">
        <v>6.8</v>
      </c>
      <c r="AN56" s="330">
        <v>-1.0381999999999989</v>
      </c>
      <c r="AZ56" s="36">
        <v>42298</v>
      </c>
      <c r="BA56" s="303">
        <v>5.0999999999999996</v>
      </c>
      <c r="BB56" s="227"/>
      <c r="BC56" s="303">
        <v>7.8</v>
      </c>
      <c r="BD56" s="184"/>
      <c r="BE56" s="303">
        <v>13.35</v>
      </c>
      <c r="BF56" s="184"/>
      <c r="BG56" s="303">
        <v>9.0500000000000007</v>
      </c>
      <c r="BH56" s="184"/>
      <c r="BI56" s="303">
        <v>9.4499999999999993</v>
      </c>
      <c r="BJ56" s="184"/>
      <c r="BK56" s="303">
        <v>9.1999999999999993</v>
      </c>
      <c r="BL56" s="374"/>
      <c r="BM56" s="303">
        <v>7.55</v>
      </c>
      <c r="BN56" s="184"/>
      <c r="BO56" s="303">
        <v>5.3</v>
      </c>
      <c r="BP56" s="184"/>
      <c r="BQ56">
        <f>(BR56-BR55)</f>
        <v>1</v>
      </c>
      <c r="BR56" s="36">
        <v>42298</v>
      </c>
      <c r="BS56">
        <v>2</v>
      </c>
      <c r="BT56">
        <f t="shared" ref="BT56:BT119" si="123">(BS56/100)</f>
        <v>0.02</v>
      </c>
      <c r="BU56" s="100"/>
      <c r="BV56" s="36">
        <v>42298</v>
      </c>
      <c r="BW56" s="100">
        <v>2</v>
      </c>
      <c r="BX56" s="100">
        <f t="shared" ref="BX56:BX119" si="124">(BW56/100)</f>
        <v>0.02</v>
      </c>
      <c r="BY56" s="100">
        <f t="shared" ref="BY56:BY119" si="125">((16.484*BX56*BX56*BX56*BX56)-(57.288*BX56*BX56*BX56)+(80.584*BX56*BX56)-(52.06*BX56)-11.415)</f>
        <v>-12.42442206656</v>
      </c>
      <c r="BZ56" s="100"/>
      <c r="CA56" s="100"/>
      <c r="CC56" s="36">
        <v>42298</v>
      </c>
      <c r="CD56" s="107">
        <v>7.5488</v>
      </c>
      <c r="CE56" s="107">
        <v>7.6450999999999993</v>
      </c>
      <c r="CF56" s="173">
        <v>-12.42442206656</v>
      </c>
      <c r="CG56" s="197">
        <f t="shared" ref="CG56:CG93" si="126">(CF56-CF55)</f>
        <v>-0.49682334340000089</v>
      </c>
      <c r="CH56" s="219">
        <v>-2.5450999999999997</v>
      </c>
      <c r="CI56" s="222">
        <f t="shared" ref="CI56:CI73" si="127">IF(CH56&lt;-7,2,IF(CH56&lt;-5,1.8,IF(CH56&lt;-4,1.7,IF(CH56&lt;-3,1.6,IF(CH56&lt;-2,1.3,IF(CH56&lt;0,1,0))))))</f>
        <v>1.3</v>
      </c>
      <c r="CJ56" s="223">
        <f>IF(CH56&gt;5,0.8,IF(CH56&gt;4,0.85,IF(CH56&gt;3,0.9,IF(CH56&gt;2,0.95,IF(CH56&gt;1,0.98,IF(CH56&gt;0,1,0))))))</f>
        <v>0</v>
      </c>
      <c r="CK56" s="198">
        <f t="shared" si="51"/>
        <v>-11.71167234642</v>
      </c>
      <c r="CL56" s="198">
        <f t="shared" si="52"/>
        <v>-0.64587034642000063</v>
      </c>
      <c r="CM56" s="503">
        <f>IF(AND(CK56&lt;(CF56-2),CH56&lt;-5),CG56*-0.1,IF(AND(CK56&lt;(CF56-2),CH56&lt;-3),CG56*-0.2,IF(AND(CK56&lt;(CF56-2),CH56&lt;-1),CG56*-0.3,0)))</f>
        <v>0</v>
      </c>
      <c r="CN56" s="503">
        <f>IF(AND(CK56&lt;(CF56-2),CH56&gt;5),CG56*-0.3,IF(AND(CK56&lt;(CF56-2),CH56&gt;3),CG56*-0.2,IF(AND(CK56&lt;(CF56-2),CH56&gt;1),CG56*-0.1,0)))</f>
        <v>0</v>
      </c>
      <c r="CO56" s="503">
        <f t="shared" si="54"/>
        <v>0</v>
      </c>
      <c r="CP56" s="503">
        <f t="shared" si="55"/>
        <v>0</v>
      </c>
      <c r="CQ56" s="504">
        <f t="shared" si="56"/>
        <v>-11.71167234642</v>
      </c>
      <c r="CR56" s="513">
        <f t="shared" si="20"/>
        <v>-0.64587034642000063</v>
      </c>
      <c r="CS56" s="513">
        <f t="shared" ref="CS56" si="128">IF(AND(CQ55&lt;-22.5,CH56&lt;0),(SUM(CL56:CP56)*0.4),(SUM(CL56:CP56)))</f>
        <v>-0.64587034642000063</v>
      </c>
      <c r="CU56" s="161"/>
      <c r="CW56" s="103">
        <f>(CW55+CS56)</f>
        <v>-11.71167234642</v>
      </c>
      <c r="CZ56" s="36">
        <v>42298</v>
      </c>
      <c r="DA56" s="107">
        <v>7.5488</v>
      </c>
      <c r="DB56" s="107">
        <v>7.6450999999999993</v>
      </c>
      <c r="DC56" s="173">
        <v>-12.42442206656</v>
      </c>
      <c r="DD56" s="197">
        <f t="shared" ref="DD56:DD93" si="129">(DC56-DC55)</f>
        <v>-0.49682334340000089</v>
      </c>
      <c r="DE56" s="219">
        <v>0.15490000000000048</v>
      </c>
      <c r="DF56" s="222">
        <f t="shared" ref="DF56:DF73" si="130">IF(DE56&lt;-7,2,IF(DE56&lt;-5,1.8,IF(DE56&lt;-4,1.7,IF(DE56&lt;-3,1.6,IF(DE56&lt;-2,1.3,IF(DE56&lt;0,1,0))))))</f>
        <v>0</v>
      </c>
      <c r="DG56" s="223">
        <f>IF(DE56&gt;5,0.8,IF(DE56&gt;4,0.85,IF(DE56&gt;3,0.9,IF(DE56&gt;2,0.95,IF(DE56&gt;1,0.98,IF(DE56&gt;0,1,0))))))</f>
        <v>1</v>
      </c>
      <c r="DH56" s="198">
        <f t="shared" si="22"/>
        <v>-13.104037343400002</v>
      </c>
      <c r="DI56" s="198">
        <f t="shared" si="59"/>
        <v>-0.49682334340000089</v>
      </c>
      <c r="DJ56" s="503">
        <f>IF(AND(DH56&lt;(DC56-2),DE56&lt;-5),DD56*-0.1,IF(AND(DH56&lt;(DC56-2),DE56&lt;-3),DD56*-0.2,IF(AND(DH56&lt;(DC56-2),DE56&lt;-1),DD56*-0.3,0)))</f>
        <v>0</v>
      </c>
      <c r="DK56" s="503">
        <f>IF(AND(DH56&lt;(DC56-2),DE56&gt;5),DD56*-0.3,IF(AND(DH56&lt;(DC56-2),DE56&gt;3),DD56*-0.2,IF(AND(DH56&lt;(DC56-2),DE56&gt;1),DD56*-0.1,0)))</f>
        <v>0</v>
      </c>
      <c r="DL56" s="503">
        <f t="shared" si="61"/>
        <v>0</v>
      </c>
      <c r="DM56" s="503">
        <f t="shared" si="62"/>
        <v>0</v>
      </c>
      <c r="DN56" s="504">
        <f t="shared" si="63"/>
        <v>-13.104037343400002</v>
      </c>
      <c r="DO56" s="513">
        <f t="shared" si="24"/>
        <v>-0.49682334340000089</v>
      </c>
      <c r="DP56" s="513">
        <f t="shared" ref="DP56" si="131">IF(AND(DN55&lt;-22.5,DE56&lt;0),(SUM(DI56:DM56)*0.4),(SUM(DI56:DM56)))</f>
        <v>-0.49682334340000089</v>
      </c>
      <c r="DR56" s="161"/>
      <c r="DT56" s="103">
        <f>(DT55+DP56)</f>
        <v>-13.104037343400002</v>
      </c>
      <c r="DU56" s="178"/>
      <c r="DV56" s="179"/>
      <c r="DW56" s="36">
        <v>42298</v>
      </c>
      <c r="DX56" s="107">
        <v>7.5488</v>
      </c>
      <c r="DY56" s="107">
        <v>7.6450999999999993</v>
      </c>
      <c r="DZ56" s="173">
        <v>-12.42442206656</v>
      </c>
      <c r="EA56" s="197">
        <f t="shared" ref="EA56:EA93" si="132">(DZ56-DZ55)</f>
        <v>-0.49682334340000089</v>
      </c>
      <c r="EB56" s="219">
        <v>5.7049000000000003</v>
      </c>
      <c r="EC56" s="222">
        <f t="shared" ref="EC56:EC73" si="133">IF(EB56&lt;-7,2,IF(EB56&lt;-5,1.8,IF(EB56&lt;-4,1.7,IF(EB56&lt;-3,1.6,IF(EB56&lt;-2,1.3,IF(EB56&lt;0,1,0))))))</f>
        <v>0</v>
      </c>
      <c r="ED56" s="223">
        <f>IF(EB56&gt;5,0.8,IF(EB56&gt;4,0.85,IF(EB56&gt;3,0.9,IF(EB56&gt;2,0.95,IF(EB56&gt;1,0.98,IF(EB56&gt;0,1,0))))))</f>
        <v>0.8</v>
      </c>
      <c r="EE56" s="198">
        <f t="shared" si="26"/>
        <v>-11.18793867472</v>
      </c>
      <c r="EF56" s="198">
        <f t="shared" si="66"/>
        <v>-0.39745867472000107</v>
      </c>
      <c r="EG56" s="503">
        <f>IF(AND(EE56&lt;(DZ56-2),EB56&lt;-5),EA56*-0.1,IF(AND(EE56&lt;(DZ56-2),EB56&lt;-3),EA56*-0.2,IF(AND(EE56&lt;(DZ56-2),EB56&lt;-1),EA56*-0.3,0)))</f>
        <v>0</v>
      </c>
      <c r="EH56" s="503">
        <f>IF(AND(EE56&lt;(DZ56-2),EB56&gt;5),EA56*-0.3,IF(AND(EE56&lt;(DZ56-2),EB56&gt;3),EA56*-0.2,IF(AND(EE56&lt;(DZ56-2),EB56&gt;1),EA56*-0.1,0)))</f>
        <v>0</v>
      </c>
      <c r="EI56" s="503">
        <f t="shared" si="68"/>
        <v>0</v>
      </c>
      <c r="EJ56" s="503">
        <f t="shared" si="69"/>
        <v>0</v>
      </c>
      <c r="EK56" s="504">
        <f t="shared" si="70"/>
        <v>-11.18793867472</v>
      </c>
      <c r="EL56" s="513">
        <f t="shared" si="28"/>
        <v>-0.39745867472000107</v>
      </c>
      <c r="EM56" s="513">
        <f t="shared" ref="EM56" si="134">IF(AND(EK55&lt;-22.5,EB56&lt;0),(SUM(EF56:EJ56)*0.4),(SUM(EF56:EJ56)))</f>
        <v>-0.39745867472000107</v>
      </c>
      <c r="EO56" s="161"/>
      <c r="EQ56" s="103">
        <f>(EQ55+EM56)</f>
        <v>-11.18793867472</v>
      </c>
      <c r="ER56" s="178"/>
      <c r="ES56" s="179"/>
      <c r="ET56" s="36">
        <v>42298</v>
      </c>
      <c r="EU56" s="107">
        <v>7.5488</v>
      </c>
      <c r="EV56" s="107">
        <v>7.6450999999999993</v>
      </c>
      <c r="EW56" s="173">
        <v>-12.42442206656</v>
      </c>
      <c r="EX56" s="197">
        <f t="shared" ref="EX56:EX93" si="135">(EW56-EW55)</f>
        <v>-0.49682334340000089</v>
      </c>
      <c r="EY56" s="219">
        <v>1.4049000000000014</v>
      </c>
      <c r="EZ56" s="222">
        <f t="shared" ref="EZ56:EZ73" si="136">IF(EY56&lt;-7,2,IF(EY56&lt;-5,1.8,IF(EY56&lt;-4,1.7,IF(EY56&lt;-3,1.6,IF(EY56&lt;-2,1.3,IF(EY56&lt;0,1,0))))))</f>
        <v>0</v>
      </c>
      <c r="FA56" s="223">
        <f>IF(EY56&gt;5,0.8,IF(EY56&gt;4,0.85,IF(EY56&gt;3,0.9,IF(EY56&gt;2,0.95,IF(EY56&gt;1,0.98,IF(EY56&gt;0,1,0))))))</f>
        <v>0.98</v>
      </c>
      <c r="FB56" s="198">
        <f t="shared" si="30"/>
        <v>-11.327870876532</v>
      </c>
      <c r="FC56" s="198">
        <f t="shared" si="73"/>
        <v>-0.48688687653200091</v>
      </c>
      <c r="FD56" s="503">
        <f>IF(AND(FB56&lt;(EW56-2),EY56&lt;-5),EX56*-0.1,IF(AND(FB56&lt;(EW56-2),EY56&lt;-3),EX56*-0.2,IF(AND(FB56&lt;(EW56-2),EY56&lt;-1),EX56*-0.3,0)))</f>
        <v>0</v>
      </c>
      <c r="FE56" s="503">
        <f>IF(AND(FB56&lt;(EW56-2),EY56&gt;5),EX56*-0.3,IF(AND(FB56&lt;(EW56-2),EY56&gt;3),EX56*-0.2,IF(AND(FB56&lt;(EW56-2),EY56&gt;1),EX56*-0.1,0)))</f>
        <v>0</v>
      </c>
      <c r="FF56" s="503">
        <f t="shared" si="75"/>
        <v>0</v>
      </c>
      <c r="FG56" s="503">
        <f t="shared" si="76"/>
        <v>0</v>
      </c>
      <c r="FH56" s="504">
        <f t="shared" si="77"/>
        <v>-12.427870876531999</v>
      </c>
      <c r="FI56" s="513">
        <f t="shared" si="32"/>
        <v>-0.48688687653200091</v>
      </c>
      <c r="FJ56" s="513">
        <f t="shared" ref="FJ56" si="137">IF(AND(FH55&lt;-22.5,EY56&lt;0),(SUM(FC56:FG56)*0.4),(SUM(FC56:FG56)))</f>
        <v>-0.48688687653200091</v>
      </c>
      <c r="FL56" s="161"/>
      <c r="FN56" s="103">
        <f>(FN55+FJ56)</f>
        <v>-12.427870876531999</v>
      </c>
      <c r="FO56" s="178"/>
      <c r="FP56" s="179"/>
      <c r="FQ56" s="36">
        <v>42298</v>
      </c>
      <c r="FR56" s="107">
        <v>7.5488</v>
      </c>
      <c r="FS56" s="107">
        <v>7.6450999999999993</v>
      </c>
      <c r="FT56" s="173">
        <v>-12.42442206656</v>
      </c>
      <c r="FU56" s="197">
        <f t="shared" ref="FU56:FU93" si="138">(FT56-FT55)</f>
        <v>-0.49682334340000089</v>
      </c>
      <c r="FV56" s="218">
        <v>1.8048999999999999</v>
      </c>
      <c r="FW56" s="222">
        <f t="shared" ref="FW56:FW73" si="139">IF(FV56&lt;-7,2,IF(FV56&lt;-5,1.8,IF(FV56&lt;-4,1.7,IF(FV56&lt;-3,1.6,IF(FV56&lt;-2,1.3,IF(FV56&lt;0,1,0))))))</f>
        <v>0</v>
      </c>
      <c r="FX56" s="223">
        <f>IF(FV56&gt;5,0.8,IF(FV56&gt;4,0.85,IF(FV56&gt;3,0.9,IF(FV56&gt;2,0.95,IF(FV56&gt;1,0.98,IF(FV56&gt;0,1,0))))))</f>
        <v>0.98</v>
      </c>
      <c r="FY56" s="198">
        <f t="shared" si="34"/>
        <v>-12.539520876532</v>
      </c>
      <c r="FZ56" s="198">
        <f t="shared" si="80"/>
        <v>-0.48688687653200091</v>
      </c>
      <c r="GA56" s="503">
        <f>IF(AND(FY56&lt;(FT56-2),FV56&lt;-5),FU56*-0.1,IF(AND(FY56&lt;(FT56-2),FV56&lt;-3),FU56*-0.2,IF(AND(FY56&lt;(FT56-2),FV56&lt;-1),FU56*-0.3,0)))</f>
        <v>0</v>
      </c>
      <c r="GB56" s="503">
        <f>IF(AND(FY56&lt;(FT56-2),FV56&gt;5),FU56*-0.3,IF(AND(FY56&lt;(FT56-2),FV56&gt;3),FU56*-0.2,IF(AND(FY56&lt;(FT56-2),FV56&gt;1),FU56*-0.1,0)))</f>
        <v>0</v>
      </c>
      <c r="GC56" s="503">
        <f t="shared" si="82"/>
        <v>0</v>
      </c>
      <c r="GD56" s="503">
        <f t="shared" si="83"/>
        <v>0</v>
      </c>
      <c r="GE56" s="504">
        <f t="shared" si="84"/>
        <v>-12.339520876532001</v>
      </c>
      <c r="GF56" s="513">
        <f t="shared" si="36"/>
        <v>-0.48688687653200091</v>
      </c>
      <c r="GG56" s="513">
        <f t="shared" ref="GG56" si="140">IF(AND(GE55&lt;-22.5,FV56&lt;0),(SUM(FZ56:GD56)*0.4),(SUM(FZ56:GD56)))</f>
        <v>-0.48688687653200091</v>
      </c>
      <c r="GI56" s="161"/>
      <c r="GK56" s="103">
        <f>(GK55+GG56)</f>
        <v>-12.339520876532001</v>
      </c>
      <c r="GL56" s="178"/>
      <c r="GM56" s="179"/>
      <c r="GN56" s="36">
        <v>42298</v>
      </c>
      <c r="GO56" s="107">
        <v>7.5488</v>
      </c>
      <c r="GP56" s="107">
        <v>7.6450999999999993</v>
      </c>
      <c r="GQ56" s="173">
        <v>-12.42442206656</v>
      </c>
      <c r="GR56" s="197">
        <f t="shared" ref="GR56:GR93" si="141">(GQ56-GQ55)</f>
        <v>-0.49682334340000089</v>
      </c>
      <c r="GS56" s="218">
        <v>1.5548999999999999</v>
      </c>
      <c r="GT56" s="222">
        <f t="shared" ref="GT56:GT73" si="142">IF(GS56&lt;-7,2,IF(GS56&lt;-5,1.8,IF(GS56&lt;-4,1.7,IF(GS56&lt;-3,1.6,IF(GS56&lt;-2,1.3,IF(GS56&lt;0,1,0))))))</f>
        <v>0</v>
      </c>
      <c r="GU56" s="223">
        <f>IF(GS56&gt;5,0.8,IF(GS56&gt;4,0.85,IF(GS56&gt;3,0.9,IF(GS56&gt;2,0.95,IF(GS56&gt;1,0.98,IF(GS56&gt;0,1,0))))))</f>
        <v>0.98</v>
      </c>
      <c r="GV56" s="198">
        <f t="shared" si="38"/>
        <v>-12.951118876532</v>
      </c>
      <c r="GW56" s="198">
        <f t="shared" si="87"/>
        <v>-0.48688687653200091</v>
      </c>
      <c r="GX56" s="503">
        <f>IF(AND(GV56&lt;(GQ56-2),GS56&lt;-5),GR56*-0.1,IF(AND(GV56&lt;(GQ56-2),GS56&lt;-3),GR56*-0.2,IF(AND(GV56&lt;(GQ56-2),GS56&lt;-1),GR56*-0.3,0)))</f>
        <v>0</v>
      </c>
      <c r="GY56" s="503">
        <f>IF(AND(GV56&lt;(GQ56-2),GS56&gt;5),GR56*-0.3,IF(AND(GV56&lt;(GQ56-2),GS56&gt;3),GR56*-0.2,IF(AND(GV56&lt;(GQ56-2),GS56&gt;1),GR56*-0.1,0)))</f>
        <v>0</v>
      </c>
      <c r="GZ56" s="503">
        <f t="shared" si="89"/>
        <v>0</v>
      </c>
      <c r="HA56" s="503">
        <f t="shared" si="90"/>
        <v>0</v>
      </c>
      <c r="HB56" s="504">
        <f t="shared" si="91"/>
        <v>-13.151118876531999</v>
      </c>
      <c r="HC56" s="513">
        <f t="shared" si="40"/>
        <v>-0.48688687653200091</v>
      </c>
      <c r="HD56" s="513">
        <f t="shared" ref="HD56" si="143">IF(AND(HB55&lt;-22.5,GS56&lt;0),(SUM(GW56:HA56)*0.4),(SUM(GW56:HA56)))</f>
        <v>-0.48688687653200091</v>
      </c>
      <c r="HF56" s="161"/>
      <c r="HH56" s="103">
        <f>(HH55+HD56)</f>
        <v>-13.151118876531999</v>
      </c>
      <c r="HJ56" s="179"/>
      <c r="HK56" s="36">
        <v>42298</v>
      </c>
      <c r="HL56" s="107">
        <v>7.5488</v>
      </c>
      <c r="HM56" s="107">
        <v>7.6450999999999993</v>
      </c>
      <c r="HN56" s="173">
        <v>-12.42442206656</v>
      </c>
      <c r="HO56" s="197">
        <f t="shared" ref="HO56:HO93" si="144">(HN56-HN55)</f>
        <v>-0.49682334340000089</v>
      </c>
      <c r="HP56" s="218">
        <v>-9.5099999999999518E-2</v>
      </c>
      <c r="HQ56" s="222">
        <f t="shared" ref="HQ56:HQ73" si="145">IF(HP56&lt;-7,2,IF(HP56&lt;-5,1.8,IF(HP56&lt;-4,1.7,IF(HP56&lt;-3,1.6,IF(HP56&lt;-2,1.3,IF(HP56&lt;0,1,0))))))</f>
        <v>1</v>
      </c>
      <c r="HR56" s="223">
        <f>IF(HP56&gt;5,0.8,IF(HP56&gt;4,0.85,IF(HP56&gt;3,0.9,IF(HP56&gt;2,0.95,IF(HP56&gt;1,0.98,IF(HP56&gt;0,1,0))))))</f>
        <v>0</v>
      </c>
      <c r="HS56" s="198">
        <f t="shared" si="42"/>
        <v>-13.850579343400002</v>
      </c>
      <c r="HT56" s="198">
        <f t="shared" si="94"/>
        <v>-0.49682334340000089</v>
      </c>
      <c r="HU56" s="503">
        <f>IF(AND(HS56&lt;(HN56-2),HP56&lt;-5),HO56*-0.1,IF(AND(HS56&lt;(HN56-2),HP56&lt;-3),HO56*-0.2,IF(AND(HS56&lt;(HN56-2),HP56&lt;-1),HO56*-0.3,0)))</f>
        <v>0</v>
      </c>
      <c r="HV56" s="503">
        <f>IF(AND(HS56&lt;(HN56-2),HP56&gt;5),HO56*-0.3,IF(AND(HS56&lt;(HN56-2),HP56&gt;3),HO56*-0.2,IF(AND(HS56&lt;(HN56-2),HP56&gt;1),HO56*-0.1,0)))</f>
        <v>0</v>
      </c>
      <c r="HW56" s="503">
        <f t="shared" si="96"/>
        <v>0</v>
      </c>
      <c r="HX56" s="503">
        <f t="shared" si="97"/>
        <v>0</v>
      </c>
      <c r="HY56" s="504">
        <f t="shared" si="98"/>
        <v>-13.550579343400003</v>
      </c>
      <c r="HZ56" s="513">
        <f t="shared" si="44"/>
        <v>-0.49682334340000089</v>
      </c>
      <c r="IA56" s="513">
        <f t="shared" ref="IA56" si="146">IF(AND(HY55&lt;-22.5,HP56&lt;0),(SUM(HT56:HX56)*0.4),(SUM(HT56:HX56)))</f>
        <v>-0.49682334340000089</v>
      </c>
      <c r="IB56" s="159"/>
      <c r="IC56" s="161"/>
      <c r="ID56" s="159"/>
      <c r="IE56" s="103">
        <f>(IE55+IA56)</f>
        <v>-13.550579343400003</v>
      </c>
      <c r="IF56" s="178"/>
      <c r="IG56" s="179"/>
      <c r="IH56" s="36">
        <v>42298</v>
      </c>
      <c r="II56" s="107">
        <v>7.5488</v>
      </c>
      <c r="IJ56" s="107">
        <v>7.6450999999999993</v>
      </c>
      <c r="IK56" s="173">
        <v>-12.42442206656</v>
      </c>
      <c r="IL56" s="197">
        <f t="shared" ref="IL56:IL93" si="147">(IK56-IK55)</f>
        <v>-0.49682334340000089</v>
      </c>
      <c r="IM56" s="330">
        <v>-2.3450999999999995</v>
      </c>
      <c r="IN56" s="222">
        <f t="shared" ref="IN56:IN73" si="148">IF(IM56&lt;-7,2,IF(IM56&lt;-5,1.8,IF(IM56&lt;-4,1.7,IF(IM56&lt;-3,1.6,IF(IM56&lt;-2,1.3,IF(IM56&lt;0,1,0))))))</f>
        <v>1.3</v>
      </c>
      <c r="IO56" s="223">
        <f>IF(IM56&gt;5,0.8,IF(IM56&gt;4,0.85,IF(IM56&gt;3,0.9,IF(IM56&gt;2,0.95,IF(IM56&gt;1,0.98,IF(IM56&gt;0,1,0))))))</f>
        <v>0</v>
      </c>
      <c r="IP56" s="198">
        <f t="shared" si="46"/>
        <v>-16.111630346420004</v>
      </c>
      <c r="IQ56" s="198">
        <f t="shared" si="101"/>
        <v>-0.64587034642000241</v>
      </c>
      <c r="IR56" s="503">
        <f>IF(AND(IP56&lt;(IK56-2),IM56&lt;-5),IL56*-0.1,IF(AND(IP56&lt;(IK56-2),IM56&lt;-3),IL56*-0.2,IF(AND(IP56&lt;(IK56-2),IM56&lt;-1),IL56*-0.3,0)))</f>
        <v>0.14904700302000026</v>
      </c>
      <c r="IS56" s="503">
        <f>IF(AND(IP56&lt;(IK56-2),IM56&gt;5),IL56*-0.3,IF(AND(IP56&lt;(IK56-2),IM56&gt;3),IL56*-0.2,IF(AND(IP56&lt;(IK56-2),IM56&gt;1),IL56*-0.1,0)))</f>
        <v>0</v>
      </c>
      <c r="IT56" s="503">
        <f t="shared" si="103"/>
        <v>0</v>
      </c>
      <c r="IU56" s="503">
        <f t="shared" si="104"/>
        <v>0</v>
      </c>
      <c r="IV56" s="504">
        <f t="shared" si="105"/>
        <v>-14.612583343400001</v>
      </c>
      <c r="IW56" s="513">
        <f t="shared" si="48"/>
        <v>-0.49682334340000212</v>
      </c>
      <c r="IX56" s="513">
        <f t="shared" ref="IX56" si="149">IF(AND(IV55&lt;-22.5,IM56&lt;0),(SUM(IQ56:IU56)*0.4),(SUM(IQ56:IU56)))</f>
        <v>-0.49682334340000212</v>
      </c>
      <c r="IY56" s="159"/>
      <c r="IZ56" s="161"/>
      <c r="JA56" s="159"/>
      <c r="JB56" s="103">
        <f>(JB55+IX56)</f>
        <v>-14.612583343400001</v>
      </c>
      <c r="JC56" s="178"/>
      <c r="JD56" s="182">
        <v>-12.42442206656</v>
      </c>
      <c r="JF56" s="159">
        <v>-2.5450999999999997</v>
      </c>
      <c r="JG56" s="159">
        <f t="shared" si="11"/>
        <v>-11.71167234642</v>
      </c>
      <c r="JH56" s="159"/>
      <c r="JJ56" s="159">
        <v>0.15490000000000048</v>
      </c>
      <c r="JK56" s="159">
        <f t="shared" si="12"/>
        <v>-13.104037343400002</v>
      </c>
      <c r="JL56" s="159"/>
      <c r="JN56" s="159">
        <v>5.7049000000000003</v>
      </c>
      <c r="JO56" s="159">
        <f t="shared" si="13"/>
        <v>-11.18793867472</v>
      </c>
      <c r="JP56" s="159"/>
      <c r="JR56" s="159">
        <v>1.4049000000000014</v>
      </c>
      <c r="JS56" s="159">
        <f t="shared" si="14"/>
        <v>-12.427870876531999</v>
      </c>
      <c r="JT56" s="159"/>
      <c r="JV56" s="159">
        <v>1.8048999999999999</v>
      </c>
      <c r="JW56" s="159">
        <f t="shared" si="15"/>
        <v>-12.339520876532001</v>
      </c>
      <c r="JX56" s="159"/>
      <c r="JZ56" s="159">
        <v>1.5548999999999999</v>
      </c>
      <c r="KA56" s="159">
        <f t="shared" si="16"/>
        <v>-13.151118876531999</v>
      </c>
      <c r="KB56" s="159"/>
      <c r="KD56" s="370">
        <v>-9.5099999999999518E-2</v>
      </c>
      <c r="KE56" s="159">
        <f t="shared" si="17"/>
        <v>-13.550579343400003</v>
      </c>
      <c r="KF56" s="159"/>
      <c r="KH56" s="330">
        <v>-2.3450999999999995</v>
      </c>
      <c r="KI56" s="159">
        <f t="shared" si="49"/>
        <v>-14.612583343400001</v>
      </c>
      <c r="KJ56" s="178"/>
      <c r="KK56" s="36">
        <v>42298</v>
      </c>
      <c r="KL56" s="36"/>
    </row>
    <row r="57" spans="1:315" x14ac:dyDescent="0.25">
      <c r="A57" s="95">
        <v>41203</v>
      </c>
      <c r="B57" s="36">
        <v>41203</v>
      </c>
      <c r="C57" s="303">
        <v>5.0999999999999996</v>
      </c>
      <c r="D57" s="303">
        <v>7.8</v>
      </c>
      <c r="E57" s="303">
        <v>13.35</v>
      </c>
      <c r="F57" s="303">
        <v>9.0500000000000007</v>
      </c>
      <c r="G57" s="303">
        <v>9.4499999999999993</v>
      </c>
      <c r="H57" s="303">
        <v>9.1999999999999993</v>
      </c>
      <c r="I57" s="303">
        <v>7.55</v>
      </c>
      <c r="J57" s="303">
        <v>5.3</v>
      </c>
      <c r="K57" s="104"/>
      <c r="L57" s="36">
        <v>42298</v>
      </c>
      <c r="M57" s="107">
        <v>7.5488</v>
      </c>
      <c r="N57" s="98">
        <f t="shared" si="9"/>
        <v>7.6450999999999993</v>
      </c>
      <c r="O57" s="107">
        <f t="shared" si="10"/>
        <v>7.7417333333333325</v>
      </c>
      <c r="P57" s="264"/>
      <c r="Q57" s="177">
        <v>42298</v>
      </c>
      <c r="R57" s="303">
        <v>5.0999999999999996</v>
      </c>
      <c r="S57" s="219">
        <v>-2.5450999999999997</v>
      </c>
      <c r="U57" s="303">
        <v>7.8</v>
      </c>
      <c r="V57" s="219">
        <v>0.15490000000000048</v>
      </c>
      <c r="X57" s="303">
        <v>13.35</v>
      </c>
      <c r="Y57" s="219">
        <v>5.7049000000000003</v>
      </c>
      <c r="AA57" s="303">
        <v>9.0500000000000007</v>
      </c>
      <c r="AB57" s="219">
        <v>1.4049000000000014</v>
      </c>
      <c r="AD57" s="303">
        <v>9.4499999999999993</v>
      </c>
      <c r="AE57" s="218">
        <v>1.8048999999999999</v>
      </c>
      <c r="AG57" s="303">
        <v>9.1999999999999993</v>
      </c>
      <c r="AH57" s="218">
        <v>1.5548999999999999</v>
      </c>
      <c r="AJ57" s="303">
        <v>7.55</v>
      </c>
      <c r="AK57" s="218">
        <v>-9.5099999999999518E-2</v>
      </c>
      <c r="AM57" s="303">
        <v>5.3</v>
      </c>
      <c r="AN57" s="330">
        <v>-2.3450999999999995</v>
      </c>
      <c r="AZ57" s="36">
        <v>42299</v>
      </c>
      <c r="BA57" s="303">
        <v>3.5</v>
      </c>
      <c r="BB57" s="227"/>
      <c r="BC57" s="303">
        <v>7.05</v>
      </c>
      <c r="BD57" s="184"/>
      <c r="BE57" s="303">
        <v>13.25</v>
      </c>
      <c r="BF57" s="184"/>
      <c r="BG57" s="303">
        <v>8.6999999999999993</v>
      </c>
      <c r="BH57" s="184"/>
      <c r="BI57" s="303">
        <v>8.15</v>
      </c>
      <c r="BJ57" s="184"/>
      <c r="BK57" s="303">
        <v>8.9499999999999993</v>
      </c>
      <c r="BL57" s="374"/>
      <c r="BM57" s="303">
        <v>7.1</v>
      </c>
      <c r="BN57" s="184"/>
      <c r="BO57" s="303">
        <v>8.6</v>
      </c>
      <c r="BP57" s="184"/>
      <c r="BQ57">
        <f t="shared" ref="BQ57:BQ120" si="150">(BR57-BR56)</f>
        <v>1</v>
      </c>
      <c r="BR57" s="36">
        <v>42299</v>
      </c>
      <c r="BS57">
        <v>3</v>
      </c>
      <c r="BT57">
        <f t="shared" si="123"/>
        <v>0.03</v>
      </c>
      <c r="BU57" s="100"/>
      <c r="BV57" s="36">
        <v>42299</v>
      </c>
      <c r="BW57" s="100">
        <v>3</v>
      </c>
      <c r="BX57" s="100">
        <f t="shared" si="124"/>
        <v>0.03</v>
      </c>
      <c r="BY57" s="100">
        <f t="shared" si="125"/>
        <v>-12.90580782396</v>
      </c>
      <c r="BZ57" s="100"/>
      <c r="CA57" s="100"/>
      <c r="CC57" s="36">
        <v>42299</v>
      </c>
      <c r="CD57" s="107">
        <v>7.3571999999999989</v>
      </c>
      <c r="CE57" s="107">
        <v>7.4529999999999994</v>
      </c>
      <c r="CF57" s="173">
        <v>-12.90580782396</v>
      </c>
      <c r="CG57" s="197">
        <f t="shared" si="126"/>
        <v>-0.4813857574</v>
      </c>
      <c r="CH57" s="219">
        <v>-3.9529999999999994</v>
      </c>
      <c r="CI57" s="222">
        <f t="shared" si="127"/>
        <v>1.6</v>
      </c>
      <c r="CJ57" s="223">
        <f t="shared" ref="CJ57:CJ103" si="151">IF(CH57&gt;5,0.8,IF(CH57&gt;4,0.85,IF(CH57&gt;3,0.9,IF(CH57&gt;2,0.95,IF(CH57&gt;1,0.98,IF(CH57&gt;0,1,0))))))</f>
        <v>0</v>
      </c>
      <c r="CK57" s="198">
        <f t="shared" si="51"/>
        <v>-12.481889558260001</v>
      </c>
      <c r="CL57" s="198">
        <f t="shared" si="52"/>
        <v>-0.77021721184000036</v>
      </c>
      <c r="CM57" s="503">
        <f t="shared" ref="CM57:CM103" si="152">IF(AND(CK57&lt;(CF57-2),CH57&lt;-5),CG57*-0.1,IF(AND(CK57&lt;(CF57-2),CH57&lt;-3),CG57*-0.2,IF(AND(CK57&lt;(CF57-2),CH57&lt;-1),CG57*-0.3,0)))</f>
        <v>0</v>
      </c>
      <c r="CN57" s="503">
        <f t="shared" ref="CN57:CN103" si="153">IF(AND(CK57&lt;(CF57-2),CH57&gt;5),CG57*-0.3,IF(AND(CK57&lt;(CF57-2),CH57&gt;3),CG57*-0.2,IF(AND(CK57&lt;(CF57-2),CH57&gt;1),CG57*-0.1,0)))</f>
        <v>0</v>
      </c>
      <c r="CO57" s="503">
        <f t="shared" si="54"/>
        <v>0</v>
      </c>
      <c r="CP57" s="503">
        <f t="shared" si="55"/>
        <v>0</v>
      </c>
      <c r="CQ57" s="504">
        <f t="shared" si="56"/>
        <v>-12.481889558260001</v>
      </c>
      <c r="CR57" s="513">
        <f t="shared" si="20"/>
        <v>-0.77021721184000036</v>
      </c>
      <c r="CS57" s="513">
        <f>IF(AND(CQ56&lt;-22.5,CH57&lt;0),(SUM(CL57:CP57)*0.4),(SUM(CL57:CP57)))</f>
        <v>-0.77021721184000036</v>
      </c>
      <c r="CU57" s="161"/>
      <c r="CW57" s="103">
        <f t="shared" ref="CW57:CW120" si="154">(CW56+CS57)</f>
        <v>-12.481889558260001</v>
      </c>
      <c r="CZ57" s="36">
        <v>42299</v>
      </c>
      <c r="DA57" s="107">
        <v>7.3571999999999989</v>
      </c>
      <c r="DB57" s="107">
        <v>7.4529999999999994</v>
      </c>
      <c r="DC57" s="173">
        <v>-12.90580782396</v>
      </c>
      <c r="DD57" s="197">
        <f t="shared" si="129"/>
        <v>-0.4813857574</v>
      </c>
      <c r="DE57" s="219">
        <v>-0.40299999999999958</v>
      </c>
      <c r="DF57" s="222">
        <f t="shared" si="130"/>
        <v>1</v>
      </c>
      <c r="DG57" s="223">
        <f t="shared" ref="DG57:DG103" si="155">IF(DE57&gt;5,0.8,IF(DE57&gt;4,0.85,IF(DE57&gt;3,0.9,IF(DE57&gt;2,0.95,IF(DE57&gt;1,0.98,IF(DE57&gt;0,1,0))))))</f>
        <v>0</v>
      </c>
      <c r="DH57" s="198">
        <f t="shared" si="22"/>
        <v>-13.585423100800002</v>
      </c>
      <c r="DI57" s="198">
        <f t="shared" si="59"/>
        <v>-0.4813857574</v>
      </c>
      <c r="DJ57" s="503">
        <f t="shared" ref="DJ57:DJ103" si="156">IF(AND(DH57&lt;(DC57-2),DE57&lt;-5),DD57*-0.1,IF(AND(DH57&lt;(DC57-2),DE57&lt;-3),DD57*-0.2,IF(AND(DH57&lt;(DC57-2),DE57&lt;-1),DD57*-0.3,0)))</f>
        <v>0</v>
      </c>
      <c r="DK57" s="503">
        <f t="shared" ref="DK57:DK103" si="157">IF(AND(DH57&lt;(DC57-2),DE57&gt;5),DD57*-0.3,IF(AND(DH57&lt;(DC57-2),DE57&gt;3),DD57*-0.2,IF(AND(DH57&lt;(DC57-2),DE57&gt;1),DD57*-0.1,0)))</f>
        <v>0</v>
      </c>
      <c r="DL57" s="503">
        <f t="shared" si="61"/>
        <v>0</v>
      </c>
      <c r="DM57" s="503">
        <f t="shared" si="62"/>
        <v>0</v>
      </c>
      <c r="DN57" s="504">
        <f t="shared" si="63"/>
        <v>-13.585423100800002</v>
      </c>
      <c r="DO57" s="513">
        <f t="shared" si="24"/>
        <v>-0.4813857574</v>
      </c>
      <c r="DP57" s="513">
        <f>IF(AND(DN56&lt;-22.5,DE57&lt;0),(SUM(DI57:DM57)*0.4),(SUM(DI57:DM57)))</f>
        <v>-0.4813857574</v>
      </c>
      <c r="DR57" s="161"/>
      <c r="DT57" s="103">
        <f t="shared" ref="DT57:DT120" si="158">(DT56+DP57)</f>
        <v>-13.585423100800002</v>
      </c>
      <c r="DU57" s="178"/>
      <c r="DV57" s="179"/>
      <c r="DW57" s="36">
        <v>42299</v>
      </c>
      <c r="DX57" s="107">
        <v>7.3571999999999989</v>
      </c>
      <c r="DY57" s="107">
        <v>7.4529999999999994</v>
      </c>
      <c r="DZ57" s="173">
        <v>-12.90580782396</v>
      </c>
      <c r="EA57" s="197">
        <f t="shared" si="132"/>
        <v>-0.4813857574</v>
      </c>
      <c r="EB57" s="219">
        <v>5.7970000000000006</v>
      </c>
      <c r="EC57" s="222">
        <f t="shared" si="133"/>
        <v>0</v>
      </c>
      <c r="ED57" s="223">
        <f t="shared" ref="ED57:ED103" si="159">IF(EB57&gt;5,0.8,IF(EB57&gt;4,0.85,IF(EB57&gt;3,0.9,IF(EB57&gt;2,0.95,IF(EB57&gt;1,0.98,IF(EB57&gt;0,1,0))))))</f>
        <v>0.8</v>
      </c>
      <c r="EE57" s="198">
        <f t="shared" si="26"/>
        <v>-11.573047280639999</v>
      </c>
      <c r="EF57" s="198">
        <f t="shared" si="66"/>
        <v>-0.38510860591999929</v>
      </c>
      <c r="EG57" s="503">
        <f t="shared" ref="EG57:EG103" si="160">IF(AND(EE57&lt;(DZ57-2),EB57&lt;-5),EA57*-0.1,IF(AND(EE57&lt;(DZ57-2),EB57&lt;-3),EA57*-0.2,IF(AND(EE57&lt;(DZ57-2),EB57&lt;-1),EA57*-0.3,0)))</f>
        <v>0</v>
      </c>
      <c r="EH57" s="503">
        <f t="shared" ref="EH57:EH103" si="161">IF(AND(EE57&lt;(DZ57-2),EB57&gt;5),EA57*-0.3,IF(AND(EE57&lt;(DZ57-2),EB57&gt;3),EA57*-0.2,IF(AND(EE57&lt;(DZ57-2),EB57&gt;1),EA57*-0.1,0)))</f>
        <v>0</v>
      </c>
      <c r="EI57" s="503">
        <f t="shared" si="68"/>
        <v>0</v>
      </c>
      <c r="EJ57" s="503">
        <f t="shared" si="69"/>
        <v>0</v>
      </c>
      <c r="EK57" s="504">
        <f t="shared" si="70"/>
        <v>-11.573047280639999</v>
      </c>
      <c r="EL57" s="513">
        <f t="shared" si="28"/>
        <v>-0.38510860591999929</v>
      </c>
      <c r="EM57" s="513">
        <f>IF(AND(EK56&lt;-22.5,EB57&lt;0),(SUM(EF57:EJ57)*0.4),(SUM(EF57:EJ57)))</f>
        <v>-0.38510860591999929</v>
      </c>
      <c r="EO57" s="161"/>
      <c r="EQ57" s="103">
        <f t="shared" ref="EQ57:EQ120" si="162">(EQ56+EM57)</f>
        <v>-11.573047280639999</v>
      </c>
      <c r="ER57" s="178"/>
      <c r="ES57" s="179"/>
      <c r="ET57" s="36">
        <v>42299</v>
      </c>
      <c r="EU57" s="107">
        <v>7.3571999999999989</v>
      </c>
      <c r="EV57" s="107">
        <v>7.4529999999999994</v>
      </c>
      <c r="EW57" s="173">
        <v>-12.90580782396</v>
      </c>
      <c r="EX57" s="197">
        <f t="shared" si="135"/>
        <v>-0.4813857574</v>
      </c>
      <c r="EY57" s="219">
        <v>1.2469999999999999</v>
      </c>
      <c r="EZ57" s="222">
        <f t="shared" si="136"/>
        <v>0</v>
      </c>
      <c r="FA57" s="223">
        <f t="shared" ref="FA57:FA103" si="163">IF(EY57&gt;5,0.8,IF(EY57&gt;4,0.85,IF(EY57&gt;3,0.9,IF(EY57&gt;2,0.95,IF(EY57&gt;1,0.98,IF(EY57&gt;0,1,0))))))</f>
        <v>0.98</v>
      </c>
      <c r="FB57" s="198">
        <f t="shared" si="30"/>
        <v>-11.799628918784</v>
      </c>
      <c r="FC57" s="198">
        <f t="shared" si="73"/>
        <v>-0.47175804225200046</v>
      </c>
      <c r="FD57" s="503">
        <f t="shared" ref="FD57:FD103" si="164">IF(AND(FB57&lt;(EW57-2),EY57&lt;-5),EX57*-0.1,IF(AND(FB57&lt;(EW57-2),EY57&lt;-3),EX57*-0.2,IF(AND(FB57&lt;(EW57-2),EY57&lt;-1),EX57*-0.3,0)))</f>
        <v>0</v>
      </c>
      <c r="FE57" s="503">
        <f t="shared" ref="FE57:FE103" si="165">IF(AND(FB57&lt;(EW57-2),EY57&gt;5),EX57*-0.3,IF(AND(FB57&lt;(EW57-2),EY57&gt;3),EX57*-0.2,IF(AND(FB57&lt;(EW57-2),EY57&gt;1),EX57*-0.1,0)))</f>
        <v>0</v>
      </c>
      <c r="FF57" s="503">
        <f t="shared" si="75"/>
        <v>0</v>
      </c>
      <c r="FG57" s="503">
        <f t="shared" si="76"/>
        <v>0</v>
      </c>
      <c r="FH57" s="504">
        <f t="shared" si="77"/>
        <v>-12.899628918784</v>
      </c>
      <c r="FI57" s="513">
        <f t="shared" si="32"/>
        <v>-0.47175804225200046</v>
      </c>
      <c r="FJ57" s="513">
        <f>IF(AND(FH56&lt;-22.5,EY57&lt;0),(SUM(FC57:FG57)*0.4),(SUM(FC57:FG57)))</f>
        <v>-0.47175804225200046</v>
      </c>
      <c r="FL57" s="161"/>
      <c r="FN57" s="103">
        <f t="shared" ref="FN57:FN120" si="166">(FN56+FJ57)</f>
        <v>-12.899628918784</v>
      </c>
      <c r="FO57" s="178"/>
      <c r="FP57" s="179"/>
      <c r="FQ57" s="36">
        <v>42299</v>
      </c>
      <c r="FR57" s="107">
        <v>7.3571999999999989</v>
      </c>
      <c r="FS57" s="107">
        <v>7.4529999999999994</v>
      </c>
      <c r="FT57" s="173">
        <v>-12.90580782396</v>
      </c>
      <c r="FU57" s="197">
        <f t="shared" si="138"/>
        <v>-0.4813857574</v>
      </c>
      <c r="FV57" s="218">
        <v>0.69700000000000095</v>
      </c>
      <c r="FW57" s="222">
        <f t="shared" si="139"/>
        <v>0</v>
      </c>
      <c r="FX57" s="223">
        <f t="shared" ref="FX57:FX103" si="167">IF(FV57&gt;5,0.8,IF(FV57&gt;4,0.85,IF(FV57&gt;3,0.9,IF(FV57&gt;2,0.95,IF(FV57&gt;1,0.98,IF(FV57&gt;0,1,0))))))</f>
        <v>1</v>
      </c>
      <c r="FY57" s="198">
        <f t="shared" si="34"/>
        <v>-13.020906633932</v>
      </c>
      <c r="FZ57" s="198">
        <f t="shared" si="80"/>
        <v>-0.4813857574</v>
      </c>
      <c r="GA57" s="503">
        <f t="shared" ref="GA57:GA103" si="168">IF(AND(FY57&lt;(FT57-2),FV57&lt;-5),FU57*-0.1,IF(AND(FY57&lt;(FT57-2),FV57&lt;-3),FU57*-0.2,IF(AND(FY57&lt;(FT57-2),FV57&lt;-1),FU57*-0.3,0)))</f>
        <v>0</v>
      </c>
      <c r="GB57" s="503">
        <f t="shared" ref="GB57:GB103" si="169">IF(AND(FY57&lt;(FT57-2),FV57&gt;5),FU57*-0.3,IF(AND(FY57&lt;(FT57-2),FV57&gt;3),FU57*-0.2,IF(AND(FY57&lt;(FT57-2),FV57&gt;1),FU57*-0.1,0)))</f>
        <v>0</v>
      </c>
      <c r="GC57" s="503">
        <f t="shared" si="82"/>
        <v>0</v>
      </c>
      <c r="GD57" s="503">
        <f t="shared" si="83"/>
        <v>0</v>
      </c>
      <c r="GE57" s="504">
        <f t="shared" si="84"/>
        <v>-12.820906633932001</v>
      </c>
      <c r="GF57" s="513">
        <f t="shared" si="36"/>
        <v>-0.4813857574</v>
      </c>
      <c r="GG57" s="513">
        <f>IF(AND(GE56&lt;-22.5,FV57&lt;0),(SUM(FZ57:GD57)*0.4),(SUM(FZ57:GD57)))</f>
        <v>-0.4813857574</v>
      </c>
      <c r="GI57" s="161"/>
      <c r="GK57" s="103">
        <f t="shared" ref="GK57:GK120" si="170">(GK56+GG57)</f>
        <v>-12.820906633932001</v>
      </c>
      <c r="GL57" s="178"/>
      <c r="GM57" s="179"/>
      <c r="GN57" s="36">
        <v>42299</v>
      </c>
      <c r="GO57" s="107">
        <v>7.3571999999999989</v>
      </c>
      <c r="GP57" s="107">
        <v>7.4529999999999994</v>
      </c>
      <c r="GQ57" s="173">
        <v>-12.90580782396</v>
      </c>
      <c r="GR57" s="197">
        <f t="shared" si="141"/>
        <v>-0.4813857574</v>
      </c>
      <c r="GS57" s="218">
        <v>1.4969999999999999</v>
      </c>
      <c r="GT57" s="222">
        <f t="shared" si="142"/>
        <v>0</v>
      </c>
      <c r="GU57" s="223">
        <f t="shared" ref="GU57:GU103" si="171">IF(GS57&gt;5,0.8,IF(GS57&gt;4,0.85,IF(GS57&gt;3,0.9,IF(GS57&gt;2,0.95,IF(GS57&gt;1,0.98,IF(GS57&gt;0,1,0))))))</f>
        <v>0.98</v>
      </c>
      <c r="GV57" s="198">
        <f t="shared" si="38"/>
        <v>-13.422876918784</v>
      </c>
      <c r="GW57" s="198">
        <f t="shared" si="87"/>
        <v>-0.47175804225200046</v>
      </c>
      <c r="GX57" s="503">
        <f t="shared" ref="GX57:GX103" si="172">IF(AND(GV57&lt;(GQ57-2),GS57&lt;-5),GR57*-0.1,IF(AND(GV57&lt;(GQ57-2),GS57&lt;-3),GR57*-0.2,IF(AND(GV57&lt;(GQ57-2),GS57&lt;-1),GR57*-0.3,0)))</f>
        <v>0</v>
      </c>
      <c r="GY57" s="503">
        <f t="shared" ref="GY57:GY103" si="173">IF(AND(GV57&lt;(GQ57-2),GS57&gt;5),GR57*-0.3,IF(AND(GV57&lt;(GQ57-2),GS57&gt;3),GR57*-0.2,IF(AND(GV57&lt;(GQ57-2),GS57&gt;1),GR57*-0.1,0)))</f>
        <v>0</v>
      </c>
      <c r="GZ57" s="503">
        <f t="shared" si="89"/>
        <v>0</v>
      </c>
      <c r="HA57" s="503">
        <f t="shared" si="90"/>
        <v>0</v>
      </c>
      <c r="HB57" s="504">
        <f t="shared" si="91"/>
        <v>-13.622876918784</v>
      </c>
      <c r="HC57" s="513">
        <f t="shared" si="40"/>
        <v>-0.47175804225200046</v>
      </c>
      <c r="HD57" s="513">
        <f>IF(AND(HB56&lt;-22.5,GS57&lt;0),(SUM(GW57:HA57)*0.4),(SUM(GW57:HA57)))</f>
        <v>-0.47175804225200046</v>
      </c>
      <c r="HF57" s="161"/>
      <c r="HH57" s="103">
        <f t="shared" ref="HH57:HH120" si="174">(HH56+HD57)</f>
        <v>-13.622876918784</v>
      </c>
      <c r="HJ57" s="179"/>
      <c r="HK57" s="36">
        <v>42299</v>
      </c>
      <c r="HL57" s="107">
        <v>7.3571999999999989</v>
      </c>
      <c r="HM57" s="107">
        <v>7.4529999999999994</v>
      </c>
      <c r="HN57" s="173">
        <v>-12.90580782396</v>
      </c>
      <c r="HO57" s="197">
        <f t="shared" si="144"/>
        <v>-0.4813857574</v>
      </c>
      <c r="HP57" s="218">
        <v>-0.35299999999999976</v>
      </c>
      <c r="HQ57" s="222">
        <f t="shared" si="145"/>
        <v>1</v>
      </c>
      <c r="HR57" s="223">
        <f t="shared" ref="HR57:HR103" si="175">IF(HP57&gt;5,0.8,IF(HP57&gt;4,0.85,IF(HP57&gt;3,0.9,IF(HP57&gt;2,0.95,IF(HP57&gt;1,0.98,IF(HP57&gt;0,1,0))))))</f>
        <v>0</v>
      </c>
      <c r="HS57" s="198">
        <f t="shared" si="42"/>
        <v>-14.331965100800002</v>
      </c>
      <c r="HT57" s="198">
        <f t="shared" si="94"/>
        <v>-0.4813857574</v>
      </c>
      <c r="HU57" s="503">
        <f t="shared" ref="HU57:HU103" si="176">IF(AND(HS57&lt;(HN57-2),HP57&lt;-5),HO57*-0.1,IF(AND(HS57&lt;(HN57-2),HP57&lt;-3),HO57*-0.2,IF(AND(HS57&lt;(HN57-2),HP57&lt;-1),HO57*-0.3,0)))</f>
        <v>0</v>
      </c>
      <c r="HV57" s="503">
        <f t="shared" ref="HV57:HV103" si="177">IF(AND(HS57&lt;(HN57-2),HP57&gt;5),HO57*-0.3,IF(AND(HS57&lt;(HN57-2),HP57&gt;3),HO57*-0.2,IF(AND(HS57&lt;(HN57-2),HP57&gt;1),HO57*-0.1,0)))</f>
        <v>0</v>
      </c>
      <c r="HW57" s="503">
        <f t="shared" si="96"/>
        <v>0</v>
      </c>
      <c r="HX57" s="503">
        <f t="shared" si="97"/>
        <v>0</v>
      </c>
      <c r="HY57" s="504">
        <f t="shared" si="98"/>
        <v>-14.031965100800003</v>
      </c>
      <c r="HZ57" s="513">
        <f t="shared" si="44"/>
        <v>-0.4813857574</v>
      </c>
      <c r="IA57" s="513">
        <f>IF(AND(HY56&lt;-22.5,HP57&lt;0),(SUM(HT57:HX57)*0.4),(SUM(HT57:HX57)))</f>
        <v>-0.4813857574</v>
      </c>
      <c r="IB57" s="159"/>
      <c r="IC57" s="161"/>
      <c r="ID57" s="159"/>
      <c r="IE57" s="103">
        <f t="shared" ref="IE57:IE120" si="178">(IE56+IA57)</f>
        <v>-14.031965100800003</v>
      </c>
      <c r="IF57" s="178"/>
      <c r="IG57" s="179"/>
      <c r="IH57" s="36">
        <v>42299</v>
      </c>
      <c r="II57" s="107">
        <v>7.3571999999999989</v>
      </c>
      <c r="IJ57" s="107">
        <v>7.4529999999999994</v>
      </c>
      <c r="IK57" s="173">
        <v>-12.90580782396</v>
      </c>
      <c r="IL57" s="197">
        <f t="shared" si="147"/>
        <v>-0.4813857574</v>
      </c>
      <c r="IM57" s="330">
        <v>1.0970000000000013</v>
      </c>
      <c r="IN57" s="222">
        <f t="shared" si="148"/>
        <v>0</v>
      </c>
      <c r="IO57" s="223">
        <f t="shared" ref="IO57:IO103" si="179">IF(IM57&gt;5,0.8,IF(IM57&gt;4,0.85,IF(IM57&gt;3,0.9,IF(IM57&gt;2,0.95,IF(IM57&gt;1,0.98,IF(IM57&gt;0,1,0))))))</f>
        <v>0.98</v>
      </c>
      <c r="IP57" s="198">
        <f t="shared" si="46"/>
        <v>-16.583388388672002</v>
      </c>
      <c r="IQ57" s="198">
        <f t="shared" si="101"/>
        <v>-0.47175804225199869</v>
      </c>
      <c r="IR57" s="503">
        <f t="shared" ref="IR57:IR103" si="180">IF(AND(IP57&lt;(IK57-2),IM57&lt;-5),IL57*-0.1,IF(AND(IP57&lt;(IK57-2),IM57&lt;-3),IL57*-0.2,IF(AND(IP57&lt;(IK57-2),IM57&lt;-1),IL57*-0.3,0)))</f>
        <v>0</v>
      </c>
      <c r="IS57" s="503">
        <f t="shared" ref="IS57:IS103" si="181">IF(AND(IP57&lt;(IK57-2),IM57&gt;5),IL57*-0.3,IF(AND(IP57&lt;(IK57-2),IM57&gt;3),IL57*-0.2,IF(AND(IP57&lt;(IK57-2),IM57&gt;1),IL57*-0.1,0)))</f>
        <v>4.8138575740000002E-2</v>
      </c>
      <c r="IT57" s="503">
        <f t="shared" si="103"/>
        <v>0</v>
      </c>
      <c r="IU57" s="503">
        <f t="shared" si="104"/>
        <v>0</v>
      </c>
      <c r="IV57" s="504">
        <f t="shared" si="105"/>
        <v>-15.036202809912</v>
      </c>
      <c r="IW57" s="513">
        <f t="shared" si="48"/>
        <v>-0.42361946651199867</v>
      </c>
      <c r="IX57" s="513">
        <f>IF(AND(IV56&lt;-22.5,IM57&lt;0),(SUM(IQ57:IU57)*0.4),(SUM(IQ57:IU57)))</f>
        <v>-0.42361946651199867</v>
      </c>
      <c r="IY57" s="159"/>
      <c r="IZ57" s="161"/>
      <c r="JA57" s="159"/>
      <c r="JB57" s="103">
        <f t="shared" ref="JB57:JB120" si="182">(JB56+IX57)</f>
        <v>-15.036202809912</v>
      </c>
      <c r="JC57" s="178"/>
      <c r="JD57" s="182">
        <v>-12.90580782396</v>
      </c>
      <c r="JF57" s="159">
        <v>-3.9529999999999994</v>
      </c>
      <c r="JG57" s="159">
        <f t="shared" ref="JG57:JG88" si="183">(CW57)</f>
        <v>-12.481889558260001</v>
      </c>
      <c r="JH57" s="159"/>
      <c r="JJ57" s="159">
        <v>-0.40299999999999958</v>
      </c>
      <c r="JK57" s="159">
        <f t="shared" ref="JK57:JK88" si="184">(DT57)</f>
        <v>-13.585423100800002</v>
      </c>
      <c r="JL57" s="159"/>
      <c r="JN57" s="159">
        <v>5.7970000000000006</v>
      </c>
      <c r="JO57" s="159">
        <f t="shared" ref="JO57:JO88" si="185">(EQ57)</f>
        <v>-11.573047280639999</v>
      </c>
      <c r="JP57" s="159"/>
      <c r="JR57" s="159">
        <v>1.2469999999999999</v>
      </c>
      <c r="JS57" s="159">
        <f t="shared" ref="JS57:JS88" si="186">(FN57)</f>
        <v>-12.899628918784</v>
      </c>
      <c r="JT57" s="159"/>
      <c r="JV57" s="159">
        <v>0.69700000000000095</v>
      </c>
      <c r="JW57" s="159">
        <f t="shared" ref="JW57:JW88" si="187">(GK57)</f>
        <v>-12.820906633932001</v>
      </c>
      <c r="JX57" s="159"/>
      <c r="JZ57" s="159">
        <v>1.4969999999999999</v>
      </c>
      <c r="KA57" s="159">
        <f t="shared" ref="KA57:KA88" si="188">(HH57)</f>
        <v>-13.622876918784</v>
      </c>
      <c r="KB57" s="159"/>
      <c r="KD57" s="370">
        <v>-0.35299999999999976</v>
      </c>
      <c r="KE57" s="159">
        <f t="shared" ref="KE57:KE88" si="189">(IE57)</f>
        <v>-14.031965100800003</v>
      </c>
      <c r="KF57" s="159"/>
      <c r="KH57" s="330">
        <v>1.0970000000000013</v>
      </c>
      <c r="KI57" s="159">
        <f t="shared" si="49"/>
        <v>-15.036202809912</v>
      </c>
      <c r="KJ57" s="178"/>
      <c r="KK57" s="36">
        <v>42299</v>
      </c>
      <c r="KL57" s="36"/>
    </row>
    <row r="58" spans="1:315" ht="15.75" thickBot="1" x14ac:dyDescent="0.3">
      <c r="A58" s="95">
        <v>41204</v>
      </c>
      <c r="B58" s="36">
        <v>41204</v>
      </c>
      <c r="C58" s="303">
        <v>3.5</v>
      </c>
      <c r="D58" s="303">
        <v>7.05</v>
      </c>
      <c r="E58" s="303">
        <v>13.25</v>
      </c>
      <c r="F58" s="303">
        <v>8.6999999999999993</v>
      </c>
      <c r="G58" s="303">
        <v>8.15</v>
      </c>
      <c r="H58" s="303">
        <v>8.9499999999999993</v>
      </c>
      <c r="I58" s="303">
        <v>7.1</v>
      </c>
      <c r="J58" s="303">
        <v>8.5500000000000007</v>
      </c>
      <c r="K58" s="104"/>
      <c r="L58" s="36">
        <v>42299</v>
      </c>
      <c r="M58" s="107">
        <v>7.3571999999999989</v>
      </c>
      <c r="N58" s="98">
        <f t="shared" si="9"/>
        <v>7.4529999999999994</v>
      </c>
      <c r="O58" s="107">
        <f t="shared" si="10"/>
        <v>7.5491333333333328</v>
      </c>
      <c r="P58" s="264"/>
      <c r="Q58" s="177">
        <v>42299</v>
      </c>
      <c r="R58" s="303">
        <v>3.5</v>
      </c>
      <c r="S58" s="219">
        <v>-3.9529999999999994</v>
      </c>
      <c r="U58" s="303">
        <v>7.05</v>
      </c>
      <c r="V58" s="219">
        <v>-0.40299999999999958</v>
      </c>
      <c r="X58" s="303">
        <v>13.25</v>
      </c>
      <c r="Y58" s="219">
        <v>5.7970000000000006</v>
      </c>
      <c r="AA58" s="303">
        <v>8.6999999999999993</v>
      </c>
      <c r="AB58" s="219">
        <v>1.2469999999999999</v>
      </c>
      <c r="AD58" s="303">
        <v>8.15</v>
      </c>
      <c r="AE58" s="218">
        <v>0.69700000000000095</v>
      </c>
      <c r="AG58" s="303">
        <v>8.9499999999999993</v>
      </c>
      <c r="AH58" s="218">
        <v>1.4969999999999999</v>
      </c>
      <c r="AJ58" s="303">
        <v>7.1</v>
      </c>
      <c r="AK58" s="218">
        <v>-0.35299999999999976</v>
      </c>
      <c r="AM58" s="303">
        <v>8.6</v>
      </c>
      <c r="AN58" s="330">
        <v>1.0970000000000013</v>
      </c>
      <c r="AZ58" s="36">
        <v>42300</v>
      </c>
      <c r="BA58" s="303">
        <v>4.3</v>
      </c>
      <c r="BB58" s="227"/>
      <c r="BC58" s="303">
        <v>7.25</v>
      </c>
      <c r="BD58" s="184"/>
      <c r="BE58" s="303">
        <v>12</v>
      </c>
      <c r="BF58" s="184"/>
      <c r="BG58" s="303">
        <v>7.8500000000000005</v>
      </c>
      <c r="BH58" s="184"/>
      <c r="BI58" s="303">
        <v>8.9499999999999993</v>
      </c>
      <c r="BJ58" s="184"/>
      <c r="BK58" s="303">
        <v>9.0500000000000007</v>
      </c>
      <c r="BL58" s="374"/>
      <c r="BM58" s="303">
        <v>6.05</v>
      </c>
      <c r="BN58" s="184"/>
      <c r="BO58" s="303">
        <v>10.6</v>
      </c>
      <c r="BP58" s="184"/>
      <c r="BQ58">
        <f t="shared" si="150"/>
        <v>1</v>
      </c>
      <c r="BR58" s="36">
        <v>42300</v>
      </c>
      <c r="BS58">
        <v>4</v>
      </c>
      <c r="BT58">
        <f t="shared" si="123"/>
        <v>0.04</v>
      </c>
      <c r="BU58" s="100"/>
      <c r="BV58" s="36">
        <v>42300</v>
      </c>
      <c r="BW58" s="100">
        <v>4</v>
      </c>
      <c r="BX58" s="100">
        <f t="shared" si="124"/>
        <v>0.04</v>
      </c>
      <c r="BY58" s="100">
        <f t="shared" si="125"/>
        <v>-13.372089832959999</v>
      </c>
      <c r="BZ58" s="100"/>
      <c r="CA58" s="100"/>
      <c r="CC58" s="36">
        <v>42300</v>
      </c>
      <c r="CD58" s="107">
        <v>7.166599999999999</v>
      </c>
      <c r="CE58" s="107">
        <v>7.2618999999999989</v>
      </c>
      <c r="CF58" s="173">
        <v>-13.372089832959999</v>
      </c>
      <c r="CG58" s="197">
        <f t="shared" si="126"/>
        <v>-0.46628200899999861</v>
      </c>
      <c r="CH58" s="219">
        <v>-2.9618999999999991</v>
      </c>
      <c r="CI58" s="222">
        <f t="shared" si="127"/>
        <v>1.3</v>
      </c>
      <c r="CJ58" s="223">
        <f t="shared" si="151"/>
        <v>0</v>
      </c>
      <c r="CK58" s="198">
        <f t="shared" si="51"/>
        <v>-13.088056169959998</v>
      </c>
      <c r="CL58" s="198">
        <f t="shared" si="52"/>
        <v>-0.6061666116999973</v>
      </c>
      <c r="CM58" s="503">
        <f t="shared" si="152"/>
        <v>0</v>
      </c>
      <c r="CN58" s="503">
        <f t="shared" si="153"/>
        <v>0</v>
      </c>
      <c r="CO58" s="503">
        <f t="shared" si="54"/>
        <v>0</v>
      </c>
      <c r="CP58" s="503">
        <f t="shared" si="55"/>
        <v>0</v>
      </c>
      <c r="CQ58" s="504">
        <f t="shared" si="56"/>
        <v>-13.088056169959998</v>
      </c>
      <c r="CR58" s="513">
        <f t="shared" si="20"/>
        <v>-0.6061666116999973</v>
      </c>
      <c r="CS58" s="513">
        <f t="shared" ref="CS58:CS103" si="190">IF(AND(CQ57&lt;-22.5,CH58&lt;0),(SUM(CL58:CP58)*0.4),(SUM(CL58:CP58)))</f>
        <v>-0.6061666116999973</v>
      </c>
      <c r="CU58" s="161"/>
      <c r="CW58" s="103">
        <f t="shared" si="154"/>
        <v>-13.088056169959998</v>
      </c>
      <c r="CZ58" s="36">
        <v>42300</v>
      </c>
      <c r="DA58" s="107">
        <v>7.166599999999999</v>
      </c>
      <c r="DB58" s="107">
        <v>7.2618999999999989</v>
      </c>
      <c r="DC58" s="173">
        <v>-13.372089832959999</v>
      </c>
      <c r="DD58" s="197">
        <f t="shared" si="129"/>
        <v>-0.46628200899999861</v>
      </c>
      <c r="DE58" s="219">
        <v>-1.1899999999998911E-2</v>
      </c>
      <c r="DF58" s="222">
        <f t="shared" si="130"/>
        <v>1</v>
      </c>
      <c r="DG58" s="223">
        <f t="shared" si="155"/>
        <v>0</v>
      </c>
      <c r="DH58" s="198">
        <f t="shared" si="22"/>
        <v>-14.0517051098</v>
      </c>
      <c r="DI58" s="198">
        <f t="shared" si="59"/>
        <v>-0.46628200899999861</v>
      </c>
      <c r="DJ58" s="503">
        <f t="shared" si="156"/>
        <v>0</v>
      </c>
      <c r="DK58" s="503">
        <f t="shared" si="157"/>
        <v>0</v>
      </c>
      <c r="DL58" s="503">
        <f t="shared" si="61"/>
        <v>0</v>
      </c>
      <c r="DM58" s="503">
        <f t="shared" si="62"/>
        <v>0</v>
      </c>
      <c r="DN58" s="504">
        <f t="shared" si="63"/>
        <v>-14.0517051098</v>
      </c>
      <c r="DO58" s="513">
        <f t="shared" si="24"/>
        <v>-0.46628200899999861</v>
      </c>
      <c r="DP58" s="513">
        <f t="shared" ref="DP58:DP103" si="191">IF(AND(DN57&lt;-22.5,DE58&lt;0),(SUM(DI58:DM58)*0.4),(SUM(DI58:DM58)))</f>
        <v>-0.46628200899999861</v>
      </c>
      <c r="DR58" s="161"/>
      <c r="DT58" s="103">
        <f t="shared" si="158"/>
        <v>-14.0517051098</v>
      </c>
      <c r="DU58" s="178"/>
      <c r="DV58" s="179"/>
      <c r="DW58" s="36">
        <v>42300</v>
      </c>
      <c r="DX58" s="107">
        <v>7.166599999999999</v>
      </c>
      <c r="DY58" s="107">
        <v>7.2618999999999989</v>
      </c>
      <c r="DZ58" s="173">
        <v>-13.372089832959999</v>
      </c>
      <c r="EA58" s="197">
        <f t="shared" si="132"/>
        <v>-0.46628200899999861</v>
      </c>
      <c r="EB58" s="219">
        <v>4.7381000000000011</v>
      </c>
      <c r="EC58" s="222">
        <f t="shared" si="133"/>
        <v>0</v>
      </c>
      <c r="ED58" s="223">
        <f t="shared" si="159"/>
        <v>0.85</v>
      </c>
      <c r="EE58" s="198">
        <f t="shared" si="26"/>
        <v>-11.969386988289997</v>
      </c>
      <c r="EF58" s="198">
        <f t="shared" si="66"/>
        <v>-0.39633970764999837</v>
      </c>
      <c r="EG58" s="503">
        <f t="shared" si="160"/>
        <v>0</v>
      </c>
      <c r="EH58" s="503">
        <f t="shared" si="161"/>
        <v>0</v>
      </c>
      <c r="EI58" s="503">
        <f t="shared" si="68"/>
        <v>0</v>
      </c>
      <c r="EJ58" s="503">
        <f t="shared" si="69"/>
        <v>0</v>
      </c>
      <c r="EK58" s="504">
        <f t="shared" si="70"/>
        <v>-11.969386988289997</v>
      </c>
      <c r="EL58" s="513">
        <f t="shared" si="28"/>
        <v>-0.39633970764999837</v>
      </c>
      <c r="EM58" s="513">
        <f t="shared" ref="EM58:EM103" si="192">IF(AND(EK57&lt;-22.5,EB58&lt;0),(SUM(EF58:EJ58)*0.4),(SUM(EF58:EJ58)))</f>
        <v>-0.39633970764999837</v>
      </c>
      <c r="EO58" s="161"/>
      <c r="EQ58" s="103">
        <f t="shared" si="162"/>
        <v>-11.969386988289997</v>
      </c>
      <c r="ER58" s="178"/>
      <c r="ES58" s="179"/>
      <c r="ET58" s="36">
        <v>42300</v>
      </c>
      <c r="EU58" s="107">
        <v>7.166599999999999</v>
      </c>
      <c r="EV58" s="107">
        <v>7.2618999999999989</v>
      </c>
      <c r="EW58" s="173">
        <v>-13.372089832959999</v>
      </c>
      <c r="EX58" s="197">
        <f t="shared" si="135"/>
        <v>-0.46628200899999861</v>
      </c>
      <c r="EY58" s="219">
        <v>0.58810000000000162</v>
      </c>
      <c r="EZ58" s="222">
        <f t="shared" si="136"/>
        <v>0</v>
      </c>
      <c r="FA58" s="223">
        <f t="shared" si="163"/>
        <v>1</v>
      </c>
      <c r="FB58" s="198">
        <f t="shared" si="30"/>
        <v>-12.265910927783999</v>
      </c>
      <c r="FC58" s="198">
        <f t="shared" si="73"/>
        <v>-0.46628200899999861</v>
      </c>
      <c r="FD58" s="503">
        <f t="shared" si="164"/>
        <v>0</v>
      </c>
      <c r="FE58" s="503">
        <f t="shared" si="165"/>
        <v>0</v>
      </c>
      <c r="FF58" s="503">
        <f t="shared" si="75"/>
        <v>0</v>
      </c>
      <c r="FG58" s="503">
        <f t="shared" si="76"/>
        <v>0</v>
      </c>
      <c r="FH58" s="504">
        <f t="shared" si="77"/>
        <v>-13.365910927783998</v>
      </c>
      <c r="FI58" s="513">
        <f t="shared" si="32"/>
        <v>-0.46628200899999861</v>
      </c>
      <c r="FJ58" s="513">
        <f t="shared" ref="FJ58:FJ103" si="193">IF(AND(FH57&lt;-22.5,EY58&lt;0),(SUM(FC58:FG58)*0.4),(SUM(FC58:FG58)))</f>
        <v>-0.46628200899999861</v>
      </c>
      <c r="FL58" s="161"/>
      <c r="FN58" s="103">
        <f t="shared" si="166"/>
        <v>-13.365910927783998</v>
      </c>
      <c r="FO58" s="178"/>
      <c r="FP58" s="179"/>
      <c r="FQ58" s="36">
        <v>42300</v>
      </c>
      <c r="FR58" s="107">
        <v>7.166599999999999</v>
      </c>
      <c r="FS58" s="107">
        <v>7.2618999999999989</v>
      </c>
      <c r="FT58" s="173">
        <v>-13.372089832959999</v>
      </c>
      <c r="FU58" s="197">
        <f t="shared" si="138"/>
        <v>-0.46628200899999861</v>
      </c>
      <c r="FV58" s="218">
        <v>1.6881000000000004</v>
      </c>
      <c r="FW58" s="222">
        <f t="shared" si="139"/>
        <v>0</v>
      </c>
      <c r="FX58" s="223">
        <f t="shared" si="167"/>
        <v>0.98</v>
      </c>
      <c r="FY58" s="198">
        <f t="shared" si="34"/>
        <v>-13.477863002751999</v>
      </c>
      <c r="FZ58" s="198">
        <f t="shared" si="80"/>
        <v>-0.45695636881999846</v>
      </c>
      <c r="GA58" s="503">
        <f t="shared" si="168"/>
        <v>0</v>
      </c>
      <c r="GB58" s="503">
        <f t="shared" si="169"/>
        <v>0</v>
      </c>
      <c r="GC58" s="503">
        <f t="shared" si="82"/>
        <v>0</v>
      </c>
      <c r="GD58" s="503">
        <f t="shared" si="83"/>
        <v>0</v>
      </c>
      <c r="GE58" s="504">
        <f t="shared" si="84"/>
        <v>-13.277863002751999</v>
      </c>
      <c r="GF58" s="513">
        <f t="shared" si="36"/>
        <v>-0.45695636881999846</v>
      </c>
      <c r="GG58" s="513">
        <f t="shared" ref="GG58:GG103" si="194">IF(AND(GE57&lt;-22.5,FV58&lt;0),(SUM(FZ58:GD58)*0.4),(SUM(FZ58:GD58)))</f>
        <v>-0.45695636881999846</v>
      </c>
      <c r="GI58" s="161"/>
      <c r="GK58" s="103">
        <f t="shared" si="170"/>
        <v>-13.277863002751999</v>
      </c>
      <c r="GL58" s="178"/>
      <c r="GM58" s="179"/>
      <c r="GN58" s="36">
        <v>42300</v>
      </c>
      <c r="GO58" s="107">
        <v>7.166599999999999</v>
      </c>
      <c r="GP58" s="107">
        <v>7.2618999999999989</v>
      </c>
      <c r="GQ58" s="173">
        <v>-13.372089832959999</v>
      </c>
      <c r="GR58" s="197">
        <f t="shared" si="141"/>
        <v>-0.46628200899999861</v>
      </c>
      <c r="GS58" s="218">
        <v>1.7881000000000018</v>
      </c>
      <c r="GT58" s="222">
        <f t="shared" si="142"/>
        <v>0</v>
      </c>
      <c r="GU58" s="223">
        <f t="shared" si="171"/>
        <v>0.98</v>
      </c>
      <c r="GV58" s="198">
        <f t="shared" si="38"/>
        <v>-13.879833287603999</v>
      </c>
      <c r="GW58" s="198">
        <f t="shared" si="87"/>
        <v>-0.45695636881999846</v>
      </c>
      <c r="GX58" s="503">
        <f t="shared" si="172"/>
        <v>0</v>
      </c>
      <c r="GY58" s="503">
        <f t="shared" si="173"/>
        <v>0</v>
      </c>
      <c r="GZ58" s="503">
        <f t="shared" si="89"/>
        <v>0</v>
      </c>
      <c r="HA58" s="503">
        <f t="shared" si="90"/>
        <v>0</v>
      </c>
      <c r="HB58" s="504">
        <f t="shared" si="91"/>
        <v>-14.079833287603998</v>
      </c>
      <c r="HC58" s="513">
        <f t="shared" si="40"/>
        <v>-0.45695636881999846</v>
      </c>
      <c r="HD58" s="513">
        <f t="shared" ref="HD58:HD103" si="195">IF(AND(HB57&lt;-22.5,GS58&lt;0),(SUM(GW58:HA58)*0.4),(SUM(GW58:HA58)))</f>
        <v>-0.45695636881999846</v>
      </c>
      <c r="HF58" s="161"/>
      <c r="HH58" s="103">
        <f t="shared" si="174"/>
        <v>-14.079833287603998</v>
      </c>
      <c r="HJ58" s="179"/>
      <c r="HK58" s="36">
        <v>42300</v>
      </c>
      <c r="HL58" s="107">
        <v>7.166599999999999</v>
      </c>
      <c r="HM58" s="107">
        <v>7.2618999999999989</v>
      </c>
      <c r="HN58" s="173">
        <v>-13.372089832959999</v>
      </c>
      <c r="HO58" s="197">
        <f t="shared" si="144"/>
        <v>-0.46628200899999861</v>
      </c>
      <c r="HP58" s="218">
        <v>-1.2118999999999991</v>
      </c>
      <c r="HQ58" s="222">
        <f t="shared" si="145"/>
        <v>1</v>
      </c>
      <c r="HR58" s="223">
        <f t="shared" si="175"/>
        <v>0</v>
      </c>
      <c r="HS58" s="198">
        <f t="shared" si="42"/>
        <v>-14.7982471098</v>
      </c>
      <c r="HT58" s="198">
        <f t="shared" si="94"/>
        <v>-0.46628200899999861</v>
      </c>
      <c r="HU58" s="503">
        <f t="shared" si="176"/>
        <v>0</v>
      </c>
      <c r="HV58" s="503">
        <f t="shared" si="177"/>
        <v>0</v>
      </c>
      <c r="HW58" s="503">
        <f t="shared" si="96"/>
        <v>0</v>
      </c>
      <c r="HX58" s="503">
        <f t="shared" si="97"/>
        <v>0</v>
      </c>
      <c r="HY58" s="504">
        <f t="shared" si="98"/>
        <v>-14.498247109800001</v>
      </c>
      <c r="HZ58" s="513">
        <f t="shared" si="44"/>
        <v>-0.46628200899999861</v>
      </c>
      <c r="IA58" s="513">
        <f t="shared" ref="IA58:IA103" si="196">IF(AND(HY57&lt;-22.5,HP58&lt;0),(SUM(HT58:HX58)*0.4),(SUM(HT58:HX58)))</f>
        <v>-0.46628200899999861</v>
      </c>
      <c r="IB58" s="159"/>
      <c r="IC58" s="161"/>
      <c r="ID58" s="159"/>
      <c r="IE58" s="103">
        <f t="shared" si="178"/>
        <v>-14.498247109800001</v>
      </c>
      <c r="IF58" s="178"/>
      <c r="IG58" s="179"/>
      <c r="IH58" s="36">
        <v>42300</v>
      </c>
      <c r="II58" s="107">
        <v>7.166599999999999</v>
      </c>
      <c r="IJ58" s="107">
        <v>7.2618999999999989</v>
      </c>
      <c r="IK58" s="173">
        <v>-13.372089832959999</v>
      </c>
      <c r="IL58" s="197">
        <f t="shared" si="147"/>
        <v>-0.46628200899999861</v>
      </c>
      <c r="IM58" s="330">
        <v>3.2881000000000018</v>
      </c>
      <c r="IN58" s="222">
        <f t="shared" si="148"/>
        <v>0</v>
      </c>
      <c r="IO58" s="223">
        <f t="shared" si="179"/>
        <v>0.9</v>
      </c>
      <c r="IP58" s="198">
        <f t="shared" si="46"/>
        <v>-17.003042196772</v>
      </c>
      <c r="IQ58" s="198">
        <f t="shared" si="101"/>
        <v>-0.41965380809999786</v>
      </c>
      <c r="IR58" s="503">
        <f t="shared" si="180"/>
        <v>0</v>
      </c>
      <c r="IS58" s="503">
        <f t="shared" si="181"/>
        <v>9.3256401799999722E-2</v>
      </c>
      <c r="IT58" s="503">
        <f t="shared" si="103"/>
        <v>0</v>
      </c>
      <c r="IU58" s="503">
        <f t="shared" si="104"/>
        <v>0</v>
      </c>
      <c r="IV58" s="504">
        <f t="shared" si="105"/>
        <v>-15.362600216211998</v>
      </c>
      <c r="IW58" s="513">
        <f t="shared" si="48"/>
        <v>-0.32639740629999814</v>
      </c>
      <c r="IX58" s="513">
        <f t="shared" ref="IX58:IX103" si="197">IF(AND(IV57&lt;-22.5,IM58&lt;0),(SUM(IQ58:IU58)*0.4),(SUM(IQ58:IU58)))</f>
        <v>-0.32639740629999814</v>
      </c>
      <c r="IY58" s="159"/>
      <c r="IZ58" s="161"/>
      <c r="JA58" s="159"/>
      <c r="JB58" s="103">
        <f t="shared" si="182"/>
        <v>-15.362600216211998</v>
      </c>
      <c r="JC58" s="178"/>
      <c r="JD58" s="182">
        <v>-13.372089832959999</v>
      </c>
      <c r="JF58" s="159">
        <v>-2.9618999999999991</v>
      </c>
      <c r="JG58" s="159">
        <f t="shared" si="183"/>
        <v>-13.088056169959998</v>
      </c>
      <c r="JH58" s="159"/>
      <c r="JJ58" s="159">
        <v>-1.1899999999998911E-2</v>
      </c>
      <c r="JK58" s="159">
        <f t="shared" si="184"/>
        <v>-14.0517051098</v>
      </c>
      <c r="JL58" s="159"/>
      <c r="JN58" s="159">
        <v>4.7381000000000011</v>
      </c>
      <c r="JO58" s="159">
        <f t="shared" si="185"/>
        <v>-11.969386988289997</v>
      </c>
      <c r="JP58" s="159"/>
      <c r="JR58" s="159">
        <v>0.58810000000000162</v>
      </c>
      <c r="JS58" s="159">
        <f t="shared" si="186"/>
        <v>-13.365910927783998</v>
      </c>
      <c r="JT58" s="159"/>
      <c r="JV58" s="159">
        <v>1.6881000000000004</v>
      </c>
      <c r="JW58" s="159">
        <f t="shared" si="187"/>
        <v>-13.277863002751999</v>
      </c>
      <c r="JX58" s="159"/>
      <c r="JZ58" s="159">
        <v>1.7881000000000018</v>
      </c>
      <c r="KA58" s="159">
        <f t="shared" si="188"/>
        <v>-14.079833287603998</v>
      </c>
      <c r="KB58" s="159"/>
      <c r="KD58" s="370">
        <v>-1.2118999999999991</v>
      </c>
      <c r="KE58" s="159">
        <f t="shared" si="189"/>
        <v>-14.498247109800001</v>
      </c>
      <c r="KF58" s="159"/>
      <c r="KH58" s="330">
        <v>3.2881000000000018</v>
      </c>
      <c r="KI58" s="159">
        <f t="shared" si="49"/>
        <v>-15.362600216211998</v>
      </c>
      <c r="KJ58" s="178"/>
      <c r="KK58" s="36">
        <v>42300</v>
      </c>
      <c r="KL58" s="36"/>
    </row>
    <row r="59" spans="1:315" ht="15.75" thickBot="1" x14ac:dyDescent="0.3">
      <c r="A59" s="95">
        <v>41205</v>
      </c>
      <c r="B59" s="36">
        <v>41205</v>
      </c>
      <c r="C59" s="303">
        <v>4.3</v>
      </c>
      <c r="D59" s="303">
        <v>7.25</v>
      </c>
      <c r="E59" s="303">
        <v>12</v>
      </c>
      <c r="F59" s="303">
        <v>7.8500000000000005</v>
      </c>
      <c r="G59" s="303">
        <v>8.9499999999999993</v>
      </c>
      <c r="H59" s="303">
        <v>9.0500000000000007</v>
      </c>
      <c r="I59" s="303">
        <v>6.05</v>
      </c>
      <c r="J59" s="303">
        <v>10.55</v>
      </c>
      <c r="K59" s="104"/>
      <c r="L59" s="36">
        <v>42300</v>
      </c>
      <c r="M59" s="107">
        <v>7.166599999999999</v>
      </c>
      <c r="N59" s="98">
        <f t="shared" si="9"/>
        <v>7.2618999999999989</v>
      </c>
      <c r="O59" s="107">
        <f t="shared" si="10"/>
        <v>7.3575333333333326</v>
      </c>
      <c r="P59" s="264"/>
      <c r="Q59" s="177">
        <v>42300</v>
      </c>
      <c r="R59" s="303">
        <v>4.3</v>
      </c>
      <c r="S59" s="219">
        <v>-2.9618999999999991</v>
      </c>
      <c r="U59" s="303">
        <v>7.25</v>
      </c>
      <c r="V59" s="219">
        <v>-1.1899999999998911E-2</v>
      </c>
      <c r="X59" s="303">
        <v>12</v>
      </c>
      <c r="Y59" s="219">
        <v>4.7381000000000011</v>
      </c>
      <c r="AA59" s="303">
        <v>7.8500000000000005</v>
      </c>
      <c r="AB59" s="219">
        <v>0.58810000000000162</v>
      </c>
      <c r="AD59" s="303">
        <v>8.9499999999999993</v>
      </c>
      <c r="AE59" s="218">
        <v>1.6881000000000004</v>
      </c>
      <c r="AG59" s="303">
        <v>9.0500000000000007</v>
      </c>
      <c r="AH59" s="218">
        <v>1.7881000000000018</v>
      </c>
      <c r="AJ59" s="303">
        <v>6.05</v>
      </c>
      <c r="AK59" s="218">
        <v>-1.2118999999999991</v>
      </c>
      <c r="AM59" s="303">
        <v>10.6</v>
      </c>
      <c r="AN59" s="330">
        <v>3.2881000000000018</v>
      </c>
      <c r="AZ59" s="36">
        <v>42301</v>
      </c>
      <c r="BA59" s="303">
        <v>4.3</v>
      </c>
      <c r="BB59" s="227"/>
      <c r="BC59" s="303">
        <v>8</v>
      </c>
      <c r="BD59" s="184"/>
      <c r="BE59" s="303">
        <v>9.15</v>
      </c>
      <c r="BF59" s="184"/>
      <c r="BG59" s="303">
        <v>5.6</v>
      </c>
      <c r="BH59" s="184"/>
      <c r="BI59" s="303">
        <v>9.1000000000000014</v>
      </c>
      <c r="BJ59" s="184"/>
      <c r="BK59" s="303">
        <v>7.8000000000000007</v>
      </c>
      <c r="BL59" s="374"/>
      <c r="BM59" s="303">
        <v>7.7</v>
      </c>
      <c r="BN59" s="184"/>
      <c r="BO59" s="303">
        <v>9.1</v>
      </c>
      <c r="BP59" s="184">
        <v>-17.399999999999999</v>
      </c>
      <c r="BQ59">
        <f t="shared" si="150"/>
        <v>1</v>
      </c>
      <c r="BR59" s="36">
        <v>42301</v>
      </c>
      <c r="BS59">
        <v>5</v>
      </c>
      <c r="BT59">
        <f t="shared" si="123"/>
        <v>0.05</v>
      </c>
      <c r="BU59" s="100"/>
      <c r="BV59" s="36">
        <v>42301</v>
      </c>
      <c r="BW59" s="100">
        <v>5</v>
      </c>
      <c r="BX59" s="100">
        <f t="shared" si="124"/>
        <v>0.05</v>
      </c>
      <c r="BY59" s="100">
        <f t="shared" si="125"/>
        <v>-13.823597974999998</v>
      </c>
      <c r="BZ59" s="100"/>
      <c r="CA59" s="100"/>
      <c r="CC59" s="36">
        <v>42301</v>
      </c>
      <c r="CD59" s="107">
        <v>6.9770000000000003</v>
      </c>
      <c r="CE59" s="107">
        <v>7.0717999999999996</v>
      </c>
      <c r="CF59" s="173">
        <v>-13.823597974999998</v>
      </c>
      <c r="CG59" s="197">
        <f t="shared" si="126"/>
        <v>-0.45150814203999978</v>
      </c>
      <c r="CH59" s="219">
        <v>-2.7717999999999998</v>
      </c>
      <c r="CI59" s="222">
        <f t="shared" si="127"/>
        <v>1.3</v>
      </c>
      <c r="CJ59" s="223">
        <f t="shared" si="151"/>
        <v>0</v>
      </c>
      <c r="CK59" s="198">
        <f t="shared" si="51"/>
        <v>-13.675016754611997</v>
      </c>
      <c r="CL59" s="198">
        <f t="shared" si="52"/>
        <v>-0.58696058465199918</v>
      </c>
      <c r="CM59" s="503">
        <f t="shared" si="152"/>
        <v>0</v>
      </c>
      <c r="CN59" s="503">
        <f t="shared" si="153"/>
        <v>0</v>
      </c>
      <c r="CO59" s="503">
        <f t="shared" si="54"/>
        <v>0</v>
      </c>
      <c r="CP59" s="503">
        <f t="shared" si="55"/>
        <v>0</v>
      </c>
      <c r="CQ59" s="504">
        <f t="shared" si="56"/>
        <v>-13.675016754611997</v>
      </c>
      <c r="CR59" s="513">
        <f t="shared" si="20"/>
        <v>-0.58696058465199918</v>
      </c>
      <c r="CS59" s="513">
        <f t="shared" si="190"/>
        <v>-0.58696058465199918</v>
      </c>
      <c r="CU59" s="161"/>
      <c r="CW59" s="103">
        <f t="shared" si="154"/>
        <v>-13.675016754611997</v>
      </c>
      <c r="CZ59" s="36">
        <v>42301</v>
      </c>
      <c r="DA59" s="107">
        <v>6.9770000000000003</v>
      </c>
      <c r="DB59" s="107">
        <v>7.0717999999999996</v>
      </c>
      <c r="DC59" s="173">
        <v>-13.823597974999998</v>
      </c>
      <c r="DD59" s="197">
        <f t="shared" si="129"/>
        <v>-0.45150814203999978</v>
      </c>
      <c r="DE59" s="219">
        <v>0.92820000000000036</v>
      </c>
      <c r="DF59" s="222">
        <f t="shared" si="130"/>
        <v>0</v>
      </c>
      <c r="DG59" s="223">
        <f t="shared" si="155"/>
        <v>1</v>
      </c>
      <c r="DH59" s="198">
        <f t="shared" si="22"/>
        <v>-14.50321325184</v>
      </c>
      <c r="DI59" s="198">
        <f t="shared" si="59"/>
        <v>-0.45150814203999978</v>
      </c>
      <c r="DJ59" s="503">
        <f t="shared" si="156"/>
        <v>0</v>
      </c>
      <c r="DK59" s="503">
        <f t="shared" si="157"/>
        <v>0</v>
      </c>
      <c r="DL59" s="503">
        <f t="shared" si="61"/>
        <v>0</v>
      </c>
      <c r="DM59" s="503">
        <f t="shared" si="62"/>
        <v>0</v>
      </c>
      <c r="DN59" s="504">
        <f t="shared" si="63"/>
        <v>-14.50321325184</v>
      </c>
      <c r="DO59" s="513">
        <f t="shared" si="24"/>
        <v>-0.45150814203999978</v>
      </c>
      <c r="DP59" s="513">
        <f t="shared" si="191"/>
        <v>-0.45150814203999978</v>
      </c>
      <c r="DR59" s="161"/>
      <c r="DT59" s="103">
        <f t="shared" si="158"/>
        <v>-14.50321325184</v>
      </c>
      <c r="DU59" s="178"/>
      <c r="DV59" s="179"/>
      <c r="DW59" s="36">
        <v>42301</v>
      </c>
      <c r="DX59" s="107">
        <v>6.9770000000000003</v>
      </c>
      <c r="DY59" s="107">
        <v>7.0717999999999996</v>
      </c>
      <c r="DZ59" s="173">
        <v>-13.823597974999998</v>
      </c>
      <c r="EA59" s="197">
        <f t="shared" si="132"/>
        <v>-0.45150814203999978</v>
      </c>
      <c r="EB59" s="219">
        <v>2.0782000000000007</v>
      </c>
      <c r="EC59" s="222">
        <f t="shared" si="133"/>
        <v>0</v>
      </c>
      <c r="ED59" s="223">
        <f t="shared" si="159"/>
        <v>0.95</v>
      </c>
      <c r="EE59" s="198">
        <f t="shared" si="26"/>
        <v>-12.398319723227997</v>
      </c>
      <c r="EF59" s="198">
        <f t="shared" si="66"/>
        <v>-0.42893273493799988</v>
      </c>
      <c r="EG59" s="503">
        <f t="shared" si="160"/>
        <v>0</v>
      </c>
      <c r="EH59" s="503">
        <f t="shared" si="161"/>
        <v>0</v>
      </c>
      <c r="EI59" s="503">
        <f t="shared" si="68"/>
        <v>0</v>
      </c>
      <c r="EJ59" s="503">
        <f t="shared" si="69"/>
        <v>0</v>
      </c>
      <c r="EK59" s="504">
        <f t="shared" si="70"/>
        <v>-12.398319723227997</v>
      </c>
      <c r="EL59" s="513">
        <f t="shared" si="28"/>
        <v>-0.42893273493799988</v>
      </c>
      <c r="EM59" s="513">
        <f t="shared" si="192"/>
        <v>-0.42893273493799988</v>
      </c>
      <c r="EO59" s="161"/>
      <c r="EQ59" s="103">
        <f t="shared" si="162"/>
        <v>-12.398319723227997</v>
      </c>
      <c r="ER59" s="178"/>
      <c r="ES59" s="179"/>
      <c r="ET59" s="36">
        <v>42301</v>
      </c>
      <c r="EU59" s="107">
        <v>6.9770000000000003</v>
      </c>
      <c r="EV59" s="107">
        <v>7.0717999999999996</v>
      </c>
      <c r="EW59" s="173">
        <v>-13.823597974999998</v>
      </c>
      <c r="EX59" s="197">
        <f t="shared" si="135"/>
        <v>-0.45150814203999978</v>
      </c>
      <c r="EY59" s="219">
        <v>-1.4718</v>
      </c>
      <c r="EZ59" s="222">
        <f t="shared" si="136"/>
        <v>1</v>
      </c>
      <c r="FA59" s="223">
        <f t="shared" si="163"/>
        <v>0</v>
      </c>
      <c r="FB59" s="198">
        <f t="shared" si="30"/>
        <v>-12.717419069823999</v>
      </c>
      <c r="FC59" s="198">
        <f t="shared" si="73"/>
        <v>-0.45150814203999978</v>
      </c>
      <c r="FD59" s="503">
        <f t="shared" si="164"/>
        <v>0</v>
      </c>
      <c r="FE59" s="503">
        <f t="shared" si="165"/>
        <v>0</v>
      </c>
      <c r="FF59" s="503">
        <f t="shared" si="75"/>
        <v>0</v>
      </c>
      <c r="FG59" s="503">
        <f t="shared" si="76"/>
        <v>0</v>
      </c>
      <c r="FH59" s="504">
        <f t="shared" si="77"/>
        <v>-13.817419069823998</v>
      </c>
      <c r="FI59" s="513">
        <f t="shared" si="32"/>
        <v>-0.45150814203999978</v>
      </c>
      <c r="FJ59" s="513">
        <f t="shared" si="193"/>
        <v>-0.45150814203999978</v>
      </c>
      <c r="FL59" s="161"/>
      <c r="FN59" s="103">
        <f t="shared" si="166"/>
        <v>-13.817419069823998</v>
      </c>
      <c r="FO59" s="178"/>
      <c r="FP59" s="179"/>
      <c r="FQ59" s="36">
        <v>42301</v>
      </c>
      <c r="FR59" s="107">
        <v>6.9770000000000003</v>
      </c>
      <c r="FS59" s="107">
        <v>7.0717999999999996</v>
      </c>
      <c r="FT59" s="173">
        <v>-13.823597974999998</v>
      </c>
      <c r="FU59" s="197">
        <f t="shared" si="138"/>
        <v>-0.45150814203999978</v>
      </c>
      <c r="FV59" s="218">
        <v>2.0282000000000018</v>
      </c>
      <c r="FW59" s="222">
        <f t="shared" si="139"/>
        <v>0</v>
      </c>
      <c r="FX59" s="223">
        <f t="shared" si="167"/>
        <v>0.95</v>
      </c>
      <c r="FY59" s="198">
        <f t="shared" si="34"/>
        <v>-13.906795737689999</v>
      </c>
      <c r="FZ59" s="198">
        <f t="shared" si="80"/>
        <v>-0.42893273493799988</v>
      </c>
      <c r="GA59" s="503">
        <f t="shared" si="168"/>
        <v>0</v>
      </c>
      <c r="GB59" s="503">
        <f t="shared" si="169"/>
        <v>0</v>
      </c>
      <c r="GC59" s="503">
        <f t="shared" si="82"/>
        <v>0</v>
      </c>
      <c r="GD59" s="503">
        <f t="shared" si="83"/>
        <v>0</v>
      </c>
      <c r="GE59" s="504">
        <f t="shared" si="84"/>
        <v>-13.706795737689999</v>
      </c>
      <c r="GF59" s="513">
        <f t="shared" si="36"/>
        <v>-0.42893273493799988</v>
      </c>
      <c r="GG59" s="513">
        <f t="shared" si="194"/>
        <v>-0.42893273493799988</v>
      </c>
      <c r="GI59" s="161"/>
      <c r="GK59" s="103">
        <f t="shared" si="170"/>
        <v>-13.706795737689999</v>
      </c>
      <c r="GL59" s="178"/>
      <c r="GM59" s="179"/>
      <c r="GN59" s="36">
        <v>42301</v>
      </c>
      <c r="GO59" s="107">
        <v>6.9770000000000003</v>
      </c>
      <c r="GP59" s="107">
        <v>7.0717999999999996</v>
      </c>
      <c r="GQ59" s="173">
        <v>-13.823597974999998</v>
      </c>
      <c r="GR59" s="197">
        <f t="shared" si="141"/>
        <v>-0.45150814203999978</v>
      </c>
      <c r="GS59" s="218">
        <v>0.72820000000000107</v>
      </c>
      <c r="GT59" s="222">
        <f t="shared" si="142"/>
        <v>0</v>
      </c>
      <c r="GU59" s="223">
        <f t="shared" si="171"/>
        <v>1</v>
      </c>
      <c r="GV59" s="198">
        <f t="shared" si="38"/>
        <v>-14.331341429643999</v>
      </c>
      <c r="GW59" s="198">
        <f t="shared" si="87"/>
        <v>-0.45150814203999978</v>
      </c>
      <c r="GX59" s="503">
        <f t="shared" si="172"/>
        <v>0</v>
      </c>
      <c r="GY59" s="503">
        <f t="shared" si="173"/>
        <v>0</v>
      </c>
      <c r="GZ59" s="503">
        <f t="shared" si="89"/>
        <v>0</v>
      </c>
      <c r="HA59" s="503">
        <f t="shared" si="90"/>
        <v>0</v>
      </c>
      <c r="HB59" s="504">
        <f t="shared" si="91"/>
        <v>-14.531341429643998</v>
      </c>
      <c r="HC59" s="513">
        <f t="shared" si="40"/>
        <v>-0.45150814203999978</v>
      </c>
      <c r="HD59" s="513">
        <f t="shared" si="195"/>
        <v>-0.45150814203999978</v>
      </c>
      <c r="HF59" s="161"/>
      <c r="HH59" s="103">
        <f t="shared" si="174"/>
        <v>-14.531341429643998</v>
      </c>
      <c r="HJ59" s="179"/>
      <c r="HK59" s="36">
        <v>42301</v>
      </c>
      <c r="HL59" s="107">
        <v>6.9770000000000003</v>
      </c>
      <c r="HM59" s="107">
        <v>7.0717999999999996</v>
      </c>
      <c r="HN59" s="173">
        <v>-13.823597974999998</v>
      </c>
      <c r="HO59" s="197">
        <f t="shared" si="144"/>
        <v>-0.45150814203999978</v>
      </c>
      <c r="HP59" s="218">
        <v>0.62820000000000054</v>
      </c>
      <c r="HQ59" s="222">
        <f t="shared" si="145"/>
        <v>0</v>
      </c>
      <c r="HR59" s="223">
        <f t="shared" si="175"/>
        <v>1</v>
      </c>
      <c r="HS59" s="198">
        <f t="shared" si="42"/>
        <v>-15.24975525184</v>
      </c>
      <c r="HT59" s="198">
        <f t="shared" si="94"/>
        <v>-0.45150814203999978</v>
      </c>
      <c r="HU59" s="503">
        <f t="shared" si="176"/>
        <v>0</v>
      </c>
      <c r="HV59" s="503">
        <f t="shared" si="177"/>
        <v>0</v>
      </c>
      <c r="HW59" s="503">
        <f t="shared" si="96"/>
        <v>0</v>
      </c>
      <c r="HX59" s="503">
        <f t="shared" si="97"/>
        <v>0</v>
      </c>
      <c r="HY59" s="504">
        <f t="shared" si="98"/>
        <v>-14.949755251840001</v>
      </c>
      <c r="HZ59" s="513">
        <f t="shared" si="44"/>
        <v>-0.45150814203999978</v>
      </c>
      <c r="IA59" s="513">
        <f t="shared" si="196"/>
        <v>-0.45150814203999978</v>
      </c>
      <c r="IB59" s="159"/>
      <c r="IC59" s="161"/>
      <c r="ID59" s="159"/>
      <c r="IE59" s="103">
        <f t="shared" si="178"/>
        <v>-14.949755251840001</v>
      </c>
      <c r="IF59" s="178"/>
      <c r="IG59" s="179"/>
      <c r="IH59" s="36">
        <v>42301</v>
      </c>
      <c r="II59" s="107">
        <v>6.9770000000000003</v>
      </c>
      <c r="IJ59" s="107">
        <v>7.0717999999999996</v>
      </c>
      <c r="IK59" s="173">
        <v>-13.823597974999998</v>
      </c>
      <c r="IL59" s="197">
        <f t="shared" si="147"/>
        <v>-0.45150814203999978</v>
      </c>
      <c r="IM59" s="330">
        <v>1.9782000000000011</v>
      </c>
      <c r="IN59" s="222">
        <f t="shared" si="148"/>
        <v>0</v>
      </c>
      <c r="IO59" s="223">
        <f t="shared" si="179"/>
        <v>0.98</v>
      </c>
      <c r="IP59" s="198">
        <f t="shared" si="46"/>
        <v>-17.4455201759712</v>
      </c>
      <c r="IQ59" s="198">
        <f t="shared" si="101"/>
        <v>-0.44247797919920018</v>
      </c>
      <c r="IR59" s="503">
        <f t="shared" si="180"/>
        <v>0</v>
      </c>
      <c r="IS59" s="503">
        <f t="shared" si="181"/>
        <v>4.5150814203999981E-2</v>
      </c>
      <c r="IT59" s="503">
        <f t="shared" si="103"/>
        <v>0</v>
      </c>
      <c r="IU59" s="503">
        <f t="shared" si="104"/>
        <v>0</v>
      </c>
      <c r="IV59" s="504">
        <f t="shared" si="105"/>
        <v>-15.759927381207198</v>
      </c>
      <c r="IW59" s="513">
        <f t="shared" si="48"/>
        <v>-0.39732716499520021</v>
      </c>
      <c r="IX59" s="513">
        <f t="shared" si="197"/>
        <v>-0.39732716499520021</v>
      </c>
      <c r="IY59" s="159"/>
      <c r="IZ59" s="161"/>
      <c r="JA59" s="159"/>
      <c r="JB59" s="103">
        <f t="shared" si="182"/>
        <v>-15.759927381207198</v>
      </c>
      <c r="JC59" s="178">
        <v>-17.399999999999999</v>
      </c>
      <c r="JD59" s="182">
        <v>-13.823597974999998</v>
      </c>
      <c r="JF59" s="159">
        <v>-2.7717999999999998</v>
      </c>
      <c r="JG59" s="159">
        <f t="shared" si="183"/>
        <v>-13.675016754611997</v>
      </c>
      <c r="JH59" s="159"/>
      <c r="JJ59" s="159">
        <v>0.92820000000000036</v>
      </c>
      <c r="JK59" s="159">
        <f t="shared" si="184"/>
        <v>-14.50321325184</v>
      </c>
      <c r="JL59" s="159"/>
      <c r="JN59" s="159">
        <v>2.0782000000000007</v>
      </c>
      <c r="JO59" s="159">
        <f t="shared" si="185"/>
        <v>-12.398319723227997</v>
      </c>
      <c r="JP59" s="159"/>
      <c r="JR59" s="159">
        <v>-1.4718</v>
      </c>
      <c r="JS59" s="159">
        <f t="shared" si="186"/>
        <v>-13.817419069823998</v>
      </c>
      <c r="JT59" s="159"/>
      <c r="JV59" s="159">
        <v>2.0282000000000018</v>
      </c>
      <c r="JW59" s="159">
        <f t="shared" si="187"/>
        <v>-13.706795737689999</v>
      </c>
      <c r="JX59" s="159"/>
      <c r="JZ59" s="159">
        <v>0.72820000000000107</v>
      </c>
      <c r="KA59" s="159">
        <f t="shared" si="188"/>
        <v>-14.531341429643998</v>
      </c>
      <c r="KB59" s="159"/>
      <c r="KD59" s="370">
        <v>0.62820000000000054</v>
      </c>
      <c r="KE59" s="159">
        <f t="shared" si="189"/>
        <v>-14.949755251840001</v>
      </c>
      <c r="KF59" s="159"/>
      <c r="KH59" s="330">
        <v>1.9782000000000011</v>
      </c>
      <c r="KI59" s="159">
        <f t="shared" si="49"/>
        <v>-15.759927381207198</v>
      </c>
      <c r="KJ59" s="459">
        <v>-17.399999999999999</v>
      </c>
      <c r="KK59" s="36">
        <v>42301</v>
      </c>
      <c r="KL59" s="36"/>
    </row>
    <row r="60" spans="1:315" ht="15.75" thickBot="1" x14ac:dyDescent="0.3">
      <c r="A60" s="95">
        <v>41206</v>
      </c>
      <c r="B60" s="36">
        <v>41206</v>
      </c>
      <c r="C60" s="303">
        <v>4.3</v>
      </c>
      <c r="D60" s="303">
        <v>8</v>
      </c>
      <c r="E60" s="303">
        <v>9.15</v>
      </c>
      <c r="F60" s="303">
        <v>5.6</v>
      </c>
      <c r="G60" s="303">
        <v>9.1000000000000014</v>
      </c>
      <c r="H60" s="303">
        <v>7.8000000000000007</v>
      </c>
      <c r="I60" s="303">
        <v>7.7</v>
      </c>
      <c r="J60" s="303">
        <v>9.0500000000000007</v>
      </c>
      <c r="K60" s="104"/>
      <c r="L60" s="36">
        <v>42301</v>
      </c>
      <c r="M60" s="107">
        <v>6.9770000000000003</v>
      </c>
      <c r="N60" s="98">
        <f t="shared" si="9"/>
        <v>7.0717999999999996</v>
      </c>
      <c r="O60" s="107">
        <f t="shared" si="10"/>
        <v>7.1669333333333327</v>
      </c>
      <c r="P60" s="264"/>
      <c r="Q60" s="177">
        <v>42301</v>
      </c>
      <c r="R60" s="303">
        <v>4.3</v>
      </c>
      <c r="S60" s="219">
        <v>-2.7717999999999998</v>
      </c>
      <c r="U60" s="303">
        <v>8</v>
      </c>
      <c r="V60" s="219">
        <v>0.92820000000000036</v>
      </c>
      <c r="X60" s="303">
        <v>9.15</v>
      </c>
      <c r="Y60" s="219">
        <v>2.0782000000000007</v>
      </c>
      <c r="AA60" s="303">
        <v>5.6</v>
      </c>
      <c r="AB60" s="219">
        <v>-1.4718</v>
      </c>
      <c r="AD60" s="303">
        <v>9.1000000000000014</v>
      </c>
      <c r="AE60" s="218">
        <v>2.0282000000000018</v>
      </c>
      <c r="AG60" s="303">
        <v>7.8000000000000007</v>
      </c>
      <c r="AH60" s="218">
        <v>0.72820000000000107</v>
      </c>
      <c r="AJ60" s="303">
        <v>7.7</v>
      </c>
      <c r="AK60" s="218">
        <v>0.62820000000000054</v>
      </c>
      <c r="AM60" s="303">
        <v>9.1</v>
      </c>
      <c r="AN60" s="330">
        <v>1.9782000000000011</v>
      </c>
      <c r="AO60" s="178">
        <v>-17.399999999999999</v>
      </c>
      <c r="AZ60" s="36">
        <v>42302</v>
      </c>
      <c r="BA60" s="303">
        <v>4.75</v>
      </c>
      <c r="BB60" s="227"/>
      <c r="BC60" s="303">
        <v>7.6999999999999993</v>
      </c>
      <c r="BD60" s="184">
        <v>-13.895244444444447</v>
      </c>
      <c r="BE60" s="303">
        <v>8.3000000000000007</v>
      </c>
      <c r="BF60" s="184"/>
      <c r="BG60" s="303">
        <v>5.4499999999999993</v>
      </c>
      <c r="BH60" s="184"/>
      <c r="BI60" s="303">
        <v>10</v>
      </c>
      <c r="BJ60" s="184"/>
      <c r="BK60" s="303">
        <v>8.1999999999999993</v>
      </c>
      <c r="BL60" s="374"/>
      <c r="BM60" s="303">
        <v>11.2</v>
      </c>
      <c r="BN60" s="184"/>
      <c r="BO60" s="303">
        <v>10</v>
      </c>
      <c r="BP60" s="184"/>
      <c r="BQ60">
        <f t="shared" si="150"/>
        <v>1</v>
      </c>
      <c r="BR60" s="36">
        <v>42302</v>
      </c>
      <c r="BS60">
        <v>6</v>
      </c>
      <c r="BT60">
        <f t="shared" si="123"/>
        <v>0.06</v>
      </c>
      <c r="BU60">
        <v>-13.895244444444447</v>
      </c>
      <c r="BV60" s="36">
        <v>42302</v>
      </c>
      <c r="BW60" s="100">
        <v>6</v>
      </c>
      <c r="BX60" s="100">
        <f t="shared" si="124"/>
        <v>0.06</v>
      </c>
      <c r="BY60" s="100">
        <f t="shared" si="125"/>
        <v>-14.26065817536</v>
      </c>
      <c r="BZ60" s="100"/>
      <c r="CA60" s="100"/>
      <c r="CC60" s="36">
        <v>42302</v>
      </c>
      <c r="CD60" s="107">
        <v>6.7883999999999993</v>
      </c>
      <c r="CE60" s="107">
        <v>6.8826999999999998</v>
      </c>
      <c r="CF60" s="173">
        <v>-14.26065817536</v>
      </c>
      <c r="CG60" s="197">
        <f t="shared" si="126"/>
        <v>-0.43706020036000126</v>
      </c>
      <c r="CH60" s="219">
        <v>-2.1326999999999998</v>
      </c>
      <c r="CI60" s="222">
        <f t="shared" si="127"/>
        <v>1.3</v>
      </c>
      <c r="CJ60" s="223">
        <f t="shared" si="151"/>
        <v>0</v>
      </c>
      <c r="CK60" s="198">
        <f t="shared" si="51"/>
        <v>-14.24319501508</v>
      </c>
      <c r="CL60" s="198">
        <f t="shared" si="52"/>
        <v>-0.56817826046800235</v>
      </c>
      <c r="CM60" s="503">
        <f t="shared" si="152"/>
        <v>0</v>
      </c>
      <c r="CN60" s="503">
        <f t="shared" si="153"/>
        <v>0</v>
      </c>
      <c r="CO60" s="503">
        <f t="shared" si="54"/>
        <v>0</v>
      </c>
      <c r="CP60" s="503">
        <f t="shared" si="55"/>
        <v>0</v>
      </c>
      <c r="CQ60" s="504">
        <f t="shared" si="56"/>
        <v>-14.24319501508</v>
      </c>
      <c r="CR60" s="513">
        <f t="shared" si="20"/>
        <v>-0.56817826046800235</v>
      </c>
      <c r="CS60" s="513">
        <f t="shared" si="190"/>
        <v>-0.56817826046800235</v>
      </c>
      <c r="CU60" s="161"/>
      <c r="CW60" s="103">
        <f t="shared" si="154"/>
        <v>-14.24319501508</v>
      </c>
      <c r="CZ60" s="36">
        <v>42302</v>
      </c>
      <c r="DA60" s="107">
        <v>6.7883999999999993</v>
      </c>
      <c r="DB60" s="107">
        <v>6.8826999999999998</v>
      </c>
      <c r="DC60" s="173">
        <v>-14.26065817536</v>
      </c>
      <c r="DD60" s="197">
        <f t="shared" si="129"/>
        <v>-0.43706020036000126</v>
      </c>
      <c r="DE60" s="219">
        <v>0.81729999999999947</v>
      </c>
      <c r="DF60" s="222">
        <f t="shared" si="130"/>
        <v>0</v>
      </c>
      <c r="DG60" s="223">
        <f t="shared" si="155"/>
        <v>1</v>
      </c>
      <c r="DH60" s="198">
        <f t="shared" si="22"/>
        <v>-14.940273452200001</v>
      </c>
      <c r="DI60" s="198">
        <f t="shared" si="59"/>
        <v>-0.43706020036000126</v>
      </c>
      <c r="DJ60" s="503">
        <f t="shared" si="156"/>
        <v>0</v>
      </c>
      <c r="DK60" s="503">
        <f t="shared" si="157"/>
        <v>0</v>
      </c>
      <c r="DL60" s="503">
        <f t="shared" si="61"/>
        <v>0</v>
      </c>
      <c r="DM60" s="503">
        <f t="shared" si="62"/>
        <v>0</v>
      </c>
      <c r="DN60" s="504">
        <f t="shared" si="63"/>
        <v>-14.940273452200001</v>
      </c>
      <c r="DO60" s="513">
        <f t="shared" si="24"/>
        <v>-0.43706020036000126</v>
      </c>
      <c r="DP60" s="513">
        <f t="shared" si="191"/>
        <v>-0.43706020036000126</v>
      </c>
      <c r="DR60" s="161"/>
      <c r="DT60" s="103">
        <f t="shared" si="158"/>
        <v>-14.940273452200001</v>
      </c>
      <c r="DU60" s="229">
        <v>-13.895244444444447</v>
      </c>
      <c r="DV60" s="179"/>
      <c r="DW60" s="36">
        <v>42302</v>
      </c>
      <c r="DX60" s="107">
        <v>6.7883999999999993</v>
      </c>
      <c r="DY60" s="107">
        <v>6.8826999999999998</v>
      </c>
      <c r="DZ60" s="173">
        <v>-14.26065817536</v>
      </c>
      <c r="EA60" s="197">
        <f t="shared" si="132"/>
        <v>-0.43706020036000126</v>
      </c>
      <c r="EB60" s="219">
        <v>1.4173000000000009</v>
      </c>
      <c r="EC60" s="222">
        <f t="shared" si="133"/>
        <v>0</v>
      </c>
      <c r="ED60" s="223">
        <f t="shared" si="159"/>
        <v>0.98</v>
      </c>
      <c r="EE60" s="198">
        <f t="shared" si="26"/>
        <v>-12.826638719580799</v>
      </c>
      <c r="EF60" s="198">
        <f t="shared" si="66"/>
        <v>-0.42831899635280202</v>
      </c>
      <c r="EG60" s="503">
        <f t="shared" si="160"/>
        <v>0</v>
      </c>
      <c r="EH60" s="503">
        <f t="shared" si="161"/>
        <v>0</v>
      </c>
      <c r="EI60" s="503">
        <f t="shared" si="68"/>
        <v>0</v>
      </c>
      <c r="EJ60" s="503">
        <f t="shared" si="69"/>
        <v>0</v>
      </c>
      <c r="EK60" s="504">
        <f t="shared" si="70"/>
        <v>-12.826638719580799</v>
      </c>
      <c r="EL60" s="513">
        <f t="shared" si="28"/>
        <v>-0.42831899635280202</v>
      </c>
      <c r="EM60" s="513">
        <f t="shared" si="192"/>
        <v>-0.42831899635280202</v>
      </c>
      <c r="EO60" s="161"/>
      <c r="EQ60" s="103">
        <f t="shared" si="162"/>
        <v>-12.826638719580799</v>
      </c>
      <c r="ER60" s="178"/>
      <c r="ES60" s="179"/>
      <c r="ET60" s="36">
        <v>42302</v>
      </c>
      <c r="EU60" s="107">
        <v>6.7883999999999993</v>
      </c>
      <c r="EV60" s="107">
        <v>6.8826999999999998</v>
      </c>
      <c r="EW60" s="173">
        <v>-14.26065817536</v>
      </c>
      <c r="EX60" s="197">
        <f t="shared" si="135"/>
        <v>-0.43706020036000126</v>
      </c>
      <c r="EY60" s="219">
        <v>-1.4327000000000005</v>
      </c>
      <c r="EZ60" s="222">
        <f t="shared" si="136"/>
        <v>1</v>
      </c>
      <c r="FA60" s="223">
        <f t="shared" si="163"/>
        <v>0</v>
      </c>
      <c r="FB60" s="198">
        <f t="shared" si="30"/>
        <v>-13.154479270184</v>
      </c>
      <c r="FC60" s="198">
        <f t="shared" si="73"/>
        <v>-0.43706020036000126</v>
      </c>
      <c r="FD60" s="503">
        <f t="shared" si="164"/>
        <v>0</v>
      </c>
      <c r="FE60" s="503">
        <f t="shared" si="165"/>
        <v>0</v>
      </c>
      <c r="FF60" s="503">
        <f t="shared" si="75"/>
        <v>0</v>
      </c>
      <c r="FG60" s="503">
        <f t="shared" si="76"/>
        <v>0</v>
      </c>
      <c r="FH60" s="504">
        <f t="shared" si="77"/>
        <v>-14.254479270184</v>
      </c>
      <c r="FI60" s="513">
        <f t="shared" si="32"/>
        <v>-0.43706020036000126</v>
      </c>
      <c r="FJ60" s="513">
        <f t="shared" si="193"/>
        <v>-0.43706020036000126</v>
      </c>
      <c r="FL60" s="161"/>
      <c r="FN60" s="103">
        <f t="shared" si="166"/>
        <v>-14.254479270184</v>
      </c>
      <c r="FO60" s="178"/>
      <c r="FP60" s="179"/>
      <c r="FQ60" s="36">
        <v>42302</v>
      </c>
      <c r="FR60" s="107">
        <v>6.7883999999999993</v>
      </c>
      <c r="FS60" s="107">
        <v>6.8826999999999998</v>
      </c>
      <c r="FT60" s="173">
        <v>-14.26065817536</v>
      </c>
      <c r="FU60" s="197">
        <f t="shared" si="138"/>
        <v>-0.43706020036000126</v>
      </c>
      <c r="FV60" s="218">
        <v>3.1173000000000002</v>
      </c>
      <c r="FW60" s="222">
        <f t="shared" si="139"/>
        <v>0</v>
      </c>
      <c r="FX60" s="223">
        <f t="shared" si="167"/>
        <v>0.9</v>
      </c>
      <c r="FY60" s="198">
        <f t="shared" si="34"/>
        <v>-14.300149918014</v>
      </c>
      <c r="FZ60" s="198">
        <f t="shared" si="80"/>
        <v>-0.39335418032400149</v>
      </c>
      <c r="GA60" s="503">
        <f t="shared" si="168"/>
        <v>0</v>
      </c>
      <c r="GB60" s="503">
        <f t="shared" si="169"/>
        <v>0</v>
      </c>
      <c r="GC60" s="503">
        <f t="shared" si="82"/>
        <v>0</v>
      </c>
      <c r="GD60" s="503">
        <f t="shared" si="83"/>
        <v>0</v>
      </c>
      <c r="GE60" s="504">
        <f t="shared" si="84"/>
        <v>-14.100149918014001</v>
      </c>
      <c r="GF60" s="513">
        <f t="shared" si="36"/>
        <v>-0.39335418032400149</v>
      </c>
      <c r="GG60" s="513">
        <f t="shared" si="194"/>
        <v>-0.39335418032400149</v>
      </c>
      <c r="GI60" s="161"/>
      <c r="GK60" s="103">
        <f t="shared" si="170"/>
        <v>-14.100149918014001</v>
      </c>
      <c r="GL60" s="178"/>
      <c r="GM60" s="179"/>
      <c r="GN60" s="36">
        <v>42302</v>
      </c>
      <c r="GO60" s="107">
        <v>6.7883999999999993</v>
      </c>
      <c r="GP60" s="107">
        <v>6.8826999999999998</v>
      </c>
      <c r="GQ60" s="173">
        <v>-14.26065817536</v>
      </c>
      <c r="GR60" s="197">
        <f t="shared" si="141"/>
        <v>-0.43706020036000126</v>
      </c>
      <c r="GS60" s="218">
        <v>1.3172999999999995</v>
      </c>
      <c r="GT60" s="222">
        <f t="shared" si="142"/>
        <v>0</v>
      </c>
      <c r="GU60" s="223">
        <f t="shared" si="171"/>
        <v>0.98</v>
      </c>
      <c r="GV60" s="198">
        <f t="shared" si="38"/>
        <v>-14.759660425996801</v>
      </c>
      <c r="GW60" s="198">
        <f t="shared" si="87"/>
        <v>-0.42831899635280202</v>
      </c>
      <c r="GX60" s="503">
        <f t="shared" si="172"/>
        <v>0</v>
      </c>
      <c r="GY60" s="503">
        <f t="shared" si="173"/>
        <v>0</v>
      </c>
      <c r="GZ60" s="503">
        <f t="shared" si="89"/>
        <v>0</v>
      </c>
      <c r="HA60" s="503">
        <f t="shared" si="90"/>
        <v>0</v>
      </c>
      <c r="HB60" s="504">
        <f t="shared" si="91"/>
        <v>-14.9596604259968</v>
      </c>
      <c r="HC60" s="513">
        <f t="shared" si="40"/>
        <v>-0.42831899635280202</v>
      </c>
      <c r="HD60" s="513">
        <f t="shared" si="195"/>
        <v>-0.42831899635280202</v>
      </c>
      <c r="HF60" s="161"/>
      <c r="HH60" s="103">
        <f t="shared" si="174"/>
        <v>-14.9596604259968</v>
      </c>
      <c r="HJ60" s="179"/>
      <c r="HK60" s="36">
        <v>42302</v>
      </c>
      <c r="HL60" s="107">
        <v>6.7883999999999993</v>
      </c>
      <c r="HM60" s="107">
        <v>6.8826999999999998</v>
      </c>
      <c r="HN60" s="173">
        <v>-14.26065817536</v>
      </c>
      <c r="HO60" s="197">
        <f t="shared" si="144"/>
        <v>-0.43706020036000126</v>
      </c>
      <c r="HP60" s="218">
        <v>4.3172999999999995</v>
      </c>
      <c r="HQ60" s="222">
        <f t="shared" si="145"/>
        <v>0</v>
      </c>
      <c r="HR60" s="223">
        <f t="shared" si="175"/>
        <v>0.85</v>
      </c>
      <c r="HS60" s="198">
        <f t="shared" si="42"/>
        <v>-15.621256422146001</v>
      </c>
      <c r="HT60" s="198">
        <f t="shared" si="94"/>
        <v>-0.37150117030600072</v>
      </c>
      <c r="HU60" s="503">
        <f t="shared" si="176"/>
        <v>0</v>
      </c>
      <c r="HV60" s="503">
        <f t="shared" si="177"/>
        <v>0</v>
      </c>
      <c r="HW60" s="503">
        <f t="shared" si="96"/>
        <v>0</v>
      </c>
      <c r="HX60" s="503">
        <f t="shared" si="97"/>
        <v>0</v>
      </c>
      <c r="HY60" s="504">
        <f t="shared" si="98"/>
        <v>-15.321256422146002</v>
      </c>
      <c r="HZ60" s="513">
        <f t="shared" si="44"/>
        <v>-0.37150117030600072</v>
      </c>
      <c r="IA60" s="513">
        <f t="shared" si="196"/>
        <v>-0.37150117030600072</v>
      </c>
      <c r="IB60" s="159"/>
      <c r="IC60" s="161"/>
      <c r="ID60" s="159"/>
      <c r="IE60" s="103">
        <f t="shared" si="178"/>
        <v>-15.321256422146002</v>
      </c>
      <c r="IF60" s="178"/>
      <c r="IG60" s="179"/>
      <c r="IH60" s="36">
        <v>42302</v>
      </c>
      <c r="II60" s="107">
        <v>6.7883999999999993</v>
      </c>
      <c r="IJ60" s="107">
        <v>6.8826999999999998</v>
      </c>
      <c r="IK60" s="173">
        <v>-14.26065817536</v>
      </c>
      <c r="IL60" s="197">
        <f t="shared" si="147"/>
        <v>-0.43706020036000126</v>
      </c>
      <c r="IM60" s="330">
        <v>3.1173000000000002</v>
      </c>
      <c r="IN60" s="222">
        <f t="shared" si="148"/>
        <v>0</v>
      </c>
      <c r="IO60" s="223">
        <f t="shared" si="179"/>
        <v>0.9</v>
      </c>
      <c r="IP60" s="198">
        <f t="shared" si="46"/>
        <v>-17.8388743562952</v>
      </c>
      <c r="IQ60" s="198">
        <f t="shared" si="101"/>
        <v>-0.39335418032399971</v>
      </c>
      <c r="IR60" s="503">
        <f t="shared" si="180"/>
        <v>0</v>
      </c>
      <c r="IS60" s="503">
        <f t="shared" si="181"/>
        <v>8.7412040072000263E-2</v>
      </c>
      <c r="IT60" s="503">
        <f t="shared" si="103"/>
        <v>0</v>
      </c>
      <c r="IU60" s="503">
        <f t="shared" si="104"/>
        <v>0</v>
      </c>
      <c r="IV60" s="504">
        <f t="shared" si="105"/>
        <v>-16.065869521459199</v>
      </c>
      <c r="IW60" s="513">
        <f t="shared" si="48"/>
        <v>-0.30594214025199945</v>
      </c>
      <c r="IX60" s="513">
        <f t="shared" si="197"/>
        <v>-0.30594214025199945</v>
      </c>
      <c r="IY60" s="159"/>
      <c r="IZ60" s="161"/>
      <c r="JA60" s="159"/>
      <c r="JB60" s="103">
        <f t="shared" si="182"/>
        <v>-16.065869521459199</v>
      </c>
      <c r="JC60" s="178"/>
      <c r="JD60" s="182">
        <v>-14.26065817536</v>
      </c>
      <c r="JF60" s="159">
        <v>-2.1326999999999998</v>
      </c>
      <c r="JG60" s="159">
        <f t="shared" si="183"/>
        <v>-14.24319501508</v>
      </c>
      <c r="JH60" s="159"/>
      <c r="JJ60" s="159">
        <v>0.81729999999999947</v>
      </c>
      <c r="JK60" s="159">
        <f t="shared" si="184"/>
        <v>-14.940273452200001</v>
      </c>
      <c r="JL60" s="228">
        <v>-13.895244444444447</v>
      </c>
      <c r="JN60" s="159">
        <v>1.4173000000000009</v>
      </c>
      <c r="JO60" s="159">
        <f t="shared" si="185"/>
        <v>-12.826638719580799</v>
      </c>
      <c r="JP60" s="159"/>
      <c r="JR60" s="159">
        <v>-1.4327000000000005</v>
      </c>
      <c r="JS60" s="159">
        <f t="shared" si="186"/>
        <v>-14.254479270184</v>
      </c>
      <c r="JT60" s="159"/>
      <c r="JV60" s="159">
        <v>3.1173000000000002</v>
      </c>
      <c r="JW60" s="159">
        <f t="shared" si="187"/>
        <v>-14.100149918014001</v>
      </c>
      <c r="JX60" s="159"/>
      <c r="JZ60" s="159">
        <v>1.3172999999999995</v>
      </c>
      <c r="KA60" s="159">
        <f t="shared" si="188"/>
        <v>-14.9596604259968</v>
      </c>
      <c r="KB60" s="159"/>
      <c r="KD60" s="370">
        <v>4.3172999999999995</v>
      </c>
      <c r="KE60" s="159">
        <f t="shared" si="189"/>
        <v>-15.321256422146002</v>
      </c>
      <c r="KF60" s="159"/>
      <c r="KH60" s="330">
        <v>3.1173000000000002</v>
      </c>
      <c r="KI60" s="159">
        <f t="shared" si="49"/>
        <v>-16.065869521459199</v>
      </c>
      <c r="KJ60" s="178"/>
      <c r="KK60" s="36">
        <v>42302</v>
      </c>
      <c r="KL60" s="36"/>
    </row>
    <row r="61" spans="1:315" ht="15.75" thickBot="1" x14ac:dyDescent="0.3">
      <c r="A61" s="95">
        <v>41207</v>
      </c>
      <c r="B61" s="36">
        <v>41207</v>
      </c>
      <c r="C61" s="303">
        <v>4.75</v>
      </c>
      <c r="D61" s="303">
        <v>7.6999999999999993</v>
      </c>
      <c r="E61" s="303">
        <v>8.3000000000000007</v>
      </c>
      <c r="F61" s="303">
        <v>5.4499999999999993</v>
      </c>
      <c r="G61" s="303">
        <v>10</v>
      </c>
      <c r="H61" s="303">
        <v>8.1999999999999993</v>
      </c>
      <c r="I61" s="303">
        <v>11.2</v>
      </c>
      <c r="J61" s="303">
        <v>10</v>
      </c>
      <c r="K61" s="104"/>
      <c r="L61" s="36">
        <v>42302</v>
      </c>
      <c r="M61" s="107">
        <v>6.7883999999999993</v>
      </c>
      <c r="N61" s="98">
        <f t="shared" si="9"/>
        <v>6.8826999999999998</v>
      </c>
      <c r="O61" s="107">
        <f t="shared" si="10"/>
        <v>6.9773333333333332</v>
      </c>
      <c r="P61" s="264"/>
      <c r="Q61" s="177">
        <v>42302</v>
      </c>
      <c r="R61" s="303">
        <v>4.75</v>
      </c>
      <c r="S61" s="219">
        <v>-2.1326999999999998</v>
      </c>
      <c r="U61" s="303">
        <v>7.6999999999999993</v>
      </c>
      <c r="V61" s="219">
        <v>0.81729999999999947</v>
      </c>
      <c r="W61" s="182">
        <v>-13.895244444444447</v>
      </c>
      <c r="X61" s="303">
        <v>8.3000000000000007</v>
      </c>
      <c r="Y61" s="219">
        <v>1.4173000000000009</v>
      </c>
      <c r="AA61" s="303">
        <v>5.4499999999999993</v>
      </c>
      <c r="AB61" s="219">
        <v>-1.4327000000000005</v>
      </c>
      <c r="AD61" s="303">
        <v>10</v>
      </c>
      <c r="AE61" s="218">
        <v>3.1173000000000002</v>
      </c>
      <c r="AG61" s="303">
        <v>8.1999999999999993</v>
      </c>
      <c r="AH61" s="218">
        <v>1.3172999999999995</v>
      </c>
      <c r="AJ61" s="303">
        <v>11.2</v>
      </c>
      <c r="AK61" s="218">
        <v>4.3172999999999995</v>
      </c>
      <c r="AM61" s="303">
        <v>10</v>
      </c>
      <c r="AN61" s="330">
        <v>3.1173000000000002</v>
      </c>
      <c r="AO61" s="178"/>
      <c r="AZ61" s="36">
        <v>42303</v>
      </c>
      <c r="BA61" s="303">
        <v>4.6500000000000004</v>
      </c>
      <c r="BB61" s="227"/>
      <c r="BC61" s="303">
        <v>7.6999999999999993</v>
      </c>
      <c r="BD61" s="184"/>
      <c r="BE61" s="303">
        <v>10.100000000000001</v>
      </c>
      <c r="BF61" s="184"/>
      <c r="BG61" s="303">
        <v>7.8999999999999995</v>
      </c>
      <c r="BH61" s="184"/>
      <c r="BI61" s="303">
        <v>9.1999999999999993</v>
      </c>
      <c r="BJ61" s="184"/>
      <c r="BK61" s="303">
        <v>6.25</v>
      </c>
      <c r="BL61" s="374"/>
      <c r="BM61" s="303">
        <v>10.8</v>
      </c>
      <c r="BN61" s="184"/>
      <c r="BO61" s="303">
        <v>8.1999999999999993</v>
      </c>
      <c r="BP61" s="184"/>
      <c r="BQ61">
        <f t="shared" si="150"/>
        <v>1</v>
      </c>
      <c r="BR61" s="36">
        <v>42303</v>
      </c>
      <c r="BS61">
        <v>7</v>
      </c>
      <c r="BT61">
        <f t="shared" si="123"/>
        <v>7.0000000000000007E-2</v>
      </c>
      <c r="BU61" s="100"/>
      <c r="BV61" s="36">
        <v>42303</v>
      </c>
      <c r="BW61" s="100">
        <v>7</v>
      </c>
      <c r="BX61" s="100">
        <f t="shared" si="124"/>
        <v>7.0000000000000007E-2</v>
      </c>
      <c r="BY61" s="100">
        <f t="shared" si="125"/>
        <v>-14.683592403159999</v>
      </c>
      <c r="BZ61" s="100"/>
      <c r="CA61" s="100"/>
      <c r="CC61" s="36">
        <v>42303</v>
      </c>
      <c r="CD61" s="107">
        <v>6.6007999999999996</v>
      </c>
      <c r="CE61" s="107">
        <v>6.6945999999999994</v>
      </c>
      <c r="CF61" s="173">
        <v>-14.683592403159999</v>
      </c>
      <c r="CG61" s="197">
        <f t="shared" si="126"/>
        <v>-0.42293422779999901</v>
      </c>
      <c r="CH61" s="219">
        <v>-2.0445999999999991</v>
      </c>
      <c r="CI61" s="222">
        <f t="shared" si="127"/>
        <v>1.3</v>
      </c>
      <c r="CJ61" s="223">
        <f t="shared" si="151"/>
        <v>0</v>
      </c>
      <c r="CK61" s="198">
        <f t="shared" si="51"/>
        <v>-14.793009511219998</v>
      </c>
      <c r="CL61" s="198">
        <f t="shared" si="52"/>
        <v>-0.549814496139998</v>
      </c>
      <c r="CM61" s="503">
        <f t="shared" si="152"/>
        <v>0</v>
      </c>
      <c r="CN61" s="503">
        <f t="shared" si="153"/>
        <v>0</v>
      </c>
      <c r="CO61" s="503">
        <f t="shared" si="54"/>
        <v>0</v>
      </c>
      <c r="CP61" s="503">
        <f t="shared" si="55"/>
        <v>0</v>
      </c>
      <c r="CQ61" s="504">
        <f t="shared" si="56"/>
        <v>-14.793009511219998</v>
      </c>
      <c r="CR61" s="513">
        <f t="shared" si="20"/>
        <v>-0.549814496139998</v>
      </c>
      <c r="CS61" s="513">
        <f t="shared" si="190"/>
        <v>-0.549814496139998</v>
      </c>
      <c r="CU61" s="161"/>
      <c r="CW61" s="103">
        <f t="shared" si="154"/>
        <v>-14.793009511219998</v>
      </c>
      <c r="CZ61" s="36">
        <v>42303</v>
      </c>
      <c r="DA61" s="107">
        <v>6.6007999999999996</v>
      </c>
      <c r="DB61" s="107">
        <v>6.6945999999999994</v>
      </c>
      <c r="DC61" s="173">
        <v>-14.683592403159999</v>
      </c>
      <c r="DD61" s="197">
        <f t="shared" si="129"/>
        <v>-0.42293422779999901</v>
      </c>
      <c r="DE61" s="219">
        <v>1.0053999999999998</v>
      </c>
      <c r="DF61" s="222">
        <f t="shared" si="130"/>
        <v>0</v>
      </c>
      <c r="DG61" s="223">
        <f t="shared" si="155"/>
        <v>0.98</v>
      </c>
      <c r="DH61" s="198">
        <f t="shared" si="22"/>
        <v>-15.354748995444</v>
      </c>
      <c r="DI61" s="198">
        <f t="shared" si="59"/>
        <v>-0.4144755432439986</v>
      </c>
      <c r="DJ61" s="503">
        <f t="shared" si="156"/>
        <v>0</v>
      </c>
      <c r="DK61" s="503">
        <f t="shared" si="157"/>
        <v>0</v>
      </c>
      <c r="DL61" s="503">
        <f t="shared" si="61"/>
        <v>0</v>
      </c>
      <c r="DM61" s="503">
        <f t="shared" si="62"/>
        <v>0</v>
      </c>
      <c r="DN61" s="504">
        <f t="shared" si="63"/>
        <v>-15.354748995444</v>
      </c>
      <c r="DO61" s="513">
        <f t="shared" si="24"/>
        <v>-0.4144755432439986</v>
      </c>
      <c r="DP61" s="513">
        <f t="shared" si="191"/>
        <v>-0.4144755432439986</v>
      </c>
      <c r="DR61" s="161"/>
      <c r="DT61" s="103">
        <f t="shared" si="158"/>
        <v>-15.354748995444</v>
      </c>
      <c r="DU61" s="178"/>
      <c r="DV61" s="179"/>
      <c r="DW61" s="36">
        <v>42303</v>
      </c>
      <c r="DX61" s="107">
        <v>6.6007999999999996</v>
      </c>
      <c r="DY61" s="107">
        <v>6.6945999999999994</v>
      </c>
      <c r="DZ61" s="173">
        <v>-14.683592403159999</v>
      </c>
      <c r="EA61" s="197">
        <f t="shared" si="132"/>
        <v>-0.42293422779999901</v>
      </c>
      <c r="EB61" s="219">
        <v>3.405400000000002</v>
      </c>
      <c r="EC61" s="222">
        <f t="shared" si="133"/>
        <v>0</v>
      </c>
      <c r="ED61" s="223">
        <f t="shared" si="159"/>
        <v>0.9</v>
      </c>
      <c r="EE61" s="198">
        <f t="shared" si="26"/>
        <v>-13.207279524600798</v>
      </c>
      <c r="EF61" s="198">
        <f t="shared" si="66"/>
        <v>-0.38064080501999875</v>
      </c>
      <c r="EG61" s="503">
        <f t="shared" si="160"/>
        <v>0</v>
      </c>
      <c r="EH61" s="503">
        <f t="shared" si="161"/>
        <v>0</v>
      </c>
      <c r="EI61" s="503">
        <f t="shared" si="68"/>
        <v>0</v>
      </c>
      <c r="EJ61" s="503">
        <f t="shared" si="69"/>
        <v>0</v>
      </c>
      <c r="EK61" s="504">
        <f t="shared" si="70"/>
        <v>-13.207279524600798</v>
      </c>
      <c r="EL61" s="513">
        <f t="shared" si="28"/>
        <v>-0.38064080501999875</v>
      </c>
      <c r="EM61" s="513">
        <f t="shared" si="192"/>
        <v>-0.38064080501999875</v>
      </c>
      <c r="EO61" s="161"/>
      <c r="EQ61" s="103">
        <f t="shared" si="162"/>
        <v>-13.207279524600798</v>
      </c>
      <c r="ER61" s="178"/>
      <c r="ES61" s="179"/>
      <c r="ET61" s="36">
        <v>42303</v>
      </c>
      <c r="EU61" s="107">
        <v>6.6007999999999996</v>
      </c>
      <c r="EV61" s="107">
        <v>6.6945999999999994</v>
      </c>
      <c r="EW61" s="173">
        <v>-14.683592403159999</v>
      </c>
      <c r="EX61" s="197">
        <f t="shared" si="135"/>
        <v>-0.42293422779999901</v>
      </c>
      <c r="EY61" s="219">
        <v>1.2054</v>
      </c>
      <c r="EZ61" s="222">
        <f t="shared" si="136"/>
        <v>0</v>
      </c>
      <c r="FA61" s="223">
        <f t="shared" si="163"/>
        <v>0.98</v>
      </c>
      <c r="FB61" s="198">
        <f t="shared" si="30"/>
        <v>-13.568954813427998</v>
      </c>
      <c r="FC61" s="198">
        <f t="shared" si="73"/>
        <v>-0.4144755432439986</v>
      </c>
      <c r="FD61" s="503">
        <f t="shared" si="164"/>
        <v>0</v>
      </c>
      <c r="FE61" s="503">
        <f t="shared" si="165"/>
        <v>0</v>
      </c>
      <c r="FF61" s="503">
        <f t="shared" si="75"/>
        <v>0</v>
      </c>
      <c r="FG61" s="503">
        <f t="shared" si="76"/>
        <v>0</v>
      </c>
      <c r="FH61" s="504">
        <f t="shared" si="77"/>
        <v>-14.668954813427998</v>
      </c>
      <c r="FI61" s="513">
        <f t="shared" si="32"/>
        <v>-0.4144755432439986</v>
      </c>
      <c r="FJ61" s="513">
        <f t="shared" si="193"/>
        <v>-0.4144755432439986</v>
      </c>
      <c r="FL61" s="161"/>
      <c r="FN61" s="103">
        <f t="shared" si="166"/>
        <v>-14.668954813427998</v>
      </c>
      <c r="FO61" s="178"/>
      <c r="FP61" s="179"/>
      <c r="FQ61" s="36">
        <v>42303</v>
      </c>
      <c r="FR61" s="107">
        <v>6.6007999999999996</v>
      </c>
      <c r="FS61" s="107">
        <v>6.6945999999999994</v>
      </c>
      <c r="FT61" s="173">
        <v>-14.683592403159999</v>
      </c>
      <c r="FU61" s="197">
        <f t="shared" si="138"/>
        <v>-0.42293422779999901</v>
      </c>
      <c r="FV61" s="218">
        <v>2.5053999999999998</v>
      </c>
      <c r="FW61" s="222">
        <f t="shared" si="139"/>
        <v>0</v>
      </c>
      <c r="FX61" s="223">
        <f t="shared" si="167"/>
        <v>0.95</v>
      </c>
      <c r="FY61" s="198">
        <f t="shared" si="34"/>
        <v>-14.701937434424</v>
      </c>
      <c r="FZ61" s="198">
        <f t="shared" si="80"/>
        <v>-0.40178751640999977</v>
      </c>
      <c r="GA61" s="503">
        <f t="shared" si="168"/>
        <v>0</v>
      </c>
      <c r="GB61" s="503">
        <f t="shared" si="169"/>
        <v>0</v>
      </c>
      <c r="GC61" s="503">
        <f t="shared" si="82"/>
        <v>0</v>
      </c>
      <c r="GD61" s="503">
        <f t="shared" si="83"/>
        <v>0</v>
      </c>
      <c r="GE61" s="504">
        <f t="shared" si="84"/>
        <v>-14.501937434424001</v>
      </c>
      <c r="GF61" s="513">
        <f t="shared" si="36"/>
        <v>-0.40178751640999977</v>
      </c>
      <c r="GG61" s="513">
        <f t="shared" si="194"/>
        <v>-0.40178751640999977</v>
      </c>
      <c r="GI61" s="161"/>
      <c r="GK61" s="103">
        <f t="shared" si="170"/>
        <v>-14.501937434424001</v>
      </c>
      <c r="GL61" s="178"/>
      <c r="GM61" s="179"/>
      <c r="GN61" s="36">
        <v>42303</v>
      </c>
      <c r="GO61" s="107">
        <v>6.6007999999999996</v>
      </c>
      <c r="GP61" s="107">
        <v>6.6945999999999994</v>
      </c>
      <c r="GQ61" s="173">
        <v>-14.683592403159999</v>
      </c>
      <c r="GR61" s="197">
        <f t="shared" si="141"/>
        <v>-0.42293422779999901</v>
      </c>
      <c r="GS61" s="218">
        <v>-0.44459999999999944</v>
      </c>
      <c r="GT61" s="222">
        <f t="shared" si="142"/>
        <v>1</v>
      </c>
      <c r="GU61" s="223">
        <f t="shared" si="171"/>
        <v>0</v>
      </c>
      <c r="GV61" s="198">
        <f t="shared" si="38"/>
        <v>-15.1825946537968</v>
      </c>
      <c r="GW61" s="198">
        <f t="shared" si="87"/>
        <v>-0.42293422779999901</v>
      </c>
      <c r="GX61" s="503">
        <f t="shared" si="172"/>
        <v>0</v>
      </c>
      <c r="GY61" s="503">
        <f t="shared" si="173"/>
        <v>0</v>
      </c>
      <c r="GZ61" s="503">
        <f t="shared" si="89"/>
        <v>0</v>
      </c>
      <c r="HA61" s="503">
        <f t="shared" si="90"/>
        <v>0</v>
      </c>
      <c r="HB61" s="504">
        <f t="shared" si="91"/>
        <v>-15.382594653796799</v>
      </c>
      <c r="HC61" s="513">
        <f t="shared" si="40"/>
        <v>-0.42293422779999901</v>
      </c>
      <c r="HD61" s="513">
        <f t="shared" si="195"/>
        <v>-0.42293422779999901</v>
      </c>
      <c r="HF61" s="161"/>
      <c r="HH61" s="103">
        <f t="shared" si="174"/>
        <v>-15.382594653796799</v>
      </c>
      <c r="HJ61" s="179"/>
      <c r="HK61" s="36">
        <v>42303</v>
      </c>
      <c r="HL61" s="107">
        <v>6.6007999999999996</v>
      </c>
      <c r="HM61" s="107">
        <v>6.6945999999999994</v>
      </c>
      <c r="HN61" s="173">
        <v>-14.683592403159999</v>
      </c>
      <c r="HO61" s="197">
        <f t="shared" si="144"/>
        <v>-0.42293422779999901</v>
      </c>
      <c r="HP61" s="218">
        <v>4.1054000000000013</v>
      </c>
      <c r="HQ61" s="222">
        <f t="shared" si="145"/>
        <v>0</v>
      </c>
      <c r="HR61" s="223">
        <f t="shared" si="175"/>
        <v>0.85</v>
      </c>
      <c r="HS61" s="198">
        <f t="shared" si="42"/>
        <v>-15.980750515776</v>
      </c>
      <c r="HT61" s="198">
        <f t="shared" si="94"/>
        <v>-0.35949409362999951</v>
      </c>
      <c r="HU61" s="503">
        <f t="shared" si="176"/>
        <v>0</v>
      </c>
      <c r="HV61" s="503">
        <f t="shared" si="177"/>
        <v>0</v>
      </c>
      <c r="HW61" s="503">
        <f t="shared" si="96"/>
        <v>0</v>
      </c>
      <c r="HX61" s="503">
        <f t="shared" si="97"/>
        <v>0</v>
      </c>
      <c r="HY61" s="504">
        <f t="shared" si="98"/>
        <v>-15.680750515776001</v>
      </c>
      <c r="HZ61" s="513">
        <f t="shared" si="44"/>
        <v>-0.35949409362999951</v>
      </c>
      <c r="IA61" s="513">
        <f t="shared" si="196"/>
        <v>-0.35949409362999951</v>
      </c>
      <c r="IB61" s="159"/>
      <c r="IC61" s="161"/>
      <c r="ID61" s="159"/>
      <c r="IE61" s="103">
        <f t="shared" si="178"/>
        <v>-15.680750515776001</v>
      </c>
      <c r="IF61" s="178"/>
      <c r="IG61" s="179"/>
      <c r="IH61" s="36">
        <v>42303</v>
      </c>
      <c r="II61" s="107">
        <v>6.6007999999999996</v>
      </c>
      <c r="IJ61" s="107">
        <v>6.6945999999999994</v>
      </c>
      <c r="IK61" s="173">
        <v>-14.683592403159999</v>
      </c>
      <c r="IL61" s="197">
        <f t="shared" si="147"/>
        <v>-0.42293422779999901</v>
      </c>
      <c r="IM61" s="330">
        <v>1.5053999999999998</v>
      </c>
      <c r="IN61" s="222">
        <f t="shared" si="148"/>
        <v>0</v>
      </c>
      <c r="IO61" s="223">
        <f t="shared" si="179"/>
        <v>0.98</v>
      </c>
      <c r="IP61" s="198">
        <f t="shared" si="46"/>
        <v>-18.253349899539199</v>
      </c>
      <c r="IQ61" s="198">
        <f t="shared" si="101"/>
        <v>-0.4144755432439986</v>
      </c>
      <c r="IR61" s="503">
        <f t="shared" si="180"/>
        <v>0</v>
      </c>
      <c r="IS61" s="503">
        <f t="shared" si="181"/>
        <v>4.2293422779999902E-2</v>
      </c>
      <c r="IT61" s="503">
        <f t="shared" si="103"/>
        <v>0</v>
      </c>
      <c r="IU61" s="503">
        <f t="shared" si="104"/>
        <v>0</v>
      </c>
      <c r="IV61" s="504">
        <f t="shared" si="105"/>
        <v>-16.438051641923199</v>
      </c>
      <c r="IW61" s="513">
        <f t="shared" si="48"/>
        <v>-0.37218212046399868</v>
      </c>
      <c r="IX61" s="513">
        <f t="shared" si="197"/>
        <v>-0.37218212046399868</v>
      </c>
      <c r="IY61" s="159"/>
      <c r="IZ61" s="161"/>
      <c r="JA61" s="159"/>
      <c r="JB61" s="103">
        <f t="shared" si="182"/>
        <v>-16.438051641923199</v>
      </c>
      <c r="JC61" s="178"/>
      <c r="JD61" s="182">
        <v>-14.683592403159999</v>
      </c>
      <c r="JF61" s="159">
        <v>-2.0445999999999991</v>
      </c>
      <c r="JG61" s="159">
        <f t="shared" si="183"/>
        <v>-14.793009511219998</v>
      </c>
      <c r="JH61" s="159"/>
      <c r="JJ61" s="159">
        <v>1.0053999999999998</v>
      </c>
      <c r="JK61" s="159">
        <f t="shared" si="184"/>
        <v>-15.354748995444</v>
      </c>
      <c r="JL61" s="159"/>
      <c r="JN61" s="159">
        <v>3.405400000000002</v>
      </c>
      <c r="JO61" s="159">
        <f t="shared" si="185"/>
        <v>-13.207279524600798</v>
      </c>
      <c r="JP61" s="159"/>
      <c r="JR61" s="159">
        <v>1.2054</v>
      </c>
      <c r="JS61" s="159">
        <f t="shared" si="186"/>
        <v>-14.668954813427998</v>
      </c>
      <c r="JT61" s="159"/>
      <c r="JV61" s="159">
        <v>2.5053999999999998</v>
      </c>
      <c r="JW61" s="159">
        <f t="shared" si="187"/>
        <v>-14.501937434424001</v>
      </c>
      <c r="JX61" s="159"/>
      <c r="JZ61" s="159">
        <v>-0.44459999999999944</v>
      </c>
      <c r="KA61" s="159">
        <f t="shared" si="188"/>
        <v>-15.382594653796799</v>
      </c>
      <c r="KB61" s="159"/>
      <c r="KD61" s="370">
        <v>4.1054000000000013</v>
      </c>
      <c r="KE61" s="159">
        <f t="shared" si="189"/>
        <v>-15.680750515776001</v>
      </c>
      <c r="KF61" s="159"/>
      <c r="KH61" s="330">
        <v>1.5053999999999998</v>
      </c>
      <c r="KI61" s="159">
        <f t="shared" si="49"/>
        <v>-16.438051641923199</v>
      </c>
      <c r="KJ61" s="178"/>
      <c r="KK61" s="36">
        <v>42303</v>
      </c>
      <c r="KL61" s="36"/>
      <c r="KM61" s="98">
        <f>(JH67-JG67)</f>
        <v>-0.58158524819822333</v>
      </c>
      <c r="KN61" s="400">
        <f>IF(AND(KM61&gt;-0.5,KM61&lt;0.5)," ",KM61)</f>
        <v>-0.58158524819822333</v>
      </c>
      <c r="KO61" s="98">
        <f>(JL60-JK60)</f>
        <v>1.045029007755554</v>
      </c>
      <c r="KP61" s="400">
        <f>IF(AND(KO61&gt;-0.5,KO61&lt;0.5)," ",KO61)</f>
        <v>1.045029007755554</v>
      </c>
      <c r="KQ61" s="98">
        <f>(JP63-JO63)</f>
        <v>0.39318911540968671</v>
      </c>
      <c r="KR61" s="400" t="str">
        <f>IF(AND(KQ61&gt;-0.5,KQ61&lt;0.5)," ",KQ61)</f>
        <v xml:space="preserve"> </v>
      </c>
      <c r="KS61" s="98">
        <f>(JT62-JS62)</f>
        <v>-0.69276811040266928</v>
      </c>
      <c r="KT61" s="400">
        <f>IF(AND(KS61&gt;-0.5,KS61&lt;0.5)," ",KS61)</f>
        <v>-0.69276811040266928</v>
      </c>
      <c r="KV61" s="400"/>
      <c r="KX61" s="400"/>
      <c r="LA61" s="400">
        <f>(KJ59-KI59)</f>
        <v>-1.6400726187928001</v>
      </c>
      <c r="LB61" s="400">
        <f>IF(AND(LA61&gt;-0.5,LA61&lt;0.5)," ",LA61)</f>
        <v>-1.6400726187928001</v>
      </c>
      <c r="LC61" s="111">
        <v>1</v>
      </c>
    </row>
    <row r="62" spans="1:315" ht="15.75" thickBot="1" x14ac:dyDescent="0.3">
      <c r="A62" s="95">
        <v>41208</v>
      </c>
      <c r="B62" s="36">
        <v>41208</v>
      </c>
      <c r="C62" s="303">
        <v>4.6500000000000004</v>
      </c>
      <c r="D62" s="303">
        <v>7.6999999999999993</v>
      </c>
      <c r="E62" s="303">
        <v>10.100000000000001</v>
      </c>
      <c r="F62" s="303">
        <v>7.8999999999999995</v>
      </c>
      <c r="G62" s="303">
        <v>9.1999999999999993</v>
      </c>
      <c r="H62" s="303">
        <v>6.25</v>
      </c>
      <c r="I62" s="303">
        <v>10.8</v>
      </c>
      <c r="J62" s="303">
        <v>8.1999999999999993</v>
      </c>
      <c r="K62" s="104"/>
      <c r="L62" s="36">
        <v>42303</v>
      </c>
      <c r="M62" s="107">
        <v>6.6007999999999996</v>
      </c>
      <c r="N62" s="98">
        <f t="shared" si="9"/>
        <v>6.6945999999999994</v>
      </c>
      <c r="O62" s="107">
        <f t="shared" si="10"/>
        <v>6.7887333333333331</v>
      </c>
      <c r="P62" s="264"/>
      <c r="Q62" s="177">
        <v>42303</v>
      </c>
      <c r="R62" s="303">
        <v>4.6500000000000004</v>
      </c>
      <c r="S62" s="219">
        <v>-2.0445999999999991</v>
      </c>
      <c r="U62" s="303">
        <v>7.6999999999999993</v>
      </c>
      <c r="V62" s="219">
        <v>1.0053999999999998</v>
      </c>
      <c r="X62" s="303">
        <v>10.100000000000001</v>
      </c>
      <c r="Y62" s="219">
        <v>3.405400000000002</v>
      </c>
      <c r="AA62" s="303">
        <v>7.8999999999999995</v>
      </c>
      <c r="AB62" s="219">
        <v>1.2054</v>
      </c>
      <c r="AD62" s="303">
        <v>9.1999999999999993</v>
      </c>
      <c r="AE62" s="218">
        <v>2.5053999999999998</v>
      </c>
      <c r="AG62" s="303">
        <v>6.25</v>
      </c>
      <c r="AH62" s="218">
        <v>-0.44459999999999944</v>
      </c>
      <c r="AJ62" s="303">
        <v>10.8</v>
      </c>
      <c r="AK62" s="218">
        <v>4.1054000000000013</v>
      </c>
      <c r="AM62" s="303">
        <v>8.1999999999999993</v>
      </c>
      <c r="AN62" s="330">
        <v>1.5053999999999998</v>
      </c>
      <c r="AO62" s="178"/>
      <c r="AZ62" s="36">
        <v>42304</v>
      </c>
      <c r="BA62" s="303">
        <v>4.75</v>
      </c>
      <c r="BB62" s="227"/>
      <c r="BC62" s="303">
        <v>7.95</v>
      </c>
      <c r="BD62" s="184"/>
      <c r="BE62" s="303">
        <v>9.25</v>
      </c>
      <c r="BF62" s="184"/>
      <c r="BG62" s="303">
        <v>8.35</v>
      </c>
      <c r="BH62" s="184">
        <v>-15.762666666666668</v>
      </c>
      <c r="BI62" s="303">
        <v>8.75</v>
      </c>
      <c r="BJ62" s="184"/>
      <c r="BK62" s="303">
        <v>5.85</v>
      </c>
      <c r="BL62" s="374"/>
      <c r="BM62" s="303">
        <v>7.35</v>
      </c>
      <c r="BN62" s="184"/>
      <c r="BO62" s="303">
        <v>4.7</v>
      </c>
      <c r="BP62" s="184"/>
      <c r="BQ62">
        <f t="shared" si="150"/>
        <v>1</v>
      </c>
      <c r="BR62" s="36">
        <v>42304</v>
      </c>
      <c r="BS62">
        <v>8</v>
      </c>
      <c r="BT62">
        <f t="shared" si="123"/>
        <v>0.08</v>
      </c>
      <c r="BU62">
        <v>-15.762666666666668</v>
      </c>
      <c r="BV62" s="36">
        <v>42304</v>
      </c>
      <c r="BW62" s="100">
        <v>8</v>
      </c>
      <c r="BX62" s="100">
        <f t="shared" si="124"/>
        <v>0.08</v>
      </c>
      <c r="BY62" s="100">
        <f t="shared" si="125"/>
        <v>-15.09271867136</v>
      </c>
      <c r="BZ62" s="100"/>
      <c r="CA62" s="100"/>
      <c r="CC62" s="36">
        <v>42304</v>
      </c>
      <c r="CD62" s="107">
        <v>6.4141999999999992</v>
      </c>
      <c r="CE62" s="107">
        <v>6.5074999999999994</v>
      </c>
      <c r="CF62" s="173">
        <v>-15.09271867136</v>
      </c>
      <c r="CG62" s="197">
        <f t="shared" si="126"/>
        <v>-0.40912626820000142</v>
      </c>
      <c r="CH62" s="219">
        <v>-1.7574999999999994</v>
      </c>
      <c r="CI62" s="222">
        <f t="shared" si="127"/>
        <v>1</v>
      </c>
      <c r="CJ62" s="223">
        <f t="shared" si="151"/>
        <v>0</v>
      </c>
      <c r="CK62" s="198">
        <f t="shared" si="51"/>
        <v>-15.202135779419999</v>
      </c>
      <c r="CL62" s="198">
        <f t="shared" si="52"/>
        <v>-0.40912626820000142</v>
      </c>
      <c r="CM62" s="503">
        <f t="shared" si="152"/>
        <v>0</v>
      </c>
      <c r="CN62" s="503">
        <f t="shared" si="153"/>
        <v>0</v>
      </c>
      <c r="CO62" s="503">
        <f t="shared" si="54"/>
        <v>0</v>
      </c>
      <c r="CP62" s="503">
        <f t="shared" si="55"/>
        <v>0</v>
      </c>
      <c r="CQ62" s="504">
        <f t="shared" si="56"/>
        <v>-15.202135779419999</v>
      </c>
      <c r="CR62" s="513">
        <f t="shared" si="20"/>
        <v>-0.40912626820000142</v>
      </c>
      <c r="CS62" s="513">
        <f t="shared" si="190"/>
        <v>-0.40912626820000142</v>
      </c>
      <c r="CU62" s="161"/>
      <c r="CW62" s="103">
        <f t="shared" si="154"/>
        <v>-15.202135779419999</v>
      </c>
      <c r="CZ62" s="36">
        <v>42304</v>
      </c>
      <c r="DA62" s="107">
        <v>6.4141999999999992</v>
      </c>
      <c r="DB62" s="107">
        <v>6.5074999999999994</v>
      </c>
      <c r="DC62" s="173">
        <v>-15.09271867136</v>
      </c>
      <c r="DD62" s="197">
        <f t="shared" si="129"/>
        <v>-0.40912626820000142</v>
      </c>
      <c r="DE62" s="219">
        <v>1.4425000000000008</v>
      </c>
      <c r="DF62" s="222">
        <f t="shared" si="130"/>
        <v>0</v>
      </c>
      <c r="DG62" s="223">
        <f t="shared" si="155"/>
        <v>0.98</v>
      </c>
      <c r="DH62" s="198">
        <f t="shared" si="22"/>
        <v>-15.75569273828</v>
      </c>
      <c r="DI62" s="198">
        <f t="shared" si="59"/>
        <v>-0.40094374283600054</v>
      </c>
      <c r="DJ62" s="503">
        <f t="shared" si="156"/>
        <v>0</v>
      </c>
      <c r="DK62" s="503">
        <f t="shared" si="157"/>
        <v>0</v>
      </c>
      <c r="DL62" s="503">
        <f t="shared" si="61"/>
        <v>0</v>
      </c>
      <c r="DM62" s="503">
        <f t="shared" si="62"/>
        <v>0</v>
      </c>
      <c r="DN62" s="504">
        <f t="shared" si="63"/>
        <v>-15.75569273828</v>
      </c>
      <c r="DO62" s="513">
        <f t="shared" si="24"/>
        <v>-0.40094374283600054</v>
      </c>
      <c r="DP62" s="513">
        <f t="shared" si="191"/>
        <v>-0.40094374283600054</v>
      </c>
      <c r="DR62" s="161"/>
      <c r="DT62" s="103">
        <f t="shared" si="158"/>
        <v>-15.75569273828</v>
      </c>
      <c r="DU62" s="178"/>
      <c r="DV62" s="179"/>
      <c r="DW62" s="36">
        <v>42304</v>
      </c>
      <c r="DX62" s="107">
        <v>6.4141999999999992</v>
      </c>
      <c r="DY62" s="107">
        <v>6.5074999999999994</v>
      </c>
      <c r="DZ62" s="173">
        <v>-15.09271867136</v>
      </c>
      <c r="EA62" s="197">
        <f t="shared" si="132"/>
        <v>-0.40912626820000142</v>
      </c>
      <c r="EB62" s="219">
        <v>2.7425000000000006</v>
      </c>
      <c r="EC62" s="222">
        <f t="shared" si="133"/>
        <v>0</v>
      </c>
      <c r="ED62" s="223">
        <f t="shared" si="159"/>
        <v>0.95</v>
      </c>
      <c r="EE62" s="198">
        <f t="shared" si="26"/>
        <v>-13.5959494793908</v>
      </c>
      <c r="EF62" s="198">
        <f t="shared" si="66"/>
        <v>-0.38866995479000188</v>
      </c>
      <c r="EG62" s="503">
        <f t="shared" si="160"/>
        <v>0</v>
      </c>
      <c r="EH62" s="503">
        <f t="shared" si="161"/>
        <v>0</v>
      </c>
      <c r="EI62" s="503">
        <f t="shared" si="68"/>
        <v>0</v>
      </c>
      <c r="EJ62" s="503">
        <f t="shared" si="69"/>
        <v>0</v>
      </c>
      <c r="EK62" s="504">
        <f t="shared" si="70"/>
        <v>-13.5959494793908</v>
      </c>
      <c r="EL62" s="513">
        <f t="shared" si="28"/>
        <v>-0.38866995479000188</v>
      </c>
      <c r="EM62" s="513">
        <f t="shared" si="192"/>
        <v>-0.38866995479000188</v>
      </c>
      <c r="EO62" s="161"/>
      <c r="EQ62" s="103">
        <f t="shared" si="162"/>
        <v>-13.5959494793908</v>
      </c>
      <c r="ER62" s="178"/>
      <c r="ES62" s="179"/>
      <c r="ET62" s="36">
        <v>42304</v>
      </c>
      <c r="EU62" s="107">
        <v>6.4141999999999992</v>
      </c>
      <c r="EV62" s="107">
        <v>6.5074999999999994</v>
      </c>
      <c r="EW62" s="173">
        <v>-15.09271867136</v>
      </c>
      <c r="EX62" s="197">
        <f t="shared" si="135"/>
        <v>-0.40912626820000142</v>
      </c>
      <c r="EY62" s="219">
        <v>1.8425000000000002</v>
      </c>
      <c r="EZ62" s="222">
        <f t="shared" si="136"/>
        <v>0</v>
      </c>
      <c r="FA62" s="223">
        <f t="shared" si="163"/>
        <v>0.98</v>
      </c>
      <c r="FB62" s="198">
        <f t="shared" si="30"/>
        <v>-13.969898556263999</v>
      </c>
      <c r="FC62" s="198">
        <f t="shared" si="73"/>
        <v>-0.40094374283600054</v>
      </c>
      <c r="FD62" s="503">
        <f t="shared" si="164"/>
        <v>0</v>
      </c>
      <c r="FE62" s="503">
        <f t="shared" si="165"/>
        <v>0</v>
      </c>
      <c r="FF62" s="503">
        <f t="shared" si="75"/>
        <v>0</v>
      </c>
      <c r="FG62" s="503">
        <f t="shared" si="76"/>
        <v>0</v>
      </c>
      <c r="FH62" s="504">
        <f t="shared" si="77"/>
        <v>-15.069898556263999</v>
      </c>
      <c r="FI62" s="513">
        <f t="shared" si="32"/>
        <v>-0.40094374283600054</v>
      </c>
      <c r="FJ62" s="513">
        <f t="shared" si="193"/>
        <v>-0.40094374283600054</v>
      </c>
      <c r="FL62" s="161"/>
      <c r="FN62" s="103">
        <f t="shared" si="166"/>
        <v>-15.069898556263999</v>
      </c>
      <c r="FO62" s="229">
        <v>-15.762666666666668</v>
      </c>
      <c r="FP62" s="179"/>
      <c r="FQ62" s="36">
        <v>42304</v>
      </c>
      <c r="FR62" s="107">
        <v>6.4141999999999992</v>
      </c>
      <c r="FS62" s="107">
        <v>6.5074999999999994</v>
      </c>
      <c r="FT62" s="173">
        <v>-15.09271867136</v>
      </c>
      <c r="FU62" s="197">
        <f t="shared" si="138"/>
        <v>-0.40912626820000142</v>
      </c>
      <c r="FV62" s="218">
        <v>2.2425000000000006</v>
      </c>
      <c r="FW62" s="222">
        <f t="shared" si="139"/>
        <v>0</v>
      </c>
      <c r="FX62" s="223">
        <f t="shared" si="167"/>
        <v>0.95</v>
      </c>
      <c r="FY62" s="198">
        <f t="shared" si="34"/>
        <v>-15.090607389214002</v>
      </c>
      <c r="FZ62" s="198">
        <f t="shared" si="80"/>
        <v>-0.38866995479000188</v>
      </c>
      <c r="GA62" s="503">
        <f t="shared" si="168"/>
        <v>0</v>
      </c>
      <c r="GB62" s="503">
        <f t="shared" si="169"/>
        <v>0</v>
      </c>
      <c r="GC62" s="503">
        <f t="shared" si="82"/>
        <v>0</v>
      </c>
      <c r="GD62" s="503">
        <f t="shared" si="83"/>
        <v>0</v>
      </c>
      <c r="GE62" s="504">
        <f t="shared" si="84"/>
        <v>-14.890607389214003</v>
      </c>
      <c r="GF62" s="513">
        <f t="shared" si="36"/>
        <v>-0.38866995479000188</v>
      </c>
      <c r="GG62" s="513">
        <f t="shared" si="194"/>
        <v>-0.38866995479000188</v>
      </c>
      <c r="GI62" s="161"/>
      <c r="GK62" s="103">
        <f t="shared" si="170"/>
        <v>-14.890607389214003</v>
      </c>
      <c r="GL62" s="178"/>
      <c r="GM62" s="179"/>
      <c r="GN62" s="36">
        <v>42304</v>
      </c>
      <c r="GO62" s="107">
        <v>6.4141999999999992</v>
      </c>
      <c r="GP62" s="107">
        <v>6.5074999999999994</v>
      </c>
      <c r="GQ62" s="173">
        <v>-15.09271867136</v>
      </c>
      <c r="GR62" s="197">
        <f t="shared" si="141"/>
        <v>-0.40912626820000142</v>
      </c>
      <c r="GS62" s="218">
        <v>-0.65749999999999975</v>
      </c>
      <c r="GT62" s="222">
        <f t="shared" si="142"/>
        <v>1</v>
      </c>
      <c r="GU62" s="223">
        <f t="shared" si="171"/>
        <v>0</v>
      </c>
      <c r="GV62" s="198">
        <f t="shared" si="38"/>
        <v>-15.591720921996801</v>
      </c>
      <c r="GW62" s="198">
        <f t="shared" si="87"/>
        <v>-0.40912626820000142</v>
      </c>
      <c r="GX62" s="503">
        <f t="shared" si="172"/>
        <v>0</v>
      </c>
      <c r="GY62" s="503">
        <f t="shared" si="173"/>
        <v>0</v>
      </c>
      <c r="GZ62" s="503">
        <f t="shared" si="89"/>
        <v>0</v>
      </c>
      <c r="HA62" s="503">
        <f t="shared" si="90"/>
        <v>0</v>
      </c>
      <c r="HB62" s="504">
        <f t="shared" si="91"/>
        <v>-15.7917209219968</v>
      </c>
      <c r="HC62" s="513">
        <f t="shared" si="40"/>
        <v>-0.40912626820000142</v>
      </c>
      <c r="HD62" s="513">
        <f t="shared" si="195"/>
        <v>-0.40912626820000142</v>
      </c>
      <c r="HF62" s="161"/>
      <c r="HH62" s="103">
        <f t="shared" si="174"/>
        <v>-15.7917209219968</v>
      </c>
      <c r="HJ62" s="179"/>
      <c r="HK62" s="36">
        <v>42304</v>
      </c>
      <c r="HL62" s="107">
        <v>6.4141999999999992</v>
      </c>
      <c r="HM62" s="107">
        <v>6.5074999999999994</v>
      </c>
      <c r="HN62" s="173">
        <v>-15.09271867136</v>
      </c>
      <c r="HO62" s="197">
        <f t="shared" si="144"/>
        <v>-0.40912626820000142</v>
      </c>
      <c r="HP62" s="218">
        <v>0.84250000000000025</v>
      </c>
      <c r="HQ62" s="222">
        <f t="shared" si="145"/>
        <v>0</v>
      </c>
      <c r="HR62" s="223">
        <f t="shared" si="175"/>
        <v>1</v>
      </c>
      <c r="HS62" s="198">
        <f t="shared" si="42"/>
        <v>-16.389876783976</v>
      </c>
      <c r="HT62" s="198">
        <f t="shared" si="94"/>
        <v>-0.40912626819999964</v>
      </c>
      <c r="HU62" s="503">
        <f t="shared" si="176"/>
        <v>0</v>
      </c>
      <c r="HV62" s="503">
        <f t="shared" si="177"/>
        <v>0</v>
      </c>
      <c r="HW62" s="503">
        <f t="shared" si="96"/>
        <v>0</v>
      </c>
      <c r="HX62" s="503">
        <f t="shared" si="97"/>
        <v>0</v>
      </c>
      <c r="HY62" s="504">
        <f t="shared" si="98"/>
        <v>-16.089876783976003</v>
      </c>
      <c r="HZ62" s="513">
        <f t="shared" si="44"/>
        <v>-0.40912626819999964</v>
      </c>
      <c r="IA62" s="513">
        <f t="shared" si="196"/>
        <v>-0.40912626819999964</v>
      </c>
      <c r="IB62" s="159"/>
      <c r="IC62" s="161"/>
      <c r="ID62" s="159"/>
      <c r="IE62" s="103">
        <f t="shared" si="178"/>
        <v>-16.089876783976003</v>
      </c>
      <c r="IF62" s="178"/>
      <c r="IG62" s="179"/>
      <c r="IH62" s="36">
        <v>42304</v>
      </c>
      <c r="II62" s="107">
        <v>6.4141999999999992</v>
      </c>
      <c r="IJ62" s="107">
        <v>6.5074999999999994</v>
      </c>
      <c r="IK62" s="173">
        <v>-15.09271867136</v>
      </c>
      <c r="IL62" s="197">
        <f t="shared" si="147"/>
        <v>-0.40912626820000142</v>
      </c>
      <c r="IM62" s="330">
        <v>-1.8074999999999992</v>
      </c>
      <c r="IN62" s="222">
        <f t="shared" si="148"/>
        <v>1</v>
      </c>
      <c r="IO62" s="223">
        <f t="shared" si="179"/>
        <v>0</v>
      </c>
      <c r="IP62" s="198">
        <f t="shared" si="46"/>
        <v>-18.6624761677392</v>
      </c>
      <c r="IQ62" s="198">
        <f t="shared" si="101"/>
        <v>-0.40912626820000142</v>
      </c>
      <c r="IR62" s="503">
        <f t="shared" si="180"/>
        <v>0.12273788046000042</v>
      </c>
      <c r="IS62" s="503">
        <f t="shared" si="181"/>
        <v>0</v>
      </c>
      <c r="IT62" s="503">
        <f t="shared" si="103"/>
        <v>0</v>
      </c>
      <c r="IU62" s="503">
        <f t="shared" si="104"/>
        <v>0</v>
      </c>
      <c r="IV62" s="504">
        <f t="shared" si="105"/>
        <v>-16.724440029663199</v>
      </c>
      <c r="IW62" s="513">
        <f t="shared" si="48"/>
        <v>-0.28638838774000097</v>
      </c>
      <c r="IX62" s="513">
        <f t="shared" si="197"/>
        <v>-0.28638838774000097</v>
      </c>
      <c r="IY62" s="159"/>
      <c r="IZ62" s="161"/>
      <c r="JA62" s="159"/>
      <c r="JB62" s="103">
        <f t="shared" si="182"/>
        <v>-16.724440029663199</v>
      </c>
      <c r="JC62" s="178"/>
      <c r="JD62" s="182">
        <v>-15.09271867136</v>
      </c>
      <c r="JF62" s="159">
        <v>-1.7574999999999994</v>
      </c>
      <c r="JG62" s="159">
        <f t="shared" si="183"/>
        <v>-15.202135779419999</v>
      </c>
      <c r="JH62" s="159"/>
      <c r="JJ62" s="159">
        <v>1.4425000000000008</v>
      </c>
      <c r="JK62" s="159">
        <f t="shared" si="184"/>
        <v>-15.75569273828</v>
      </c>
      <c r="JL62" s="159"/>
      <c r="JN62" s="159">
        <v>2.7425000000000006</v>
      </c>
      <c r="JO62" s="159">
        <f t="shared" si="185"/>
        <v>-13.5959494793908</v>
      </c>
      <c r="JP62" s="159"/>
      <c r="JR62" s="159">
        <v>1.8425000000000002</v>
      </c>
      <c r="JS62" s="159">
        <f t="shared" si="186"/>
        <v>-15.069898556263999</v>
      </c>
      <c r="JT62" s="228">
        <v>-15.762666666666668</v>
      </c>
      <c r="JV62" s="159">
        <v>2.2425000000000006</v>
      </c>
      <c r="JW62" s="159">
        <f t="shared" si="187"/>
        <v>-14.890607389214003</v>
      </c>
      <c r="JX62" s="159"/>
      <c r="JZ62" s="159">
        <v>-0.65749999999999975</v>
      </c>
      <c r="KA62" s="159">
        <f t="shared" si="188"/>
        <v>-15.7917209219968</v>
      </c>
      <c r="KB62" s="159"/>
      <c r="KD62" s="370">
        <v>0.84250000000000025</v>
      </c>
      <c r="KE62" s="159">
        <f t="shared" si="189"/>
        <v>-16.089876783976003</v>
      </c>
      <c r="KF62" s="159"/>
      <c r="KH62" s="330">
        <v>-1.8074999999999992</v>
      </c>
      <c r="KI62" s="159">
        <f t="shared" si="49"/>
        <v>-16.724440029663199</v>
      </c>
      <c r="KJ62" s="178"/>
      <c r="KK62" s="36">
        <v>42304</v>
      </c>
      <c r="KL62" s="36"/>
    </row>
    <row r="63" spans="1:315" ht="15.75" thickBot="1" x14ac:dyDescent="0.3">
      <c r="A63" s="95">
        <v>41209</v>
      </c>
      <c r="B63" s="36">
        <v>41209</v>
      </c>
      <c r="C63" s="303">
        <v>4.75</v>
      </c>
      <c r="D63" s="303">
        <v>7.95</v>
      </c>
      <c r="E63" s="303">
        <v>9.25</v>
      </c>
      <c r="F63" s="303">
        <v>8.35</v>
      </c>
      <c r="G63" s="303">
        <v>8.75</v>
      </c>
      <c r="H63" s="303">
        <v>5.85</v>
      </c>
      <c r="I63" s="303">
        <v>7.35</v>
      </c>
      <c r="J63" s="303">
        <v>4.7</v>
      </c>
      <c r="K63" s="104"/>
      <c r="L63" s="36">
        <v>42304</v>
      </c>
      <c r="M63" s="107">
        <v>6.4141999999999992</v>
      </c>
      <c r="N63" s="98">
        <f t="shared" si="9"/>
        <v>6.5074999999999994</v>
      </c>
      <c r="O63" s="107">
        <f t="shared" si="10"/>
        <v>6.6011333333333324</v>
      </c>
      <c r="P63" s="264"/>
      <c r="Q63" s="177">
        <v>42304</v>
      </c>
      <c r="R63" s="303">
        <v>4.75</v>
      </c>
      <c r="S63" s="219">
        <v>-1.7574999999999994</v>
      </c>
      <c r="U63" s="303">
        <v>7.95</v>
      </c>
      <c r="V63" s="219">
        <v>1.4425000000000008</v>
      </c>
      <c r="X63" s="303">
        <v>9.25</v>
      </c>
      <c r="Y63" s="219">
        <v>2.7425000000000006</v>
      </c>
      <c r="AA63" s="303">
        <v>8.35</v>
      </c>
      <c r="AB63" s="219">
        <v>1.8425000000000002</v>
      </c>
      <c r="AC63" s="182">
        <v>-15.762666666666668</v>
      </c>
      <c r="AD63" s="303">
        <v>8.75</v>
      </c>
      <c r="AE63" s="218">
        <v>2.2425000000000006</v>
      </c>
      <c r="AG63" s="303">
        <v>5.85</v>
      </c>
      <c r="AH63" s="218">
        <v>-0.65749999999999975</v>
      </c>
      <c r="AJ63" s="303">
        <v>7.35</v>
      </c>
      <c r="AK63" s="218">
        <v>0.84250000000000025</v>
      </c>
      <c r="AM63" s="303">
        <v>4.7</v>
      </c>
      <c r="AN63" s="330">
        <v>-1.8074999999999992</v>
      </c>
      <c r="AO63" s="178"/>
      <c r="AZ63" s="36">
        <v>42305</v>
      </c>
      <c r="BA63" s="303">
        <v>7.4</v>
      </c>
      <c r="BB63" s="227"/>
      <c r="BC63" s="303">
        <v>7.5</v>
      </c>
      <c r="BD63" s="184"/>
      <c r="BE63" s="303">
        <v>8.75</v>
      </c>
      <c r="BF63" s="184">
        <v>-13.578611111111112</v>
      </c>
      <c r="BG63" s="303">
        <v>5.85</v>
      </c>
      <c r="BH63" s="184"/>
      <c r="BI63" s="303">
        <v>9.85</v>
      </c>
      <c r="BJ63" s="184"/>
      <c r="BK63" s="303">
        <v>6.35</v>
      </c>
      <c r="BL63" s="374"/>
      <c r="BM63" s="303">
        <v>6.95</v>
      </c>
      <c r="BN63" s="184"/>
      <c r="BO63" s="303">
        <v>3.9</v>
      </c>
      <c r="BP63" s="184"/>
      <c r="BQ63">
        <f t="shared" si="150"/>
        <v>1</v>
      </c>
      <c r="BR63" s="36">
        <v>42305</v>
      </c>
      <c r="BS63">
        <v>9</v>
      </c>
      <c r="BT63">
        <f t="shared" si="123"/>
        <v>0.09</v>
      </c>
      <c r="BU63">
        <v>-13.578611111111112</v>
      </c>
      <c r="BV63" s="36">
        <v>42305</v>
      </c>
      <c r="BW63" s="100">
        <v>9</v>
      </c>
      <c r="BX63" s="100">
        <f t="shared" si="124"/>
        <v>0.09</v>
      </c>
      <c r="BY63" s="100">
        <f t="shared" si="125"/>
        <v>-15.488351036759999</v>
      </c>
      <c r="BZ63" s="100"/>
      <c r="CA63" s="100"/>
      <c r="CC63" s="36">
        <v>42305</v>
      </c>
      <c r="CD63" s="107">
        <v>6.2286000000000001</v>
      </c>
      <c r="CE63" s="107">
        <v>6.3213999999999997</v>
      </c>
      <c r="CF63" s="173">
        <v>-15.488351036759999</v>
      </c>
      <c r="CG63" s="197">
        <f t="shared" si="126"/>
        <v>-0.39563236539999913</v>
      </c>
      <c r="CH63" s="219">
        <v>1.0786000000000007</v>
      </c>
      <c r="CI63" s="222">
        <f t="shared" si="127"/>
        <v>0</v>
      </c>
      <c r="CJ63" s="223">
        <f t="shared" si="151"/>
        <v>0.98</v>
      </c>
      <c r="CK63" s="198">
        <f t="shared" si="51"/>
        <v>-15.589855497511998</v>
      </c>
      <c r="CL63" s="198">
        <f t="shared" si="52"/>
        <v>-0.3877197180919989</v>
      </c>
      <c r="CM63" s="503">
        <f t="shared" si="152"/>
        <v>0</v>
      </c>
      <c r="CN63" s="503">
        <f t="shared" si="153"/>
        <v>0</v>
      </c>
      <c r="CO63" s="503">
        <f t="shared" si="54"/>
        <v>0</v>
      </c>
      <c r="CP63" s="503">
        <f t="shared" si="55"/>
        <v>0</v>
      </c>
      <c r="CQ63" s="504">
        <f t="shared" si="56"/>
        <v>-15.589855497511998</v>
      </c>
      <c r="CR63" s="513">
        <f t="shared" si="20"/>
        <v>-0.3877197180919989</v>
      </c>
      <c r="CS63" s="513">
        <f t="shared" si="190"/>
        <v>-0.3877197180919989</v>
      </c>
      <c r="CU63" s="161"/>
      <c r="CW63" s="103">
        <f t="shared" si="154"/>
        <v>-15.589855497511998</v>
      </c>
      <c r="CZ63" s="36">
        <v>42305</v>
      </c>
      <c r="DA63" s="107">
        <v>6.2286000000000001</v>
      </c>
      <c r="DB63" s="107">
        <v>6.3213999999999997</v>
      </c>
      <c r="DC63" s="173">
        <v>-15.488351036759999</v>
      </c>
      <c r="DD63" s="197">
        <f t="shared" si="129"/>
        <v>-0.39563236539999913</v>
      </c>
      <c r="DE63" s="219">
        <v>1.1786000000000003</v>
      </c>
      <c r="DF63" s="222">
        <f t="shared" si="130"/>
        <v>0</v>
      </c>
      <c r="DG63" s="223">
        <f t="shared" si="155"/>
        <v>0.98</v>
      </c>
      <c r="DH63" s="198">
        <f t="shared" si="22"/>
        <v>-16.143412456372001</v>
      </c>
      <c r="DI63" s="198">
        <f t="shared" si="59"/>
        <v>-0.38771971809200068</v>
      </c>
      <c r="DJ63" s="503">
        <f t="shared" si="156"/>
        <v>0</v>
      </c>
      <c r="DK63" s="503">
        <f t="shared" si="157"/>
        <v>0</v>
      </c>
      <c r="DL63" s="503">
        <f t="shared" si="61"/>
        <v>0</v>
      </c>
      <c r="DM63" s="503">
        <f t="shared" si="62"/>
        <v>0</v>
      </c>
      <c r="DN63" s="504">
        <f t="shared" si="63"/>
        <v>-16.143412456372001</v>
      </c>
      <c r="DO63" s="513">
        <f t="shared" si="24"/>
        <v>-0.38771971809200068</v>
      </c>
      <c r="DP63" s="513">
        <f t="shared" si="191"/>
        <v>-0.38771971809200068</v>
      </c>
      <c r="DR63" s="161"/>
      <c r="DT63" s="103">
        <f t="shared" si="158"/>
        <v>-16.143412456372001</v>
      </c>
      <c r="DU63" s="178"/>
      <c r="DV63" s="179"/>
      <c r="DW63" s="36">
        <v>42305</v>
      </c>
      <c r="DX63" s="107">
        <v>6.2286000000000001</v>
      </c>
      <c r="DY63" s="107">
        <v>6.3213999999999997</v>
      </c>
      <c r="DZ63" s="173">
        <v>-15.488351036759999</v>
      </c>
      <c r="EA63" s="197">
        <f t="shared" si="132"/>
        <v>-0.39563236539999913</v>
      </c>
      <c r="EB63" s="219">
        <v>2.4286000000000003</v>
      </c>
      <c r="EC63" s="222">
        <f t="shared" si="133"/>
        <v>0</v>
      </c>
      <c r="ED63" s="223">
        <f t="shared" si="159"/>
        <v>0.95</v>
      </c>
      <c r="EE63" s="198">
        <f t="shared" si="26"/>
        <v>-13.971800226520799</v>
      </c>
      <c r="EF63" s="198">
        <f t="shared" si="66"/>
        <v>-0.37585074712999855</v>
      </c>
      <c r="EG63" s="503">
        <f t="shared" si="160"/>
        <v>0</v>
      </c>
      <c r="EH63" s="503">
        <f t="shared" si="161"/>
        <v>0</v>
      </c>
      <c r="EI63" s="503">
        <f t="shared" si="68"/>
        <v>0</v>
      </c>
      <c r="EJ63" s="503">
        <f t="shared" si="69"/>
        <v>0</v>
      </c>
      <c r="EK63" s="504">
        <f t="shared" si="70"/>
        <v>-13.971800226520799</v>
      </c>
      <c r="EL63" s="513">
        <f t="shared" si="28"/>
        <v>-0.37585074712999855</v>
      </c>
      <c r="EM63" s="513">
        <f t="shared" si="192"/>
        <v>-0.37585074712999855</v>
      </c>
      <c r="EO63" s="161"/>
      <c r="EQ63" s="103">
        <f t="shared" si="162"/>
        <v>-13.971800226520799</v>
      </c>
      <c r="ER63" s="229">
        <v>-13.578611111111112</v>
      </c>
      <c r="ES63" s="179"/>
      <c r="ET63" s="36">
        <v>42305</v>
      </c>
      <c r="EU63" s="107">
        <v>6.2286000000000001</v>
      </c>
      <c r="EV63" s="107">
        <v>6.3213999999999997</v>
      </c>
      <c r="EW63" s="173">
        <v>-15.488351036759999</v>
      </c>
      <c r="EX63" s="197">
        <f t="shared" si="135"/>
        <v>-0.39563236539999913</v>
      </c>
      <c r="EY63" s="219">
        <v>-0.47140000000000004</v>
      </c>
      <c r="EZ63" s="222">
        <f t="shared" si="136"/>
        <v>1</v>
      </c>
      <c r="FA63" s="223">
        <f t="shared" si="163"/>
        <v>0</v>
      </c>
      <c r="FB63" s="198">
        <f t="shared" si="30"/>
        <v>-14.365530921663998</v>
      </c>
      <c r="FC63" s="198">
        <f t="shared" si="73"/>
        <v>-0.39563236539999913</v>
      </c>
      <c r="FD63" s="503">
        <f t="shared" si="164"/>
        <v>0</v>
      </c>
      <c r="FE63" s="503">
        <f t="shared" si="165"/>
        <v>0</v>
      </c>
      <c r="FF63" s="503">
        <f t="shared" si="75"/>
        <v>0</v>
      </c>
      <c r="FG63" s="503">
        <f t="shared" si="76"/>
        <v>0</v>
      </c>
      <c r="FH63" s="504">
        <f t="shared" si="77"/>
        <v>-15.465530921663998</v>
      </c>
      <c r="FI63" s="513">
        <f t="shared" si="32"/>
        <v>-0.39563236539999913</v>
      </c>
      <c r="FJ63" s="513">
        <f t="shared" si="193"/>
        <v>-0.39563236539999913</v>
      </c>
      <c r="FL63" s="161"/>
      <c r="FN63" s="103">
        <f t="shared" si="166"/>
        <v>-15.465530921663998</v>
      </c>
      <c r="FO63" s="178"/>
      <c r="FP63" s="179"/>
      <c r="FQ63" s="36">
        <v>42305</v>
      </c>
      <c r="FR63" s="107">
        <v>6.2286000000000001</v>
      </c>
      <c r="FS63" s="107">
        <v>6.3213999999999997</v>
      </c>
      <c r="FT63" s="173">
        <v>-15.488351036759999</v>
      </c>
      <c r="FU63" s="197">
        <f t="shared" si="138"/>
        <v>-0.39563236539999913</v>
      </c>
      <c r="FV63" s="218">
        <v>3.5286</v>
      </c>
      <c r="FW63" s="222">
        <f t="shared" si="139"/>
        <v>0</v>
      </c>
      <c r="FX63" s="223">
        <f t="shared" si="167"/>
        <v>0.9</v>
      </c>
      <c r="FY63" s="198">
        <f t="shared" si="34"/>
        <v>-15.446676518074002</v>
      </c>
      <c r="FZ63" s="198">
        <f t="shared" si="80"/>
        <v>-0.35606912885999975</v>
      </c>
      <c r="GA63" s="503">
        <f t="shared" si="168"/>
        <v>0</v>
      </c>
      <c r="GB63" s="503">
        <f t="shared" si="169"/>
        <v>0</v>
      </c>
      <c r="GC63" s="503">
        <f t="shared" si="82"/>
        <v>0</v>
      </c>
      <c r="GD63" s="503">
        <f t="shared" si="83"/>
        <v>0</v>
      </c>
      <c r="GE63" s="504">
        <f t="shared" si="84"/>
        <v>-15.246676518074002</v>
      </c>
      <c r="GF63" s="513">
        <f t="shared" si="36"/>
        <v>-0.35606912885999975</v>
      </c>
      <c r="GG63" s="513">
        <f t="shared" si="194"/>
        <v>-0.35606912885999975</v>
      </c>
      <c r="GI63" s="161"/>
      <c r="GK63" s="103">
        <f t="shared" si="170"/>
        <v>-15.246676518074002</v>
      </c>
      <c r="GL63" s="178"/>
      <c r="GM63" s="179"/>
      <c r="GN63" s="36">
        <v>42305</v>
      </c>
      <c r="GO63" s="107">
        <v>6.2286000000000001</v>
      </c>
      <c r="GP63" s="107">
        <v>6.3213999999999997</v>
      </c>
      <c r="GQ63" s="173">
        <v>-15.488351036759999</v>
      </c>
      <c r="GR63" s="197">
        <f t="shared" si="141"/>
        <v>-0.39563236539999913</v>
      </c>
      <c r="GS63" s="218">
        <v>2.8599999999999959E-2</v>
      </c>
      <c r="GT63" s="222">
        <f t="shared" si="142"/>
        <v>0</v>
      </c>
      <c r="GU63" s="223">
        <f t="shared" si="171"/>
        <v>1</v>
      </c>
      <c r="GV63" s="198">
        <f t="shared" si="38"/>
        <v>-15.9873532873968</v>
      </c>
      <c r="GW63" s="198">
        <f t="shared" si="87"/>
        <v>-0.39563236539999913</v>
      </c>
      <c r="GX63" s="503">
        <f t="shared" si="172"/>
        <v>0</v>
      </c>
      <c r="GY63" s="503">
        <f t="shared" si="173"/>
        <v>0</v>
      </c>
      <c r="GZ63" s="503">
        <f t="shared" si="89"/>
        <v>0</v>
      </c>
      <c r="HA63" s="503">
        <f t="shared" si="90"/>
        <v>0</v>
      </c>
      <c r="HB63" s="504">
        <f t="shared" si="91"/>
        <v>-16.1873532873968</v>
      </c>
      <c r="HC63" s="513">
        <f t="shared" si="40"/>
        <v>-0.39563236539999913</v>
      </c>
      <c r="HD63" s="513">
        <f t="shared" si="195"/>
        <v>-0.39563236539999913</v>
      </c>
      <c r="HF63" s="161"/>
      <c r="HH63" s="103">
        <f t="shared" si="174"/>
        <v>-16.1873532873968</v>
      </c>
      <c r="HJ63" s="179"/>
      <c r="HK63" s="36">
        <v>42305</v>
      </c>
      <c r="HL63" s="107">
        <v>6.2286000000000001</v>
      </c>
      <c r="HM63" s="107">
        <v>6.3213999999999997</v>
      </c>
      <c r="HN63" s="173">
        <v>-15.488351036759999</v>
      </c>
      <c r="HO63" s="197">
        <f t="shared" si="144"/>
        <v>-0.39563236539999913</v>
      </c>
      <c r="HP63" s="218">
        <v>0.62860000000000049</v>
      </c>
      <c r="HQ63" s="222">
        <f t="shared" si="145"/>
        <v>0</v>
      </c>
      <c r="HR63" s="223">
        <f t="shared" si="175"/>
        <v>1</v>
      </c>
      <c r="HS63" s="198">
        <f t="shared" si="42"/>
        <v>-16.785509149375997</v>
      </c>
      <c r="HT63" s="198">
        <f t="shared" si="94"/>
        <v>-0.39563236539999735</v>
      </c>
      <c r="HU63" s="503">
        <f t="shared" si="176"/>
        <v>0</v>
      </c>
      <c r="HV63" s="503">
        <f t="shared" si="177"/>
        <v>0</v>
      </c>
      <c r="HW63" s="503">
        <f t="shared" si="96"/>
        <v>0</v>
      </c>
      <c r="HX63" s="503">
        <f t="shared" si="97"/>
        <v>0</v>
      </c>
      <c r="HY63" s="504">
        <f t="shared" si="98"/>
        <v>-16.485509149376</v>
      </c>
      <c r="HZ63" s="513">
        <f t="shared" si="44"/>
        <v>-0.39563236539999735</v>
      </c>
      <c r="IA63" s="513">
        <f t="shared" si="196"/>
        <v>-0.39563236539999735</v>
      </c>
      <c r="IB63" s="159"/>
      <c r="IC63" s="161"/>
      <c r="ID63" s="159"/>
      <c r="IE63" s="103">
        <f t="shared" si="178"/>
        <v>-16.485509149376</v>
      </c>
      <c r="IF63" s="178"/>
      <c r="IG63" s="179"/>
      <c r="IH63" s="36">
        <v>42305</v>
      </c>
      <c r="II63" s="107">
        <v>6.2286000000000001</v>
      </c>
      <c r="IJ63" s="107">
        <v>6.3213999999999997</v>
      </c>
      <c r="IK63" s="173">
        <v>-15.488351036759999</v>
      </c>
      <c r="IL63" s="197">
        <f t="shared" si="147"/>
        <v>-0.39563236539999913</v>
      </c>
      <c r="IM63" s="330">
        <v>-2.4713999999999996</v>
      </c>
      <c r="IN63" s="222">
        <f t="shared" si="148"/>
        <v>1.3</v>
      </c>
      <c r="IO63" s="223">
        <f t="shared" si="179"/>
        <v>0</v>
      </c>
      <c r="IP63" s="198">
        <f t="shared" si="46"/>
        <v>-19.176798242759197</v>
      </c>
      <c r="IQ63" s="198">
        <f t="shared" si="101"/>
        <v>-0.51432207501999727</v>
      </c>
      <c r="IR63" s="503">
        <f t="shared" si="180"/>
        <v>0.11868970961999974</v>
      </c>
      <c r="IS63" s="503">
        <f t="shared" si="181"/>
        <v>0</v>
      </c>
      <c r="IT63" s="503">
        <f t="shared" si="103"/>
        <v>0</v>
      </c>
      <c r="IU63" s="503">
        <f t="shared" si="104"/>
        <v>0</v>
      </c>
      <c r="IV63" s="504">
        <f t="shared" si="105"/>
        <v>-17.120072395063197</v>
      </c>
      <c r="IW63" s="513">
        <f t="shared" si="48"/>
        <v>-0.39563236539999752</v>
      </c>
      <c r="IX63" s="513">
        <f t="shared" si="197"/>
        <v>-0.39563236539999752</v>
      </c>
      <c r="IY63" s="159"/>
      <c r="IZ63" s="161"/>
      <c r="JA63" s="159"/>
      <c r="JB63" s="103">
        <f t="shared" si="182"/>
        <v>-17.120072395063197</v>
      </c>
      <c r="JC63" s="178"/>
      <c r="JD63" s="182">
        <v>-15.488351036759999</v>
      </c>
      <c r="JF63" s="159">
        <v>1.0786000000000007</v>
      </c>
      <c r="JG63" s="159">
        <f t="shared" si="183"/>
        <v>-15.589855497511998</v>
      </c>
      <c r="JH63" s="159"/>
      <c r="JJ63" s="159">
        <v>1.1786000000000003</v>
      </c>
      <c r="JK63" s="159">
        <f t="shared" si="184"/>
        <v>-16.143412456372001</v>
      </c>
      <c r="JL63" s="159"/>
      <c r="JN63" s="159">
        <v>2.4286000000000003</v>
      </c>
      <c r="JO63" s="159">
        <f t="shared" si="185"/>
        <v>-13.971800226520799</v>
      </c>
      <c r="JP63" s="228">
        <v>-13.578611111111112</v>
      </c>
      <c r="JR63" s="159">
        <v>-0.47140000000000004</v>
      </c>
      <c r="JS63" s="159">
        <f t="shared" si="186"/>
        <v>-15.465530921663998</v>
      </c>
      <c r="JT63" s="159"/>
      <c r="JV63" s="159">
        <v>3.5286</v>
      </c>
      <c r="JW63" s="159">
        <f t="shared" si="187"/>
        <v>-15.246676518074002</v>
      </c>
      <c r="JX63" s="159"/>
      <c r="JZ63" s="159">
        <v>2.8599999999999959E-2</v>
      </c>
      <c r="KA63" s="159">
        <f t="shared" si="188"/>
        <v>-16.1873532873968</v>
      </c>
      <c r="KB63" s="159"/>
      <c r="KD63" s="370">
        <v>0.62860000000000049</v>
      </c>
      <c r="KE63" s="159">
        <f t="shared" si="189"/>
        <v>-16.485509149376</v>
      </c>
      <c r="KF63" s="159"/>
      <c r="KH63" s="330">
        <v>-2.4713999999999996</v>
      </c>
      <c r="KI63" s="159">
        <f t="shared" si="49"/>
        <v>-17.120072395063197</v>
      </c>
      <c r="KJ63" s="178"/>
      <c r="KK63" s="36">
        <v>42305</v>
      </c>
      <c r="KL63" s="36"/>
    </row>
    <row r="64" spans="1:315" x14ac:dyDescent="0.25">
      <c r="A64" s="95">
        <v>41210</v>
      </c>
      <c r="B64" s="36">
        <v>41210</v>
      </c>
      <c r="C64" s="303">
        <v>7.4</v>
      </c>
      <c r="D64" s="303">
        <v>7.5</v>
      </c>
      <c r="E64" s="303">
        <v>8.75</v>
      </c>
      <c r="F64" s="303">
        <v>5.85</v>
      </c>
      <c r="G64" s="303">
        <v>9.85</v>
      </c>
      <c r="H64" s="303">
        <v>6.35</v>
      </c>
      <c r="I64" s="303">
        <v>6.95</v>
      </c>
      <c r="J64" s="303">
        <v>3.85</v>
      </c>
      <c r="K64" s="104"/>
      <c r="L64" s="36">
        <v>42305</v>
      </c>
      <c r="M64" s="107">
        <v>6.2286000000000001</v>
      </c>
      <c r="N64" s="98">
        <f t="shared" si="9"/>
        <v>6.3213999999999997</v>
      </c>
      <c r="O64" s="107">
        <f t="shared" si="10"/>
        <v>6.4145333333333339</v>
      </c>
      <c r="P64" s="264"/>
      <c r="Q64" s="177">
        <v>42305</v>
      </c>
      <c r="R64" s="303">
        <v>7.4</v>
      </c>
      <c r="S64" s="219">
        <v>1.0786000000000007</v>
      </c>
      <c r="U64" s="303">
        <v>7.5</v>
      </c>
      <c r="V64" s="219">
        <v>1.1786000000000003</v>
      </c>
      <c r="X64" s="303">
        <v>8.75</v>
      </c>
      <c r="Y64" s="219">
        <v>2.4286000000000003</v>
      </c>
      <c r="Z64" s="182">
        <v>-13.578611111111112</v>
      </c>
      <c r="AA64" s="303">
        <v>5.85</v>
      </c>
      <c r="AB64" s="219">
        <v>-0.47140000000000004</v>
      </c>
      <c r="AD64" s="303">
        <v>9.85</v>
      </c>
      <c r="AE64" s="218">
        <v>3.5286</v>
      </c>
      <c r="AG64" s="303">
        <v>6.35</v>
      </c>
      <c r="AH64" s="218">
        <v>2.8599999999999959E-2</v>
      </c>
      <c r="AJ64" s="303">
        <v>6.95</v>
      </c>
      <c r="AK64" s="218">
        <v>0.62860000000000049</v>
      </c>
      <c r="AM64" s="303">
        <v>3.9</v>
      </c>
      <c r="AN64" s="330">
        <v>-2.4713999999999996</v>
      </c>
      <c r="AO64" s="178"/>
      <c r="AZ64" s="36">
        <v>42306</v>
      </c>
      <c r="BA64" s="303">
        <v>9.6000000000000014</v>
      </c>
      <c r="BB64" s="227"/>
      <c r="BC64" s="303">
        <v>5.05</v>
      </c>
      <c r="BD64" s="184"/>
      <c r="BE64" s="303">
        <v>10.5</v>
      </c>
      <c r="BF64" s="184"/>
      <c r="BG64" s="303">
        <v>7.1999999999999993</v>
      </c>
      <c r="BH64" s="184"/>
      <c r="BI64" s="303">
        <v>7.65</v>
      </c>
      <c r="BJ64" s="184"/>
      <c r="BK64" s="303">
        <v>6.25</v>
      </c>
      <c r="BL64" s="374"/>
      <c r="BM64" s="303">
        <v>8.3500000000000014</v>
      </c>
      <c r="BN64" s="184"/>
      <c r="BO64" s="303">
        <v>1.1000000000000001</v>
      </c>
      <c r="BP64" s="184"/>
      <c r="BQ64">
        <f t="shared" si="150"/>
        <v>1</v>
      </c>
      <c r="BR64" s="36">
        <v>42306</v>
      </c>
      <c r="BS64">
        <v>10</v>
      </c>
      <c r="BT64">
        <f t="shared" si="123"/>
        <v>0.1</v>
      </c>
      <c r="BU64" s="100"/>
      <c r="BV64" s="36">
        <v>42306</v>
      </c>
      <c r="BW64" s="100">
        <v>10</v>
      </c>
      <c r="BX64" s="100">
        <f t="shared" si="124"/>
        <v>0.1</v>
      </c>
      <c r="BY64" s="100">
        <f t="shared" si="125"/>
        <v>-15.8707996</v>
      </c>
      <c r="BZ64" s="100"/>
      <c r="CA64" s="100"/>
      <c r="CC64" s="36">
        <v>42306</v>
      </c>
      <c r="CD64" s="107">
        <v>6.0439999999999987</v>
      </c>
      <c r="CE64" s="107">
        <v>6.1362999999999994</v>
      </c>
      <c r="CF64" s="173">
        <v>-15.8707996</v>
      </c>
      <c r="CG64" s="197">
        <f t="shared" si="126"/>
        <v>-0.38244856324000054</v>
      </c>
      <c r="CH64" s="219">
        <v>3.463700000000002</v>
      </c>
      <c r="CI64" s="222">
        <f t="shared" si="127"/>
        <v>0</v>
      </c>
      <c r="CJ64" s="223">
        <f t="shared" si="151"/>
        <v>0.9</v>
      </c>
      <c r="CK64" s="198">
        <f t="shared" si="51"/>
        <v>-15.934059204427998</v>
      </c>
      <c r="CL64" s="198">
        <f t="shared" si="52"/>
        <v>-0.34420370691599977</v>
      </c>
      <c r="CM64" s="503">
        <f t="shared" si="152"/>
        <v>0</v>
      </c>
      <c r="CN64" s="503">
        <f t="shared" si="153"/>
        <v>0</v>
      </c>
      <c r="CO64" s="503">
        <f t="shared" si="54"/>
        <v>0</v>
      </c>
      <c r="CP64" s="503">
        <f t="shared" si="55"/>
        <v>0</v>
      </c>
      <c r="CQ64" s="504">
        <f t="shared" si="56"/>
        <v>-15.934059204427998</v>
      </c>
      <c r="CR64" s="513">
        <f t="shared" si="20"/>
        <v>-0.34420370691599977</v>
      </c>
      <c r="CS64" s="513">
        <f t="shared" si="190"/>
        <v>-0.34420370691599977</v>
      </c>
      <c r="CU64" s="161"/>
      <c r="CW64" s="103">
        <f t="shared" si="154"/>
        <v>-15.934059204427998</v>
      </c>
      <c r="CZ64" s="36">
        <v>42306</v>
      </c>
      <c r="DA64" s="107">
        <v>6.0439999999999987</v>
      </c>
      <c r="DB64" s="107">
        <v>6.1362999999999994</v>
      </c>
      <c r="DC64" s="173">
        <v>-15.8707996</v>
      </c>
      <c r="DD64" s="197">
        <f t="shared" si="129"/>
        <v>-0.38244856324000054</v>
      </c>
      <c r="DE64" s="219">
        <v>-1.0862999999999996</v>
      </c>
      <c r="DF64" s="222">
        <f t="shared" si="130"/>
        <v>1</v>
      </c>
      <c r="DG64" s="223">
        <f t="shared" si="155"/>
        <v>0</v>
      </c>
      <c r="DH64" s="198">
        <f t="shared" si="22"/>
        <v>-16.525861019612002</v>
      </c>
      <c r="DI64" s="198">
        <f t="shared" si="59"/>
        <v>-0.38244856324000054</v>
      </c>
      <c r="DJ64" s="503">
        <f t="shared" si="156"/>
        <v>0</v>
      </c>
      <c r="DK64" s="503">
        <f t="shared" si="157"/>
        <v>0</v>
      </c>
      <c r="DL64" s="503">
        <f t="shared" si="61"/>
        <v>0</v>
      </c>
      <c r="DM64" s="503">
        <f t="shared" si="62"/>
        <v>0</v>
      </c>
      <c r="DN64" s="504">
        <f t="shared" si="63"/>
        <v>-16.525861019612002</v>
      </c>
      <c r="DO64" s="513">
        <f t="shared" si="24"/>
        <v>-0.38244856324000054</v>
      </c>
      <c r="DP64" s="513">
        <f t="shared" si="191"/>
        <v>-0.38244856324000054</v>
      </c>
      <c r="DR64" s="161"/>
      <c r="DT64" s="103">
        <f t="shared" si="158"/>
        <v>-16.525861019612002</v>
      </c>
      <c r="DU64" s="178"/>
      <c r="DV64" s="179"/>
      <c r="DW64" s="36">
        <v>42306</v>
      </c>
      <c r="DX64" s="107">
        <v>6.0439999999999987</v>
      </c>
      <c r="DY64" s="107">
        <v>6.1362999999999994</v>
      </c>
      <c r="DZ64" s="173">
        <v>-15.8707996</v>
      </c>
      <c r="EA64" s="197">
        <f t="shared" si="132"/>
        <v>-0.38244856324000054</v>
      </c>
      <c r="EB64" s="219">
        <v>4.3637000000000006</v>
      </c>
      <c r="EC64" s="222">
        <f t="shared" si="133"/>
        <v>0</v>
      </c>
      <c r="ED64" s="223">
        <f t="shared" si="159"/>
        <v>0.85</v>
      </c>
      <c r="EE64" s="198">
        <f t="shared" si="26"/>
        <v>-14.296881505274799</v>
      </c>
      <c r="EF64" s="198">
        <f t="shared" si="66"/>
        <v>-0.32508127875400028</v>
      </c>
      <c r="EG64" s="503">
        <f t="shared" si="160"/>
        <v>0</v>
      </c>
      <c r="EH64" s="503">
        <f t="shared" si="161"/>
        <v>0</v>
      </c>
      <c r="EI64" s="503">
        <f t="shared" si="68"/>
        <v>0</v>
      </c>
      <c r="EJ64" s="503">
        <f t="shared" si="69"/>
        <v>0</v>
      </c>
      <c r="EK64" s="504">
        <f t="shared" si="70"/>
        <v>-14.296881505274799</v>
      </c>
      <c r="EL64" s="513">
        <f t="shared" si="28"/>
        <v>-0.32508127875400028</v>
      </c>
      <c r="EM64" s="513">
        <f t="shared" si="192"/>
        <v>-0.32508127875400028</v>
      </c>
      <c r="EO64" s="161"/>
      <c r="EQ64" s="103">
        <f t="shared" si="162"/>
        <v>-14.296881505274799</v>
      </c>
      <c r="ER64" s="178"/>
      <c r="ES64" s="179"/>
      <c r="ET64" s="36">
        <v>42306</v>
      </c>
      <c r="EU64" s="107">
        <v>6.0439999999999987</v>
      </c>
      <c r="EV64" s="107">
        <v>6.1362999999999994</v>
      </c>
      <c r="EW64" s="173">
        <v>-15.8707996</v>
      </c>
      <c r="EX64" s="197">
        <f t="shared" si="135"/>
        <v>-0.38244856324000054</v>
      </c>
      <c r="EY64" s="219">
        <v>1.0636999999999999</v>
      </c>
      <c r="EZ64" s="222">
        <f t="shared" si="136"/>
        <v>0</v>
      </c>
      <c r="FA64" s="223">
        <f t="shared" si="163"/>
        <v>0.98</v>
      </c>
      <c r="FB64" s="198">
        <f t="shared" si="30"/>
        <v>-14.740330513639199</v>
      </c>
      <c r="FC64" s="198">
        <f t="shared" si="73"/>
        <v>-0.37479959197520074</v>
      </c>
      <c r="FD64" s="503">
        <f t="shared" si="164"/>
        <v>0</v>
      </c>
      <c r="FE64" s="503">
        <f t="shared" si="165"/>
        <v>0</v>
      </c>
      <c r="FF64" s="503">
        <f t="shared" si="75"/>
        <v>0</v>
      </c>
      <c r="FG64" s="503">
        <f t="shared" si="76"/>
        <v>0</v>
      </c>
      <c r="FH64" s="504">
        <f t="shared" si="77"/>
        <v>-15.840330513639199</v>
      </c>
      <c r="FI64" s="513">
        <f t="shared" si="32"/>
        <v>-0.37479959197520074</v>
      </c>
      <c r="FJ64" s="513">
        <f t="shared" si="193"/>
        <v>-0.37479959197520074</v>
      </c>
      <c r="FL64" s="161"/>
      <c r="FN64" s="103">
        <f t="shared" si="166"/>
        <v>-15.840330513639199</v>
      </c>
      <c r="FO64" s="178"/>
      <c r="FP64" s="179"/>
      <c r="FQ64" s="36">
        <v>42306</v>
      </c>
      <c r="FR64" s="107">
        <v>6.0439999999999987</v>
      </c>
      <c r="FS64" s="107">
        <v>6.1362999999999994</v>
      </c>
      <c r="FT64" s="173">
        <v>-15.8707996</v>
      </c>
      <c r="FU64" s="197">
        <f t="shared" si="138"/>
        <v>-0.38244856324000054</v>
      </c>
      <c r="FV64" s="218">
        <v>1.5137000000000009</v>
      </c>
      <c r="FW64" s="222">
        <f t="shared" si="139"/>
        <v>0</v>
      </c>
      <c r="FX64" s="223">
        <f t="shared" si="167"/>
        <v>0.98</v>
      </c>
      <c r="FY64" s="198">
        <f t="shared" si="34"/>
        <v>-15.821476110049202</v>
      </c>
      <c r="FZ64" s="198">
        <f t="shared" si="80"/>
        <v>-0.37479959197520074</v>
      </c>
      <c r="GA64" s="503">
        <f t="shared" si="168"/>
        <v>0</v>
      </c>
      <c r="GB64" s="503">
        <f t="shared" si="169"/>
        <v>0</v>
      </c>
      <c r="GC64" s="503">
        <f t="shared" si="82"/>
        <v>0</v>
      </c>
      <c r="GD64" s="503">
        <f t="shared" si="83"/>
        <v>0</v>
      </c>
      <c r="GE64" s="504">
        <f t="shared" si="84"/>
        <v>-15.621476110049203</v>
      </c>
      <c r="GF64" s="513">
        <f t="shared" si="36"/>
        <v>-0.37479959197520074</v>
      </c>
      <c r="GG64" s="513">
        <f t="shared" si="194"/>
        <v>-0.37479959197520074</v>
      </c>
      <c r="GI64" s="161"/>
      <c r="GK64" s="103">
        <f t="shared" si="170"/>
        <v>-15.621476110049203</v>
      </c>
      <c r="GL64" s="178"/>
      <c r="GM64" s="179"/>
      <c r="GN64" s="36">
        <v>42306</v>
      </c>
      <c r="GO64" s="107">
        <v>6.0439999999999987</v>
      </c>
      <c r="GP64" s="107">
        <v>6.1362999999999994</v>
      </c>
      <c r="GQ64" s="173">
        <v>-15.8707996</v>
      </c>
      <c r="GR64" s="197">
        <f t="shared" si="141"/>
        <v>-0.38244856324000054</v>
      </c>
      <c r="GS64" s="218">
        <v>0.11370000000000058</v>
      </c>
      <c r="GT64" s="222">
        <f t="shared" si="142"/>
        <v>0</v>
      </c>
      <c r="GU64" s="223">
        <f t="shared" si="171"/>
        <v>1</v>
      </c>
      <c r="GV64" s="198">
        <f t="shared" si="38"/>
        <v>-16.369801850636801</v>
      </c>
      <c r="GW64" s="198">
        <f t="shared" si="87"/>
        <v>-0.38244856324000054</v>
      </c>
      <c r="GX64" s="503">
        <f t="shared" si="172"/>
        <v>0</v>
      </c>
      <c r="GY64" s="503">
        <f t="shared" si="173"/>
        <v>0</v>
      </c>
      <c r="GZ64" s="503">
        <f t="shared" si="89"/>
        <v>0</v>
      </c>
      <c r="HA64" s="503">
        <f t="shared" si="90"/>
        <v>0</v>
      </c>
      <c r="HB64" s="504">
        <f t="shared" si="91"/>
        <v>-16.5698018506368</v>
      </c>
      <c r="HC64" s="513">
        <f t="shared" si="40"/>
        <v>-0.38244856324000054</v>
      </c>
      <c r="HD64" s="513">
        <f t="shared" si="195"/>
        <v>-0.38244856324000054</v>
      </c>
      <c r="HF64" s="161"/>
      <c r="HH64" s="103">
        <f t="shared" si="174"/>
        <v>-16.5698018506368</v>
      </c>
      <c r="HJ64" s="179"/>
      <c r="HK64" s="36">
        <v>42306</v>
      </c>
      <c r="HL64" s="107">
        <v>6.0439999999999987</v>
      </c>
      <c r="HM64" s="107">
        <v>6.1362999999999994</v>
      </c>
      <c r="HN64" s="173">
        <v>-15.8707996</v>
      </c>
      <c r="HO64" s="197">
        <f t="shared" si="144"/>
        <v>-0.38244856324000054</v>
      </c>
      <c r="HP64" s="218">
        <v>2.213700000000002</v>
      </c>
      <c r="HQ64" s="222">
        <f t="shared" si="145"/>
        <v>0</v>
      </c>
      <c r="HR64" s="223">
        <f t="shared" si="175"/>
        <v>0.95</v>
      </c>
      <c r="HS64" s="198">
        <f t="shared" si="42"/>
        <v>-17.148835284453998</v>
      </c>
      <c r="HT64" s="198">
        <f t="shared" si="94"/>
        <v>-0.36332613507800104</v>
      </c>
      <c r="HU64" s="503">
        <f t="shared" si="176"/>
        <v>0</v>
      </c>
      <c r="HV64" s="503">
        <f t="shared" si="177"/>
        <v>0</v>
      </c>
      <c r="HW64" s="503">
        <f t="shared" si="96"/>
        <v>0</v>
      </c>
      <c r="HX64" s="503">
        <f t="shared" si="97"/>
        <v>0</v>
      </c>
      <c r="HY64" s="504">
        <f t="shared" si="98"/>
        <v>-16.848835284454001</v>
      </c>
      <c r="HZ64" s="513">
        <f t="shared" si="44"/>
        <v>-0.36332613507800104</v>
      </c>
      <c r="IA64" s="513">
        <f t="shared" si="196"/>
        <v>-0.36332613507800104</v>
      </c>
      <c r="IB64" s="159"/>
      <c r="IC64" s="161"/>
      <c r="ID64" s="159"/>
      <c r="IE64" s="103">
        <f t="shared" si="178"/>
        <v>-16.848835284454001</v>
      </c>
      <c r="IF64" s="178"/>
      <c r="IG64" s="179"/>
      <c r="IH64" s="36">
        <v>42306</v>
      </c>
      <c r="II64" s="107">
        <v>6.0439999999999987</v>
      </c>
      <c r="IJ64" s="107">
        <v>6.1362999999999994</v>
      </c>
      <c r="IK64" s="173">
        <v>-15.8707996</v>
      </c>
      <c r="IL64" s="197">
        <f t="shared" si="147"/>
        <v>-0.38244856324000054</v>
      </c>
      <c r="IM64" s="330">
        <v>-5.0862999999999996</v>
      </c>
      <c r="IN64" s="222">
        <f t="shared" si="148"/>
        <v>1.8</v>
      </c>
      <c r="IO64" s="223">
        <f t="shared" si="179"/>
        <v>0</v>
      </c>
      <c r="IP64" s="198">
        <f t="shared" si="46"/>
        <v>-19.865205656591197</v>
      </c>
      <c r="IQ64" s="198">
        <f t="shared" si="101"/>
        <v>-0.68840741383199955</v>
      </c>
      <c r="IR64" s="503">
        <f t="shared" si="180"/>
        <v>3.8244856324000057E-2</v>
      </c>
      <c r="IS64" s="503">
        <f t="shared" si="181"/>
        <v>0</v>
      </c>
      <c r="IT64" s="503">
        <f t="shared" si="103"/>
        <v>0</v>
      </c>
      <c r="IU64" s="503">
        <f t="shared" si="104"/>
        <v>0</v>
      </c>
      <c r="IV64" s="504">
        <f t="shared" si="105"/>
        <v>-17.770234952571197</v>
      </c>
      <c r="IW64" s="513">
        <f t="shared" si="48"/>
        <v>-0.65016255750799945</v>
      </c>
      <c r="IX64" s="513">
        <f t="shared" si="197"/>
        <v>-0.65016255750799945</v>
      </c>
      <c r="IY64" s="159"/>
      <c r="IZ64" s="161"/>
      <c r="JA64" s="159"/>
      <c r="JB64" s="103">
        <f t="shared" si="182"/>
        <v>-17.770234952571197</v>
      </c>
      <c r="JC64" s="178"/>
      <c r="JD64" s="182">
        <v>-15.8707996</v>
      </c>
      <c r="JF64" s="159">
        <v>3.463700000000002</v>
      </c>
      <c r="JG64" s="159">
        <f t="shared" si="183"/>
        <v>-15.934059204427998</v>
      </c>
      <c r="JH64" s="159"/>
      <c r="JJ64" s="159">
        <v>-1.0862999999999996</v>
      </c>
      <c r="JK64" s="159">
        <f t="shared" si="184"/>
        <v>-16.525861019612002</v>
      </c>
      <c r="JL64" s="159"/>
      <c r="JN64" s="159">
        <v>4.3637000000000006</v>
      </c>
      <c r="JO64" s="159">
        <f t="shared" si="185"/>
        <v>-14.296881505274799</v>
      </c>
      <c r="JP64" s="159"/>
      <c r="JR64" s="159">
        <v>1.0636999999999999</v>
      </c>
      <c r="JS64" s="159">
        <f t="shared" si="186"/>
        <v>-15.840330513639199</v>
      </c>
      <c r="JT64" s="159"/>
      <c r="JV64" s="159">
        <v>1.5137000000000009</v>
      </c>
      <c r="JW64" s="159">
        <f t="shared" si="187"/>
        <v>-15.621476110049203</v>
      </c>
      <c r="JX64" s="159"/>
      <c r="JZ64" s="159">
        <v>0.11370000000000058</v>
      </c>
      <c r="KA64" s="159">
        <f t="shared" si="188"/>
        <v>-16.5698018506368</v>
      </c>
      <c r="KB64" s="159"/>
      <c r="KD64" s="370">
        <v>2.213700000000002</v>
      </c>
      <c r="KE64" s="159">
        <f t="shared" si="189"/>
        <v>-16.848835284454001</v>
      </c>
      <c r="KF64" s="159"/>
      <c r="KH64" s="330">
        <v>-5.0862999999999996</v>
      </c>
      <c r="KI64" s="159">
        <f t="shared" si="49"/>
        <v>-17.770234952571197</v>
      </c>
      <c r="KJ64" s="178"/>
      <c r="KK64" s="36">
        <v>42306</v>
      </c>
      <c r="KL64" s="36"/>
    </row>
    <row r="65" spans="1:315" x14ac:dyDescent="0.25">
      <c r="A65" s="95">
        <v>41211</v>
      </c>
      <c r="B65" s="36">
        <v>41211</v>
      </c>
      <c r="C65" s="303">
        <v>9.6000000000000014</v>
      </c>
      <c r="D65" s="303">
        <v>5.05</v>
      </c>
      <c r="E65" s="303">
        <v>10.5</v>
      </c>
      <c r="F65" s="303">
        <v>7.1999999999999993</v>
      </c>
      <c r="G65" s="303">
        <v>7.65</v>
      </c>
      <c r="H65" s="303">
        <v>6.25</v>
      </c>
      <c r="I65" s="303">
        <v>8.3500000000000014</v>
      </c>
      <c r="J65" s="303">
        <v>1.05</v>
      </c>
      <c r="K65" s="104"/>
      <c r="L65" s="36">
        <v>42306</v>
      </c>
      <c r="M65" s="107">
        <v>6.0439999999999987</v>
      </c>
      <c r="N65" s="98">
        <f t="shared" si="9"/>
        <v>6.1362999999999994</v>
      </c>
      <c r="O65" s="107">
        <f t="shared" si="10"/>
        <v>6.228933333333333</v>
      </c>
      <c r="P65" s="264"/>
      <c r="Q65" s="177">
        <v>42306</v>
      </c>
      <c r="R65" s="303">
        <v>9.6000000000000014</v>
      </c>
      <c r="S65" s="219">
        <v>3.463700000000002</v>
      </c>
      <c r="U65" s="303">
        <v>5.05</v>
      </c>
      <c r="V65" s="219">
        <v>-1.0862999999999996</v>
      </c>
      <c r="X65" s="303">
        <v>10.5</v>
      </c>
      <c r="Y65" s="219">
        <v>4.3637000000000006</v>
      </c>
      <c r="AA65" s="303">
        <v>7.1999999999999993</v>
      </c>
      <c r="AB65" s="219">
        <v>1.0636999999999999</v>
      </c>
      <c r="AD65" s="303">
        <v>7.65</v>
      </c>
      <c r="AE65" s="218">
        <v>1.5137000000000009</v>
      </c>
      <c r="AG65" s="303">
        <v>6.25</v>
      </c>
      <c r="AH65" s="218">
        <v>0.11370000000000058</v>
      </c>
      <c r="AJ65" s="303">
        <v>8.3500000000000014</v>
      </c>
      <c r="AK65" s="218">
        <v>2.213700000000002</v>
      </c>
      <c r="AM65" s="303">
        <v>1.1000000000000001</v>
      </c>
      <c r="AN65" s="330">
        <v>-5.0862999999999996</v>
      </c>
      <c r="AO65" s="178"/>
      <c r="AZ65" s="36">
        <v>42307</v>
      </c>
      <c r="BA65" s="303">
        <v>10.25</v>
      </c>
      <c r="BB65" s="227"/>
      <c r="BC65" s="303">
        <v>3</v>
      </c>
      <c r="BD65" s="184"/>
      <c r="BE65" s="303">
        <v>11.25</v>
      </c>
      <c r="BF65" s="184"/>
      <c r="BG65" s="303">
        <v>10.55</v>
      </c>
      <c r="BH65" s="184"/>
      <c r="BI65" s="303">
        <v>6.6999999999999993</v>
      </c>
      <c r="BJ65" s="184"/>
      <c r="BK65" s="303">
        <v>4.3499999999999996</v>
      </c>
      <c r="BL65" s="374"/>
      <c r="BM65" s="303">
        <v>7.6</v>
      </c>
      <c r="BN65" s="184"/>
      <c r="BO65" s="303">
        <v>-1</v>
      </c>
      <c r="BP65" s="184"/>
      <c r="BQ65">
        <f t="shared" si="150"/>
        <v>1</v>
      </c>
      <c r="BR65" s="36">
        <v>42307</v>
      </c>
      <c r="BS65">
        <v>11</v>
      </c>
      <c r="BT65">
        <f t="shared" si="123"/>
        <v>0.11</v>
      </c>
      <c r="BU65" s="100"/>
      <c r="BV65" s="36">
        <v>42307</v>
      </c>
      <c r="BW65" s="100">
        <v>11</v>
      </c>
      <c r="BX65" s="100">
        <f t="shared" si="124"/>
        <v>0.11</v>
      </c>
      <c r="BY65" s="100">
        <f t="shared" si="125"/>
        <v>-16.240370505560001</v>
      </c>
      <c r="BZ65" s="100"/>
      <c r="CA65" s="100"/>
      <c r="CC65" s="36">
        <v>42307</v>
      </c>
      <c r="CD65" s="107">
        <v>5.8603999999999985</v>
      </c>
      <c r="CE65" s="107">
        <v>5.9521999999999986</v>
      </c>
      <c r="CF65" s="173">
        <v>-16.240370505560001</v>
      </c>
      <c r="CG65" s="197">
        <f t="shared" si="126"/>
        <v>-0.36957090556000161</v>
      </c>
      <c r="CH65" s="219">
        <v>4.2978000000000014</v>
      </c>
      <c r="CI65" s="222">
        <f t="shared" si="127"/>
        <v>0</v>
      </c>
      <c r="CJ65" s="223">
        <f t="shared" si="151"/>
        <v>0.85</v>
      </c>
      <c r="CK65" s="198">
        <f t="shared" si="51"/>
        <v>-16.248194474153998</v>
      </c>
      <c r="CL65" s="198">
        <f t="shared" si="52"/>
        <v>-0.31413526972600003</v>
      </c>
      <c r="CM65" s="503">
        <f t="shared" si="152"/>
        <v>0</v>
      </c>
      <c r="CN65" s="503">
        <f t="shared" si="153"/>
        <v>0</v>
      </c>
      <c r="CO65" s="503">
        <f t="shared" si="54"/>
        <v>0</v>
      </c>
      <c r="CP65" s="503">
        <f t="shared" si="55"/>
        <v>0</v>
      </c>
      <c r="CQ65" s="504">
        <f t="shared" si="56"/>
        <v>-16.248194474153998</v>
      </c>
      <c r="CR65" s="513">
        <f t="shared" si="20"/>
        <v>-0.31413526972600003</v>
      </c>
      <c r="CS65" s="513">
        <f t="shared" si="190"/>
        <v>-0.31413526972600003</v>
      </c>
      <c r="CU65" s="161"/>
      <c r="CW65" s="103">
        <f t="shared" si="154"/>
        <v>-16.248194474153998</v>
      </c>
      <c r="CZ65" s="36">
        <v>42307</v>
      </c>
      <c r="DA65" s="107">
        <v>5.8603999999999985</v>
      </c>
      <c r="DB65" s="107">
        <v>5.9521999999999986</v>
      </c>
      <c r="DC65" s="173">
        <v>-16.240370505560001</v>
      </c>
      <c r="DD65" s="197">
        <f t="shared" si="129"/>
        <v>-0.36957090556000161</v>
      </c>
      <c r="DE65" s="219">
        <v>-2.9521999999999986</v>
      </c>
      <c r="DF65" s="222">
        <f t="shared" si="130"/>
        <v>1.3</v>
      </c>
      <c r="DG65" s="223">
        <f t="shared" si="155"/>
        <v>0</v>
      </c>
      <c r="DH65" s="198">
        <f t="shared" si="22"/>
        <v>-17.006303196840005</v>
      </c>
      <c r="DI65" s="198">
        <f t="shared" si="59"/>
        <v>-0.48044217722800298</v>
      </c>
      <c r="DJ65" s="503">
        <f t="shared" si="156"/>
        <v>0</v>
      </c>
      <c r="DK65" s="503">
        <f t="shared" si="157"/>
        <v>0</v>
      </c>
      <c r="DL65" s="503">
        <f t="shared" si="61"/>
        <v>0</v>
      </c>
      <c r="DM65" s="503">
        <f t="shared" si="62"/>
        <v>0</v>
      </c>
      <c r="DN65" s="504">
        <f t="shared" si="63"/>
        <v>-17.006303196840005</v>
      </c>
      <c r="DO65" s="513">
        <f t="shared" si="24"/>
        <v>-0.48044217722800298</v>
      </c>
      <c r="DP65" s="513">
        <f t="shared" si="191"/>
        <v>-0.48044217722800298</v>
      </c>
      <c r="DR65" s="161"/>
      <c r="DT65" s="103">
        <f t="shared" si="158"/>
        <v>-17.006303196840005</v>
      </c>
      <c r="DU65" s="178"/>
      <c r="DV65" s="179"/>
      <c r="DW65" s="36">
        <v>42307</v>
      </c>
      <c r="DX65" s="107">
        <v>5.8603999999999985</v>
      </c>
      <c r="DY65" s="107">
        <v>5.9521999999999986</v>
      </c>
      <c r="DZ65" s="173">
        <v>-16.240370505560001</v>
      </c>
      <c r="EA65" s="197">
        <f t="shared" si="132"/>
        <v>-0.36957090556000161</v>
      </c>
      <c r="EB65" s="219">
        <v>5.2978000000000014</v>
      </c>
      <c r="EC65" s="222">
        <f t="shared" si="133"/>
        <v>0</v>
      </c>
      <c r="ED65" s="223">
        <f t="shared" si="159"/>
        <v>0.8</v>
      </c>
      <c r="EE65" s="198">
        <f t="shared" si="26"/>
        <v>-14.5925382297228</v>
      </c>
      <c r="EF65" s="198">
        <f t="shared" si="66"/>
        <v>-0.29565672444800128</v>
      </c>
      <c r="EG65" s="503">
        <f t="shared" si="160"/>
        <v>0</v>
      </c>
      <c r="EH65" s="503">
        <f t="shared" si="161"/>
        <v>0</v>
      </c>
      <c r="EI65" s="503">
        <f t="shared" si="68"/>
        <v>0</v>
      </c>
      <c r="EJ65" s="503">
        <f t="shared" si="69"/>
        <v>0</v>
      </c>
      <c r="EK65" s="504">
        <f t="shared" si="70"/>
        <v>-14.5925382297228</v>
      </c>
      <c r="EL65" s="513">
        <f t="shared" si="28"/>
        <v>-0.29565672444800128</v>
      </c>
      <c r="EM65" s="513">
        <f t="shared" si="192"/>
        <v>-0.29565672444800128</v>
      </c>
      <c r="EO65" s="161"/>
      <c r="EQ65" s="103">
        <f t="shared" si="162"/>
        <v>-14.5925382297228</v>
      </c>
      <c r="ER65" s="178"/>
      <c r="ES65" s="179"/>
      <c r="ET65" s="36">
        <v>42307</v>
      </c>
      <c r="EU65" s="107">
        <v>5.8603999999999985</v>
      </c>
      <c r="EV65" s="107">
        <v>5.9521999999999986</v>
      </c>
      <c r="EW65" s="173">
        <v>-16.240370505560001</v>
      </c>
      <c r="EX65" s="197">
        <f t="shared" si="135"/>
        <v>-0.36957090556000161</v>
      </c>
      <c r="EY65" s="219">
        <v>4.5978000000000021</v>
      </c>
      <c r="EZ65" s="222">
        <f t="shared" si="136"/>
        <v>0</v>
      </c>
      <c r="FA65" s="223">
        <f t="shared" si="163"/>
        <v>0.85</v>
      </c>
      <c r="FB65" s="198">
        <f t="shared" si="30"/>
        <v>-15.054465783365201</v>
      </c>
      <c r="FC65" s="198">
        <f t="shared" si="73"/>
        <v>-0.31413526972600181</v>
      </c>
      <c r="FD65" s="503">
        <f t="shared" si="164"/>
        <v>0</v>
      </c>
      <c r="FE65" s="503">
        <f t="shared" si="165"/>
        <v>0</v>
      </c>
      <c r="FF65" s="503">
        <f t="shared" si="75"/>
        <v>0</v>
      </c>
      <c r="FG65" s="503">
        <f t="shared" si="76"/>
        <v>0</v>
      </c>
      <c r="FH65" s="504">
        <f t="shared" si="77"/>
        <v>-16.1544657833652</v>
      </c>
      <c r="FI65" s="513">
        <f t="shared" si="32"/>
        <v>-0.31413526972600181</v>
      </c>
      <c r="FJ65" s="513">
        <f t="shared" si="193"/>
        <v>-0.31413526972600181</v>
      </c>
      <c r="FL65" s="161"/>
      <c r="FN65" s="103">
        <f t="shared" si="166"/>
        <v>-16.1544657833652</v>
      </c>
      <c r="FO65" s="178"/>
      <c r="FP65" s="179"/>
      <c r="FQ65" s="36">
        <v>42307</v>
      </c>
      <c r="FR65" s="107">
        <v>5.8603999999999985</v>
      </c>
      <c r="FS65" s="107">
        <v>5.9521999999999986</v>
      </c>
      <c r="FT65" s="173">
        <v>-16.240370505560001</v>
      </c>
      <c r="FU65" s="197">
        <f t="shared" si="138"/>
        <v>-0.36957090556000161</v>
      </c>
      <c r="FV65" s="218">
        <v>0.74780000000000069</v>
      </c>
      <c r="FW65" s="222">
        <f t="shared" si="139"/>
        <v>0</v>
      </c>
      <c r="FX65" s="223">
        <f t="shared" si="167"/>
        <v>1</v>
      </c>
      <c r="FY65" s="198">
        <f t="shared" si="34"/>
        <v>-16.191047015609204</v>
      </c>
      <c r="FZ65" s="198">
        <f t="shared" si="80"/>
        <v>-0.36957090556000161</v>
      </c>
      <c r="GA65" s="503">
        <f t="shared" si="168"/>
        <v>0</v>
      </c>
      <c r="GB65" s="503">
        <f t="shared" si="169"/>
        <v>0</v>
      </c>
      <c r="GC65" s="503">
        <f t="shared" si="82"/>
        <v>0</v>
      </c>
      <c r="GD65" s="503">
        <f t="shared" si="83"/>
        <v>0</v>
      </c>
      <c r="GE65" s="504">
        <f t="shared" si="84"/>
        <v>-15.991047015609205</v>
      </c>
      <c r="GF65" s="513">
        <f t="shared" si="36"/>
        <v>-0.36957090556000161</v>
      </c>
      <c r="GG65" s="513">
        <f t="shared" si="194"/>
        <v>-0.36957090556000161</v>
      </c>
      <c r="GI65" s="161"/>
      <c r="GK65" s="103">
        <f t="shared" si="170"/>
        <v>-15.991047015609205</v>
      </c>
      <c r="GL65" s="178"/>
      <c r="GM65" s="179"/>
      <c r="GN65" s="36">
        <v>42307</v>
      </c>
      <c r="GO65" s="107">
        <v>5.8603999999999985</v>
      </c>
      <c r="GP65" s="107">
        <v>5.9521999999999986</v>
      </c>
      <c r="GQ65" s="173">
        <v>-16.240370505560001</v>
      </c>
      <c r="GR65" s="197">
        <f t="shared" si="141"/>
        <v>-0.36957090556000161</v>
      </c>
      <c r="GS65" s="218">
        <v>-1.602199999999999</v>
      </c>
      <c r="GT65" s="222">
        <f t="shared" si="142"/>
        <v>1</v>
      </c>
      <c r="GU65" s="223">
        <f t="shared" si="171"/>
        <v>0</v>
      </c>
      <c r="GV65" s="198">
        <f t="shared" si="38"/>
        <v>-16.739372756196801</v>
      </c>
      <c r="GW65" s="198">
        <f t="shared" si="87"/>
        <v>-0.36957090555999983</v>
      </c>
      <c r="GX65" s="503">
        <f t="shared" si="172"/>
        <v>0</v>
      </c>
      <c r="GY65" s="503">
        <f t="shared" si="173"/>
        <v>0</v>
      </c>
      <c r="GZ65" s="503">
        <f t="shared" si="89"/>
        <v>0</v>
      </c>
      <c r="HA65" s="503">
        <f t="shared" si="90"/>
        <v>0</v>
      </c>
      <c r="HB65" s="504">
        <f t="shared" si="91"/>
        <v>-16.9393727561968</v>
      </c>
      <c r="HC65" s="513">
        <f t="shared" si="40"/>
        <v>-0.36957090555999983</v>
      </c>
      <c r="HD65" s="513">
        <f t="shared" si="195"/>
        <v>-0.36957090555999983</v>
      </c>
      <c r="HF65" s="161"/>
      <c r="HH65" s="103">
        <f t="shared" si="174"/>
        <v>-16.9393727561968</v>
      </c>
      <c r="HJ65" s="179"/>
      <c r="HK65" s="36">
        <v>42307</v>
      </c>
      <c r="HL65" s="107">
        <v>5.8603999999999985</v>
      </c>
      <c r="HM65" s="107">
        <v>5.9521999999999986</v>
      </c>
      <c r="HN65" s="173">
        <v>-16.240370505560001</v>
      </c>
      <c r="HO65" s="197">
        <f t="shared" si="144"/>
        <v>-0.36957090556000161</v>
      </c>
      <c r="HP65" s="218">
        <v>1.647800000000001</v>
      </c>
      <c r="HQ65" s="222">
        <f t="shared" si="145"/>
        <v>0</v>
      </c>
      <c r="HR65" s="223">
        <f t="shared" si="175"/>
        <v>0.98</v>
      </c>
      <c r="HS65" s="198">
        <f t="shared" si="42"/>
        <v>-17.511014771902801</v>
      </c>
      <c r="HT65" s="198">
        <f t="shared" si="94"/>
        <v>-0.36217948744880246</v>
      </c>
      <c r="HU65" s="503">
        <f t="shared" si="176"/>
        <v>0</v>
      </c>
      <c r="HV65" s="503">
        <f t="shared" si="177"/>
        <v>0</v>
      </c>
      <c r="HW65" s="503">
        <f t="shared" si="96"/>
        <v>0</v>
      </c>
      <c r="HX65" s="503">
        <f t="shared" si="97"/>
        <v>0</v>
      </c>
      <c r="HY65" s="504">
        <f t="shared" si="98"/>
        <v>-17.211014771902803</v>
      </c>
      <c r="HZ65" s="513">
        <f t="shared" si="44"/>
        <v>-0.36217948744880246</v>
      </c>
      <c r="IA65" s="513">
        <f t="shared" si="196"/>
        <v>-0.36217948744880246</v>
      </c>
      <c r="IB65" s="159"/>
      <c r="IC65" s="161"/>
      <c r="ID65" s="159"/>
      <c r="IE65" s="103">
        <f t="shared" si="178"/>
        <v>-17.211014771902803</v>
      </c>
      <c r="IF65" s="178"/>
      <c r="IG65" s="179"/>
      <c r="IH65" s="36">
        <v>42307</v>
      </c>
      <c r="II65" s="107">
        <v>5.8603999999999985</v>
      </c>
      <c r="IJ65" s="107">
        <v>5.9521999999999986</v>
      </c>
      <c r="IK65" s="173">
        <v>-16.240370505560001</v>
      </c>
      <c r="IL65" s="197">
        <f t="shared" si="147"/>
        <v>-0.36957090556000161</v>
      </c>
      <c r="IM65" s="330">
        <v>-6.9521999999999986</v>
      </c>
      <c r="IN65" s="222">
        <f t="shared" si="148"/>
        <v>1.8</v>
      </c>
      <c r="IO65" s="223">
        <f t="shared" si="179"/>
        <v>0</v>
      </c>
      <c r="IP65" s="198">
        <f t="shared" si="46"/>
        <v>-20.530433286599198</v>
      </c>
      <c r="IQ65" s="198">
        <f t="shared" si="101"/>
        <v>-0.66522763000800111</v>
      </c>
      <c r="IR65" s="503">
        <f t="shared" si="180"/>
        <v>3.6957090556000161E-2</v>
      </c>
      <c r="IS65" s="503">
        <f t="shared" si="181"/>
        <v>0</v>
      </c>
      <c r="IT65" s="503">
        <f t="shared" si="103"/>
        <v>0</v>
      </c>
      <c r="IU65" s="503">
        <f t="shared" si="104"/>
        <v>0</v>
      </c>
      <c r="IV65" s="504">
        <f t="shared" si="105"/>
        <v>-18.398505492023197</v>
      </c>
      <c r="IW65" s="513">
        <f t="shared" si="48"/>
        <v>-0.62827053945200095</v>
      </c>
      <c r="IX65" s="513">
        <f t="shared" si="197"/>
        <v>-0.62827053945200095</v>
      </c>
      <c r="IY65" s="159"/>
      <c r="IZ65" s="161"/>
      <c r="JA65" s="159"/>
      <c r="JB65" s="103">
        <f t="shared" si="182"/>
        <v>-18.398505492023197</v>
      </c>
      <c r="JC65" s="178"/>
      <c r="JD65" s="182">
        <v>-16.240370505560001</v>
      </c>
      <c r="JF65" s="159">
        <v>4.2978000000000014</v>
      </c>
      <c r="JG65" s="159">
        <f t="shared" si="183"/>
        <v>-16.248194474153998</v>
      </c>
      <c r="JH65" s="159"/>
      <c r="JJ65" s="159">
        <v>-2.9521999999999986</v>
      </c>
      <c r="JK65" s="159">
        <f t="shared" si="184"/>
        <v>-17.006303196840005</v>
      </c>
      <c r="JL65" s="159"/>
      <c r="JN65" s="159">
        <v>5.2978000000000014</v>
      </c>
      <c r="JO65" s="159">
        <f t="shared" si="185"/>
        <v>-14.5925382297228</v>
      </c>
      <c r="JP65" s="159"/>
      <c r="JR65" s="159">
        <v>4.5978000000000021</v>
      </c>
      <c r="JS65" s="159">
        <f t="shared" si="186"/>
        <v>-16.1544657833652</v>
      </c>
      <c r="JT65" s="159"/>
      <c r="JV65" s="159">
        <v>0.74780000000000069</v>
      </c>
      <c r="JW65" s="159">
        <f t="shared" si="187"/>
        <v>-15.991047015609205</v>
      </c>
      <c r="JX65" s="159"/>
      <c r="JZ65" s="159">
        <v>-1.602199999999999</v>
      </c>
      <c r="KA65" s="159">
        <f t="shared" si="188"/>
        <v>-16.9393727561968</v>
      </c>
      <c r="KB65" s="159"/>
      <c r="KD65" s="370">
        <v>1.647800000000001</v>
      </c>
      <c r="KE65" s="159">
        <f t="shared" si="189"/>
        <v>-17.211014771902803</v>
      </c>
      <c r="KF65" s="159"/>
      <c r="KH65" s="330">
        <v>-6.9521999999999986</v>
      </c>
      <c r="KI65" s="159">
        <f t="shared" si="49"/>
        <v>-18.398505492023197</v>
      </c>
      <c r="KJ65" s="178"/>
      <c r="KK65" s="36">
        <v>42307</v>
      </c>
      <c r="KL65" s="36"/>
    </row>
    <row r="66" spans="1:315" ht="15.75" thickBot="1" x14ac:dyDescent="0.3">
      <c r="A66" s="95">
        <v>41212</v>
      </c>
      <c r="B66" s="36">
        <v>41212</v>
      </c>
      <c r="C66" s="303">
        <v>10.25</v>
      </c>
      <c r="D66" s="303">
        <v>3</v>
      </c>
      <c r="E66" s="303">
        <v>11.25</v>
      </c>
      <c r="F66" s="303">
        <v>10.55</v>
      </c>
      <c r="G66" s="303">
        <v>6.6999999999999993</v>
      </c>
      <c r="H66" s="303">
        <v>4.3499999999999996</v>
      </c>
      <c r="I66" s="303">
        <v>7.6</v>
      </c>
      <c r="J66" s="303">
        <v>-1</v>
      </c>
      <c r="K66" s="104"/>
      <c r="L66" s="36">
        <v>42307</v>
      </c>
      <c r="M66" s="107">
        <v>5.8603999999999985</v>
      </c>
      <c r="N66" s="98">
        <f t="shared" si="9"/>
        <v>5.9521999999999986</v>
      </c>
      <c r="O66" s="107">
        <f t="shared" si="10"/>
        <v>6.0443333333333316</v>
      </c>
      <c r="P66" s="264"/>
      <c r="Q66" s="177">
        <v>42307</v>
      </c>
      <c r="R66" s="303">
        <v>10.25</v>
      </c>
      <c r="S66" s="219">
        <v>4.2978000000000014</v>
      </c>
      <c r="U66" s="303">
        <v>3</v>
      </c>
      <c r="V66" s="219">
        <v>-2.9521999999999986</v>
      </c>
      <c r="X66" s="303">
        <v>11.25</v>
      </c>
      <c r="Y66" s="219">
        <v>5.2978000000000014</v>
      </c>
      <c r="AA66" s="303">
        <v>10.55</v>
      </c>
      <c r="AB66" s="219">
        <v>4.5978000000000021</v>
      </c>
      <c r="AD66" s="303">
        <v>6.6999999999999993</v>
      </c>
      <c r="AE66" s="218">
        <v>0.74780000000000069</v>
      </c>
      <c r="AG66" s="303">
        <v>4.3499999999999996</v>
      </c>
      <c r="AH66" s="218">
        <v>-1.602199999999999</v>
      </c>
      <c r="AJ66" s="303">
        <v>7.6</v>
      </c>
      <c r="AK66" s="218">
        <v>1.647800000000001</v>
      </c>
      <c r="AM66" s="303">
        <v>-1</v>
      </c>
      <c r="AN66" s="330">
        <v>-6.9521999999999986</v>
      </c>
      <c r="AO66" s="178"/>
      <c r="AZ66" s="36">
        <v>42308</v>
      </c>
      <c r="BA66" s="303">
        <v>10.1</v>
      </c>
      <c r="BB66" s="227"/>
      <c r="BC66" s="303">
        <v>5.3999999999999995</v>
      </c>
      <c r="BD66" s="184"/>
      <c r="BE66" s="303">
        <v>10.600000000000001</v>
      </c>
      <c r="BF66" s="497"/>
      <c r="BG66" s="303">
        <v>10.850000000000001</v>
      </c>
      <c r="BH66" s="497"/>
      <c r="BI66" s="303">
        <v>8.6</v>
      </c>
      <c r="BJ66" s="497"/>
      <c r="BK66" s="303">
        <v>2.9000000000000004</v>
      </c>
      <c r="BL66" s="374"/>
      <c r="BM66" s="303">
        <v>7.9499999999999993</v>
      </c>
      <c r="BN66" s="184"/>
      <c r="BO66" s="303">
        <v>0.5</v>
      </c>
      <c r="BP66" s="184"/>
      <c r="BQ66">
        <f t="shared" si="150"/>
        <v>1</v>
      </c>
      <c r="BR66" s="36">
        <v>42308</v>
      </c>
      <c r="BS66">
        <v>12</v>
      </c>
      <c r="BT66">
        <f t="shared" si="123"/>
        <v>0.12</v>
      </c>
      <c r="BU66" s="100"/>
      <c r="BV66" s="36">
        <v>42308</v>
      </c>
      <c r="BW66" s="100">
        <v>12</v>
      </c>
      <c r="BX66" s="100">
        <f t="shared" si="124"/>
        <v>0.12</v>
      </c>
      <c r="BY66" s="100">
        <f t="shared" si="125"/>
        <v>-16.59736594176</v>
      </c>
      <c r="BZ66" s="100"/>
      <c r="CA66" s="100"/>
      <c r="CC66" s="36">
        <v>42308</v>
      </c>
      <c r="CD66" s="107">
        <v>5.6777999999999995</v>
      </c>
      <c r="CE66" s="107">
        <v>5.769099999999999</v>
      </c>
      <c r="CF66" s="173">
        <v>-16.59736594176</v>
      </c>
      <c r="CG66" s="197">
        <f t="shared" si="126"/>
        <v>-0.3569954361999983</v>
      </c>
      <c r="CH66" s="219">
        <v>4.3309000000000006</v>
      </c>
      <c r="CI66" s="222">
        <f t="shared" si="127"/>
        <v>0</v>
      </c>
      <c r="CJ66" s="223">
        <f t="shared" si="151"/>
        <v>0.85</v>
      </c>
      <c r="CK66" s="198">
        <f t="shared" si="51"/>
        <v>-16.551640594923995</v>
      </c>
      <c r="CL66" s="198">
        <f t="shared" si="52"/>
        <v>-0.30344612076999766</v>
      </c>
      <c r="CM66" s="503">
        <f t="shared" si="152"/>
        <v>0</v>
      </c>
      <c r="CN66" s="503">
        <f t="shared" si="153"/>
        <v>0</v>
      </c>
      <c r="CO66" s="503">
        <f t="shared" si="54"/>
        <v>0</v>
      </c>
      <c r="CP66" s="503">
        <f t="shared" si="55"/>
        <v>0</v>
      </c>
      <c r="CQ66" s="504">
        <f t="shared" si="56"/>
        <v>-16.551640594923995</v>
      </c>
      <c r="CR66" s="513">
        <f t="shared" si="20"/>
        <v>-0.30344612076999766</v>
      </c>
      <c r="CS66" s="513">
        <f t="shared" si="190"/>
        <v>-0.30344612076999766</v>
      </c>
      <c r="CU66" s="161"/>
      <c r="CW66" s="103">
        <f t="shared" si="154"/>
        <v>-16.551640594923995</v>
      </c>
      <c r="CZ66" s="36">
        <v>42308</v>
      </c>
      <c r="DA66" s="107">
        <v>5.6777999999999995</v>
      </c>
      <c r="DB66" s="107">
        <v>5.769099999999999</v>
      </c>
      <c r="DC66" s="173">
        <v>-16.59736594176</v>
      </c>
      <c r="DD66" s="197">
        <f t="shared" si="129"/>
        <v>-0.3569954361999983</v>
      </c>
      <c r="DE66" s="219">
        <v>-0.36909999999999954</v>
      </c>
      <c r="DF66" s="222">
        <f t="shared" si="130"/>
        <v>1</v>
      </c>
      <c r="DG66" s="223">
        <f t="shared" si="155"/>
        <v>0</v>
      </c>
      <c r="DH66" s="198">
        <f t="shared" si="22"/>
        <v>-17.363298633040003</v>
      </c>
      <c r="DI66" s="198">
        <f t="shared" si="59"/>
        <v>-0.3569954361999983</v>
      </c>
      <c r="DJ66" s="503">
        <f t="shared" si="156"/>
        <v>0</v>
      </c>
      <c r="DK66" s="503">
        <f t="shared" si="157"/>
        <v>0</v>
      </c>
      <c r="DL66" s="503">
        <f t="shared" si="61"/>
        <v>0</v>
      </c>
      <c r="DM66" s="503">
        <f t="shared" si="62"/>
        <v>0</v>
      </c>
      <c r="DN66" s="504">
        <f t="shared" si="63"/>
        <v>-17.363298633040003</v>
      </c>
      <c r="DO66" s="513">
        <f t="shared" si="24"/>
        <v>-0.3569954361999983</v>
      </c>
      <c r="DP66" s="513">
        <f t="shared" si="191"/>
        <v>-0.3569954361999983</v>
      </c>
      <c r="DR66" s="161"/>
      <c r="DT66" s="103">
        <f t="shared" si="158"/>
        <v>-17.363298633040003</v>
      </c>
      <c r="DU66" s="178"/>
      <c r="DV66" s="179"/>
      <c r="DW66" s="36">
        <v>42308</v>
      </c>
      <c r="DX66" s="107">
        <v>5.6777999999999995</v>
      </c>
      <c r="DY66" s="107">
        <v>5.769099999999999</v>
      </c>
      <c r="DZ66" s="173">
        <v>-16.59736594176</v>
      </c>
      <c r="EA66" s="197">
        <f t="shared" si="132"/>
        <v>-0.3569954361999983</v>
      </c>
      <c r="EB66" s="219">
        <v>4.8309000000000024</v>
      </c>
      <c r="EC66" s="222">
        <f t="shared" si="133"/>
        <v>0</v>
      </c>
      <c r="ED66" s="223">
        <f t="shared" si="159"/>
        <v>0.85</v>
      </c>
      <c r="EE66" s="198">
        <f t="shared" si="26"/>
        <v>-14.8959843504928</v>
      </c>
      <c r="EF66" s="198">
        <f t="shared" si="66"/>
        <v>-0.30344612076999944</v>
      </c>
      <c r="EG66" s="503">
        <f t="shared" si="160"/>
        <v>0</v>
      </c>
      <c r="EH66" s="503">
        <f t="shared" si="161"/>
        <v>0</v>
      </c>
      <c r="EI66" s="503">
        <f t="shared" si="68"/>
        <v>0</v>
      </c>
      <c r="EJ66" s="503">
        <f t="shared" si="69"/>
        <v>0</v>
      </c>
      <c r="EK66" s="504">
        <f t="shared" si="70"/>
        <v>-14.8959843504928</v>
      </c>
      <c r="EL66" s="513">
        <f t="shared" si="28"/>
        <v>-0.30344612076999944</v>
      </c>
      <c r="EM66" s="513">
        <f t="shared" si="192"/>
        <v>-0.30344612076999944</v>
      </c>
      <c r="EO66" s="161"/>
      <c r="EQ66" s="103">
        <f t="shared" si="162"/>
        <v>-14.8959843504928</v>
      </c>
      <c r="ER66" s="182"/>
      <c r="ES66" s="179"/>
      <c r="ET66" s="36">
        <v>42308</v>
      </c>
      <c r="EU66" s="107">
        <v>5.6777999999999995</v>
      </c>
      <c r="EV66" s="107">
        <v>5.769099999999999</v>
      </c>
      <c r="EW66" s="173">
        <v>-16.59736594176</v>
      </c>
      <c r="EX66" s="197">
        <f t="shared" si="135"/>
        <v>-0.3569954361999983</v>
      </c>
      <c r="EY66" s="219">
        <v>5.0809000000000024</v>
      </c>
      <c r="EZ66" s="222">
        <f t="shared" si="136"/>
        <v>0</v>
      </c>
      <c r="FA66" s="223">
        <f t="shared" si="163"/>
        <v>0.8</v>
      </c>
      <c r="FB66" s="198">
        <f t="shared" si="30"/>
        <v>-15.340062132325199</v>
      </c>
      <c r="FC66" s="198">
        <f t="shared" si="73"/>
        <v>-0.28559634895999864</v>
      </c>
      <c r="FD66" s="503">
        <f t="shared" si="164"/>
        <v>0</v>
      </c>
      <c r="FE66" s="503">
        <f t="shared" si="165"/>
        <v>0</v>
      </c>
      <c r="FF66" s="503">
        <f t="shared" si="75"/>
        <v>0</v>
      </c>
      <c r="FG66" s="503">
        <f t="shared" si="76"/>
        <v>0</v>
      </c>
      <c r="FH66" s="504">
        <f t="shared" si="77"/>
        <v>-16.440062132325199</v>
      </c>
      <c r="FI66" s="513">
        <f t="shared" si="32"/>
        <v>-0.28559634895999864</v>
      </c>
      <c r="FJ66" s="513">
        <f t="shared" si="193"/>
        <v>-0.28559634895999864</v>
      </c>
      <c r="FL66" s="161"/>
      <c r="FN66" s="103">
        <f t="shared" si="166"/>
        <v>-16.440062132325199</v>
      </c>
      <c r="FO66" s="182"/>
      <c r="FP66" s="179"/>
      <c r="FQ66" s="36">
        <v>42308</v>
      </c>
      <c r="FR66" s="107">
        <v>5.6777999999999995</v>
      </c>
      <c r="FS66" s="107">
        <v>5.769099999999999</v>
      </c>
      <c r="FT66" s="173">
        <v>-16.59736594176</v>
      </c>
      <c r="FU66" s="197">
        <f t="shared" si="138"/>
        <v>-0.3569954361999983</v>
      </c>
      <c r="FV66" s="218">
        <v>2.8309000000000006</v>
      </c>
      <c r="FW66" s="222">
        <f t="shared" si="139"/>
        <v>0</v>
      </c>
      <c r="FX66" s="223">
        <f t="shared" si="167"/>
        <v>0.95</v>
      </c>
      <c r="FY66" s="198">
        <f t="shared" si="34"/>
        <v>-16.530192679999203</v>
      </c>
      <c r="FZ66" s="198">
        <f t="shared" si="80"/>
        <v>-0.33914566438999927</v>
      </c>
      <c r="GA66" s="503">
        <f t="shared" si="168"/>
        <v>0</v>
      </c>
      <c r="GB66" s="503">
        <f t="shared" si="169"/>
        <v>0</v>
      </c>
      <c r="GC66" s="503">
        <f t="shared" si="82"/>
        <v>0</v>
      </c>
      <c r="GD66" s="503">
        <f t="shared" si="83"/>
        <v>0</v>
      </c>
      <c r="GE66" s="504">
        <f t="shared" si="84"/>
        <v>-16.330192679999204</v>
      </c>
      <c r="GF66" s="513">
        <f t="shared" si="36"/>
        <v>-0.33914566438999927</v>
      </c>
      <c r="GG66" s="513">
        <f t="shared" si="194"/>
        <v>-0.33914566438999927</v>
      </c>
      <c r="GI66" s="161"/>
      <c r="GK66" s="103">
        <f t="shared" si="170"/>
        <v>-16.330192679999204</v>
      </c>
      <c r="GL66" s="182"/>
      <c r="GM66" s="179"/>
      <c r="GN66" s="36">
        <v>42308</v>
      </c>
      <c r="GO66" s="107">
        <v>5.6777999999999995</v>
      </c>
      <c r="GP66" s="107">
        <v>5.769099999999999</v>
      </c>
      <c r="GQ66" s="173">
        <v>-16.59736594176</v>
      </c>
      <c r="GR66" s="197">
        <f t="shared" si="141"/>
        <v>-0.3569954361999983</v>
      </c>
      <c r="GS66" s="218">
        <v>-2.8690999999999987</v>
      </c>
      <c r="GT66" s="222">
        <f t="shared" si="142"/>
        <v>1.3</v>
      </c>
      <c r="GU66" s="223">
        <f t="shared" si="171"/>
        <v>0</v>
      </c>
      <c r="GV66" s="198">
        <f t="shared" si="38"/>
        <v>-17.203466823256797</v>
      </c>
      <c r="GW66" s="198">
        <f t="shared" si="87"/>
        <v>-0.46409406705999601</v>
      </c>
      <c r="GX66" s="503">
        <f t="shared" si="172"/>
        <v>0</v>
      </c>
      <c r="GY66" s="503">
        <f t="shared" si="173"/>
        <v>0</v>
      </c>
      <c r="GZ66" s="503">
        <f t="shared" si="89"/>
        <v>0</v>
      </c>
      <c r="HA66" s="503">
        <f t="shared" si="90"/>
        <v>0</v>
      </c>
      <c r="HB66" s="504">
        <f t="shared" si="91"/>
        <v>-17.403466823256796</v>
      </c>
      <c r="HC66" s="513">
        <f t="shared" si="40"/>
        <v>-0.46409406705999601</v>
      </c>
      <c r="HD66" s="513">
        <f t="shared" si="195"/>
        <v>-0.46409406705999601</v>
      </c>
      <c r="HF66" s="161"/>
      <c r="HH66" s="103">
        <f t="shared" si="174"/>
        <v>-17.403466823256796</v>
      </c>
      <c r="HJ66" s="179"/>
      <c r="HK66" s="36">
        <v>42308</v>
      </c>
      <c r="HL66" s="107">
        <v>5.6777999999999995</v>
      </c>
      <c r="HM66" s="107">
        <v>5.769099999999999</v>
      </c>
      <c r="HN66" s="173">
        <v>-16.59736594176</v>
      </c>
      <c r="HO66" s="197">
        <f t="shared" si="144"/>
        <v>-0.3569954361999983</v>
      </c>
      <c r="HP66" s="218">
        <v>2.1809000000000003</v>
      </c>
      <c r="HQ66" s="222">
        <f t="shared" si="145"/>
        <v>0</v>
      </c>
      <c r="HR66" s="223">
        <f t="shared" si="175"/>
        <v>0.95</v>
      </c>
      <c r="HS66" s="198">
        <f t="shared" si="42"/>
        <v>-17.8501604362928</v>
      </c>
      <c r="HT66" s="198">
        <f t="shared" si="94"/>
        <v>-0.33914566438999927</v>
      </c>
      <c r="HU66" s="503">
        <f t="shared" si="176"/>
        <v>0</v>
      </c>
      <c r="HV66" s="503">
        <f t="shared" si="177"/>
        <v>0</v>
      </c>
      <c r="HW66" s="503">
        <f t="shared" si="96"/>
        <v>0</v>
      </c>
      <c r="HX66" s="503">
        <f t="shared" si="97"/>
        <v>0</v>
      </c>
      <c r="HY66" s="504">
        <f t="shared" si="98"/>
        <v>-17.550160436292803</v>
      </c>
      <c r="HZ66" s="513">
        <f t="shared" si="44"/>
        <v>-0.33914566438999927</v>
      </c>
      <c r="IA66" s="513">
        <f t="shared" si="196"/>
        <v>-0.33914566438999927</v>
      </c>
      <c r="IB66" s="159"/>
      <c r="IC66" s="161"/>
      <c r="ID66" s="159"/>
      <c r="IE66" s="103">
        <f t="shared" si="178"/>
        <v>-17.550160436292803</v>
      </c>
      <c r="IF66" s="178"/>
      <c r="IG66" s="179"/>
      <c r="IH66" s="36">
        <v>42308</v>
      </c>
      <c r="II66" s="107">
        <v>5.6777999999999995</v>
      </c>
      <c r="IJ66" s="107">
        <v>5.769099999999999</v>
      </c>
      <c r="IK66" s="173">
        <v>-16.59736594176</v>
      </c>
      <c r="IL66" s="197">
        <f t="shared" si="147"/>
        <v>-0.3569954361999983</v>
      </c>
      <c r="IM66" s="330">
        <v>-5.269099999999999</v>
      </c>
      <c r="IN66" s="222">
        <f t="shared" si="148"/>
        <v>1.8</v>
      </c>
      <c r="IO66" s="223">
        <f t="shared" si="179"/>
        <v>0</v>
      </c>
      <c r="IP66" s="198">
        <f t="shared" si="46"/>
        <v>-21.173025071759195</v>
      </c>
      <c r="IQ66" s="198">
        <f t="shared" si="101"/>
        <v>-0.64259178515999693</v>
      </c>
      <c r="IR66" s="503">
        <f t="shared" si="180"/>
        <v>3.569954361999983E-2</v>
      </c>
      <c r="IS66" s="503">
        <f t="shared" si="181"/>
        <v>0</v>
      </c>
      <c r="IT66" s="503">
        <f t="shared" si="103"/>
        <v>0</v>
      </c>
      <c r="IU66" s="503">
        <f t="shared" si="104"/>
        <v>0</v>
      </c>
      <c r="IV66" s="504">
        <f t="shared" si="105"/>
        <v>-19.005397733563193</v>
      </c>
      <c r="IW66" s="513">
        <f t="shared" si="48"/>
        <v>-0.6068922415399971</v>
      </c>
      <c r="IX66" s="513">
        <f t="shared" si="197"/>
        <v>-0.6068922415399971</v>
      </c>
      <c r="IY66" s="159"/>
      <c r="IZ66" s="161"/>
      <c r="JA66" s="159"/>
      <c r="JB66" s="103">
        <f t="shared" si="182"/>
        <v>-19.005397733563193</v>
      </c>
      <c r="JC66" s="178"/>
      <c r="JD66" s="182">
        <v>-16.59736594176</v>
      </c>
      <c r="JF66" s="159">
        <v>4.3309000000000006</v>
      </c>
      <c r="JG66" s="159">
        <f t="shared" si="183"/>
        <v>-16.551640594923995</v>
      </c>
      <c r="JH66" s="159"/>
      <c r="JJ66" s="159">
        <v>-0.36909999999999954</v>
      </c>
      <c r="JK66" s="159">
        <f t="shared" si="184"/>
        <v>-17.363298633040003</v>
      </c>
      <c r="JL66" s="159"/>
      <c r="JN66" s="159">
        <v>4.8309000000000024</v>
      </c>
      <c r="JO66" s="159">
        <f t="shared" si="185"/>
        <v>-14.8959843504928</v>
      </c>
      <c r="JP66" s="159"/>
      <c r="JR66" s="159">
        <v>5.0809000000000024</v>
      </c>
      <c r="JS66" s="159">
        <f t="shared" si="186"/>
        <v>-16.440062132325199</v>
      </c>
      <c r="JT66" s="159"/>
      <c r="JV66" s="159">
        <v>2.8309000000000006</v>
      </c>
      <c r="JW66" s="159">
        <f t="shared" si="187"/>
        <v>-16.330192679999204</v>
      </c>
      <c r="JX66" s="159"/>
      <c r="JZ66" s="159">
        <v>-2.8690999999999987</v>
      </c>
      <c r="KA66" s="159">
        <f t="shared" si="188"/>
        <v>-17.403466823256796</v>
      </c>
      <c r="KB66" s="159"/>
      <c r="KD66" s="370">
        <v>2.1809000000000003</v>
      </c>
      <c r="KE66" s="159">
        <f t="shared" si="189"/>
        <v>-17.550160436292803</v>
      </c>
      <c r="KF66" s="159"/>
      <c r="KH66" s="330">
        <v>-5.269099999999999</v>
      </c>
      <c r="KI66" s="159">
        <f t="shared" si="49"/>
        <v>-19.005397733563193</v>
      </c>
      <c r="KJ66" s="178"/>
      <c r="KK66" s="36">
        <v>42308</v>
      </c>
      <c r="KL66" s="36"/>
    </row>
    <row r="67" spans="1:315" ht="15.75" thickBot="1" x14ac:dyDescent="0.3">
      <c r="A67" s="95">
        <v>41213</v>
      </c>
      <c r="B67" s="36">
        <v>41213</v>
      </c>
      <c r="C67" s="303">
        <v>10.1</v>
      </c>
      <c r="D67" s="303">
        <v>5.3999999999999995</v>
      </c>
      <c r="E67" s="303">
        <v>10.600000000000001</v>
      </c>
      <c r="F67" s="303">
        <v>10.850000000000001</v>
      </c>
      <c r="G67" s="303">
        <v>8.6</v>
      </c>
      <c r="H67" s="303">
        <v>2.9000000000000004</v>
      </c>
      <c r="I67" s="303">
        <v>7.9499999999999993</v>
      </c>
      <c r="J67" s="303">
        <v>0.5</v>
      </c>
      <c r="K67" s="104"/>
      <c r="L67" s="36">
        <v>42308</v>
      </c>
      <c r="M67" s="107">
        <v>5.6777999999999995</v>
      </c>
      <c r="N67" s="98">
        <f t="shared" si="9"/>
        <v>5.769099999999999</v>
      </c>
      <c r="O67" s="107">
        <f t="shared" si="10"/>
        <v>5.8607333333333322</v>
      </c>
      <c r="P67" s="264"/>
      <c r="Q67" s="177">
        <v>42308</v>
      </c>
      <c r="R67" s="303">
        <v>10.1</v>
      </c>
      <c r="S67" s="219">
        <v>4.3309000000000006</v>
      </c>
      <c r="U67" s="303">
        <v>5.3999999999999995</v>
      </c>
      <c r="V67" s="219">
        <v>-0.36909999999999954</v>
      </c>
      <c r="X67" s="303">
        <v>10.600000000000001</v>
      </c>
      <c r="Y67" s="219">
        <v>4.8309000000000024</v>
      </c>
      <c r="AA67" s="303">
        <v>10.850000000000001</v>
      </c>
      <c r="AB67" s="219">
        <v>5.0809000000000024</v>
      </c>
      <c r="AD67" s="303">
        <v>8.6</v>
      </c>
      <c r="AE67" s="218">
        <v>2.8309000000000006</v>
      </c>
      <c r="AG67" s="303">
        <v>2.9000000000000004</v>
      </c>
      <c r="AH67" s="218">
        <v>-2.8690999999999987</v>
      </c>
      <c r="AJ67" s="303">
        <v>7.9499999999999993</v>
      </c>
      <c r="AK67" s="218">
        <v>2.1809000000000003</v>
      </c>
      <c r="AM67" s="303">
        <v>0.5</v>
      </c>
      <c r="AN67" s="330">
        <v>-5.269099999999999</v>
      </c>
      <c r="AO67" s="178"/>
      <c r="AZ67" s="36">
        <v>42309</v>
      </c>
      <c r="BA67" s="303">
        <v>8.8000000000000007</v>
      </c>
      <c r="BB67" s="227">
        <v>-17.443472222222219</v>
      </c>
      <c r="BC67" s="303">
        <v>6.25</v>
      </c>
      <c r="BD67" s="184"/>
      <c r="BE67" s="303">
        <v>8.85</v>
      </c>
      <c r="BF67" s="184"/>
      <c r="BG67" s="303">
        <v>9.4</v>
      </c>
      <c r="BH67" s="184"/>
      <c r="BI67" s="303">
        <v>10.35</v>
      </c>
      <c r="BJ67" s="184"/>
      <c r="BK67" s="303">
        <v>4.8499999999999996</v>
      </c>
      <c r="BL67" s="374"/>
      <c r="BM67" s="303">
        <v>8.9499999999999993</v>
      </c>
      <c r="BN67" s="184"/>
      <c r="BO67" s="303">
        <v>1</v>
      </c>
      <c r="BP67" s="184"/>
      <c r="BQ67">
        <f t="shared" si="150"/>
        <v>1</v>
      </c>
      <c r="BR67" s="36">
        <v>42309</v>
      </c>
      <c r="BS67">
        <v>13</v>
      </c>
      <c r="BT67">
        <f t="shared" si="123"/>
        <v>0.13</v>
      </c>
      <c r="BU67">
        <v>-17.443472222222219</v>
      </c>
      <c r="BV67" s="36">
        <v>42309</v>
      </c>
      <c r="BW67" s="100">
        <v>13</v>
      </c>
      <c r="BX67" s="100">
        <f t="shared" si="124"/>
        <v>0.13</v>
      </c>
      <c r="BY67" s="100">
        <f t="shared" si="125"/>
        <v>-16.942084140759999</v>
      </c>
      <c r="BZ67" s="100"/>
      <c r="CA67" s="100"/>
      <c r="CC67" s="36">
        <v>42309</v>
      </c>
      <c r="CD67" s="107">
        <v>5.4962</v>
      </c>
      <c r="CE67" s="107">
        <v>5.5869999999999997</v>
      </c>
      <c r="CF67" s="173">
        <v>-16.942084140759999</v>
      </c>
      <c r="CG67" s="197">
        <f t="shared" si="126"/>
        <v>-0.344718198999999</v>
      </c>
      <c r="CH67" s="219">
        <v>3.213000000000001</v>
      </c>
      <c r="CI67" s="222">
        <f t="shared" si="127"/>
        <v>0</v>
      </c>
      <c r="CJ67" s="223">
        <f t="shared" si="151"/>
        <v>0.9</v>
      </c>
      <c r="CK67" s="198">
        <f t="shared" si="51"/>
        <v>-16.861886974023996</v>
      </c>
      <c r="CL67" s="198">
        <f t="shared" si="52"/>
        <v>-0.31024637910000052</v>
      </c>
      <c r="CM67" s="503">
        <f t="shared" si="152"/>
        <v>0</v>
      </c>
      <c r="CN67" s="503">
        <f t="shared" si="153"/>
        <v>0</v>
      </c>
      <c r="CO67" s="503">
        <f t="shared" si="54"/>
        <v>0</v>
      </c>
      <c r="CP67" s="503">
        <f t="shared" si="55"/>
        <v>0</v>
      </c>
      <c r="CQ67" s="504">
        <f t="shared" si="56"/>
        <v>-16.861886974023996</v>
      </c>
      <c r="CR67" s="513">
        <f t="shared" si="20"/>
        <v>-0.31024637910000052</v>
      </c>
      <c r="CS67" s="513">
        <f t="shared" si="190"/>
        <v>-0.31024637910000052</v>
      </c>
      <c r="CU67" s="161"/>
      <c r="CW67" s="103">
        <f t="shared" si="154"/>
        <v>-16.861886974023996</v>
      </c>
      <c r="CX67" s="225">
        <v>-17.443472222222219</v>
      </c>
      <c r="CZ67" s="36">
        <v>42309</v>
      </c>
      <c r="DA67" s="107">
        <v>5.4962</v>
      </c>
      <c r="DB67" s="107">
        <v>5.5869999999999997</v>
      </c>
      <c r="DC67" s="173">
        <v>-16.942084140759999</v>
      </c>
      <c r="DD67" s="197">
        <f t="shared" si="129"/>
        <v>-0.344718198999999</v>
      </c>
      <c r="DE67" s="219">
        <v>0.66300000000000026</v>
      </c>
      <c r="DF67" s="222">
        <f t="shared" si="130"/>
        <v>0</v>
      </c>
      <c r="DG67" s="223">
        <f t="shared" si="155"/>
        <v>1</v>
      </c>
      <c r="DH67" s="198">
        <f t="shared" si="22"/>
        <v>-17.708016832040002</v>
      </c>
      <c r="DI67" s="198">
        <f t="shared" si="59"/>
        <v>-0.344718198999999</v>
      </c>
      <c r="DJ67" s="503">
        <f t="shared" si="156"/>
        <v>0</v>
      </c>
      <c r="DK67" s="503">
        <f t="shared" si="157"/>
        <v>0</v>
      </c>
      <c r="DL67" s="503">
        <f t="shared" si="61"/>
        <v>0</v>
      </c>
      <c r="DM67" s="503">
        <f t="shared" si="62"/>
        <v>0</v>
      </c>
      <c r="DN67" s="504">
        <f t="shared" si="63"/>
        <v>-17.708016832040002</v>
      </c>
      <c r="DO67" s="513">
        <f t="shared" si="24"/>
        <v>-0.344718198999999</v>
      </c>
      <c r="DP67" s="513">
        <f t="shared" si="191"/>
        <v>-0.344718198999999</v>
      </c>
      <c r="DR67" s="161"/>
      <c r="DT67" s="103">
        <f t="shared" si="158"/>
        <v>-17.708016832040002</v>
      </c>
      <c r="DU67" s="178"/>
      <c r="DV67" s="179"/>
      <c r="DW67" s="36">
        <v>42309</v>
      </c>
      <c r="DX67" s="107">
        <v>5.4962</v>
      </c>
      <c r="DY67" s="107">
        <v>5.5869999999999997</v>
      </c>
      <c r="DZ67" s="173">
        <v>-16.942084140759999</v>
      </c>
      <c r="EA67" s="197">
        <f t="shared" si="132"/>
        <v>-0.344718198999999</v>
      </c>
      <c r="EB67" s="219">
        <v>3.2629999999999999</v>
      </c>
      <c r="EC67" s="222">
        <f t="shared" si="133"/>
        <v>0</v>
      </c>
      <c r="ED67" s="223">
        <f t="shared" si="159"/>
        <v>0.9</v>
      </c>
      <c r="EE67" s="198">
        <f t="shared" si="26"/>
        <v>-15.206230729592798</v>
      </c>
      <c r="EF67" s="198">
        <f t="shared" si="66"/>
        <v>-0.31024637909999875</v>
      </c>
      <c r="EG67" s="503">
        <f t="shared" si="160"/>
        <v>0</v>
      </c>
      <c r="EH67" s="503">
        <f t="shared" si="161"/>
        <v>0</v>
      </c>
      <c r="EI67" s="503">
        <f t="shared" si="68"/>
        <v>0</v>
      </c>
      <c r="EJ67" s="503">
        <f t="shared" si="69"/>
        <v>0</v>
      </c>
      <c r="EK67" s="504">
        <f t="shared" si="70"/>
        <v>-15.206230729592798</v>
      </c>
      <c r="EL67" s="513">
        <f t="shared" si="28"/>
        <v>-0.31024637909999875</v>
      </c>
      <c r="EM67" s="513">
        <f t="shared" si="192"/>
        <v>-0.31024637909999875</v>
      </c>
      <c r="EO67" s="161"/>
      <c r="EQ67" s="103">
        <f t="shared" si="162"/>
        <v>-15.206230729592798</v>
      </c>
      <c r="ER67" s="178"/>
      <c r="ES67" s="179"/>
      <c r="ET67" s="36">
        <v>42309</v>
      </c>
      <c r="EU67" s="107">
        <v>5.4962</v>
      </c>
      <c r="EV67" s="107">
        <v>5.5869999999999997</v>
      </c>
      <c r="EW67" s="173">
        <v>-16.942084140759999</v>
      </c>
      <c r="EX67" s="197">
        <f t="shared" si="135"/>
        <v>-0.344718198999999</v>
      </c>
      <c r="EY67" s="219">
        <v>3.8130000000000006</v>
      </c>
      <c r="EZ67" s="222">
        <f t="shared" si="136"/>
        <v>0</v>
      </c>
      <c r="FA67" s="223">
        <f t="shared" si="163"/>
        <v>0.9</v>
      </c>
      <c r="FB67" s="198">
        <f t="shared" si="30"/>
        <v>-15.650308511425198</v>
      </c>
      <c r="FC67" s="198">
        <f t="shared" si="73"/>
        <v>-0.31024637909999875</v>
      </c>
      <c r="FD67" s="503">
        <f t="shared" si="164"/>
        <v>0</v>
      </c>
      <c r="FE67" s="503">
        <f t="shared" si="165"/>
        <v>0</v>
      </c>
      <c r="FF67" s="503">
        <f t="shared" si="75"/>
        <v>0</v>
      </c>
      <c r="FG67" s="503">
        <f t="shared" si="76"/>
        <v>0</v>
      </c>
      <c r="FH67" s="504">
        <f t="shared" si="77"/>
        <v>-16.750308511425196</v>
      </c>
      <c r="FI67" s="513">
        <f t="shared" si="32"/>
        <v>-0.31024637909999875</v>
      </c>
      <c r="FJ67" s="513">
        <f t="shared" si="193"/>
        <v>-0.31024637909999875</v>
      </c>
      <c r="FL67" s="161"/>
      <c r="FN67" s="103">
        <f t="shared" si="166"/>
        <v>-16.750308511425196</v>
      </c>
      <c r="FO67" s="178"/>
      <c r="FP67" s="179"/>
      <c r="FQ67" s="36">
        <v>42309</v>
      </c>
      <c r="FR67" s="107">
        <v>5.4962</v>
      </c>
      <c r="FS67" s="107">
        <v>5.5869999999999997</v>
      </c>
      <c r="FT67" s="173">
        <v>-16.942084140759999</v>
      </c>
      <c r="FU67" s="197">
        <f t="shared" si="138"/>
        <v>-0.344718198999999</v>
      </c>
      <c r="FV67" s="218">
        <v>4.7629999999999999</v>
      </c>
      <c r="FW67" s="222">
        <f t="shared" si="139"/>
        <v>0</v>
      </c>
      <c r="FX67" s="223">
        <f t="shared" si="167"/>
        <v>0.85</v>
      </c>
      <c r="FY67" s="198">
        <f t="shared" si="34"/>
        <v>-16.823203149149201</v>
      </c>
      <c r="FZ67" s="198">
        <f t="shared" si="80"/>
        <v>-0.29301046914999773</v>
      </c>
      <c r="GA67" s="503">
        <f t="shared" si="168"/>
        <v>0</v>
      </c>
      <c r="GB67" s="503">
        <f t="shared" si="169"/>
        <v>0</v>
      </c>
      <c r="GC67" s="503">
        <f t="shared" si="82"/>
        <v>0</v>
      </c>
      <c r="GD67" s="503">
        <f t="shared" si="83"/>
        <v>0</v>
      </c>
      <c r="GE67" s="504">
        <f t="shared" si="84"/>
        <v>-16.623203149149202</v>
      </c>
      <c r="GF67" s="513">
        <f t="shared" si="36"/>
        <v>-0.29301046914999773</v>
      </c>
      <c r="GG67" s="513">
        <f t="shared" si="194"/>
        <v>-0.29301046914999773</v>
      </c>
      <c r="GI67" s="161"/>
      <c r="GK67" s="103">
        <f t="shared" si="170"/>
        <v>-16.623203149149202</v>
      </c>
      <c r="GL67" s="178"/>
      <c r="GM67" s="179"/>
      <c r="GN67" s="36">
        <v>42309</v>
      </c>
      <c r="GO67" s="107">
        <v>5.4962</v>
      </c>
      <c r="GP67" s="107">
        <v>5.5869999999999997</v>
      </c>
      <c r="GQ67" s="173">
        <v>-16.942084140759999</v>
      </c>
      <c r="GR67" s="197">
        <f t="shared" si="141"/>
        <v>-0.344718198999999</v>
      </c>
      <c r="GS67" s="218">
        <v>-0.7370000000000001</v>
      </c>
      <c r="GT67" s="222">
        <f t="shared" si="142"/>
        <v>1</v>
      </c>
      <c r="GU67" s="223">
        <f t="shared" si="171"/>
        <v>0</v>
      </c>
      <c r="GV67" s="198">
        <f t="shared" si="38"/>
        <v>-17.548185022256796</v>
      </c>
      <c r="GW67" s="198">
        <f t="shared" si="87"/>
        <v>-0.344718198999999</v>
      </c>
      <c r="GX67" s="503">
        <f t="shared" si="172"/>
        <v>0</v>
      </c>
      <c r="GY67" s="503">
        <f t="shared" si="173"/>
        <v>0</v>
      </c>
      <c r="GZ67" s="503">
        <f t="shared" si="89"/>
        <v>0</v>
      </c>
      <c r="HA67" s="503">
        <f t="shared" si="90"/>
        <v>0</v>
      </c>
      <c r="HB67" s="504">
        <f t="shared" si="91"/>
        <v>-17.748185022256795</v>
      </c>
      <c r="HC67" s="513">
        <f t="shared" si="40"/>
        <v>-0.344718198999999</v>
      </c>
      <c r="HD67" s="513">
        <f t="shared" si="195"/>
        <v>-0.344718198999999</v>
      </c>
      <c r="HF67" s="161"/>
      <c r="HH67" s="103">
        <f t="shared" si="174"/>
        <v>-17.748185022256795</v>
      </c>
      <c r="HJ67" s="179"/>
      <c r="HK67" s="36">
        <v>42309</v>
      </c>
      <c r="HL67" s="107">
        <v>5.4962</v>
      </c>
      <c r="HM67" s="107">
        <v>5.5869999999999997</v>
      </c>
      <c r="HN67" s="173">
        <v>-16.942084140759999</v>
      </c>
      <c r="HO67" s="197">
        <f t="shared" si="144"/>
        <v>-0.344718198999999</v>
      </c>
      <c r="HP67" s="218">
        <v>3.3629999999999995</v>
      </c>
      <c r="HQ67" s="222">
        <f t="shared" si="145"/>
        <v>0</v>
      </c>
      <c r="HR67" s="223">
        <f t="shared" si="175"/>
        <v>0.9</v>
      </c>
      <c r="HS67" s="198">
        <f t="shared" si="42"/>
        <v>-18.1604068153928</v>
      </c>
      <c r="HT67" s="198">
        <f t="shared" si="94"/>
        <v>-0.31024637910000052</v>
      </c>
      <c r="HU67" s="503">
        <f t="shared" si="176"/>
        <v>0</v>
      </c>
      <c r="HV67" s="503">
        <f t="shared" si="177"/>
        <v>0</v>
      </c>
      <c r="HW67" s="503">
        <f t="shared" si="96"/>
        <v>0</v>
      </c>
      <c r="HX67" s="503">
        <f t="shared" si="97"/>
        <v>0</v>
      </c>
      <c r="HY67" s="504">
        <f t="shared" si="98"/>
        <v>-17.860406815392803</v>
      </c>
      <c r="HZ67" s="513">
        <f t="shared" si="44"/>
        <v>-0.31024637910000052</v>
      </c>
      <c r="IA67" s="513">
        <f t="shared" si="196"/>
        <v>-0.31024637910000052</v>
      </c>
      <c r="IB67" s="159"/>
      <c r="IC67" s="161"/>
      <c r="ID67" s="159"/>
      <c r="IE67" s="103">
        <f t="shared" si="178"/>
        <v>-17.860406815392803</v>
      </c>
      <c r="IF67" s="178"/>
      <c r="IG67" s="179"/>
      <c r="IH67" s="36">
        <v>42309</v>
      </c>
      <c r="II67" s="107">
        <v>5.4962</v>
      </c>
      <c r="IJ67" s="107">
        <v>5.5869999999999997</v>
      </c>
      <c r="IK67" s="173">
        <v>-16.942084140759999</v>
      </c>
      <c r="IL67" s="197">
        <f t="shared" si="147"/>
        <v>-0.344718198999999</v>
      </c>
      <c r="IM67" s="330">
        <v>-4.6369999999999996</v>
      </c>
      <c r="IN67" s="222">
        <f t="shared" si="148"/>
        <v>1.7</v>
      </c>
      <c r="IO67" s="223">
        <f t="shared" si="179"/>
        <v>0</v>
      </c>
      <c r="IP67" s="198">
        <f t="shared" si="46"/>
        <v>-21.759046010059194</v>
      </c>
      <c r="IQ67" s="198">
        <f t="shared" si="101"/>
        <v>-0.58602093829999902</v>
      </c>
      <c r="IR67" s="503">
        <f t="shared" si="180"/>
        <v>6.8943639799999804E-2</v>
      </c>
      <c r="IS67" s="503">
        <f t="shared" si="181"/>
        <v>0</v>
      </c>
      <c r="IT67" s="503">
        <f t="shared" si="103"/>
        <v>0</v>
      </c>
      <c r="IU67" s="503">
        <f t="shared" si="104"/>
        <v>0</v>
      </c>
      <c r="IV67" s="504">
        <f t="shared" si="105"/>
        <v>-19.522475032063191</v>
      </c>
      <c r="IW67" s="513">
        <f t="shared" si="48"/>
        <v>-0.51707729849999917</v>
      </c>
      <c r="IX67" s="513">
        <f t="shared" si="197"/>
        <v>-0.51707729849999917</v>
      </c>
      <c r="IY67" s="159"/>
      <c r="IZ67" s="161"/>
      <c r="JA67" s="159"/>
      <c r="JB67" s="103">
        <f t="shared" si="182"/>
        <v>-19.522475032063191</v>
      </c>
      <c r="JC67" s="178"/>
      <c r="JD67" s="182">
        <v>-16.942084140759999</v>
      </c>
      <c r="JE67">
        <v>1</v>
      </c>
      <c r="JF67" s="159">
        <v>3.213000000000001</v>
      </c>
      <c r="JG67" s="159">
        <f t="shared" si="183"/>
        <v>-16.861886974023996</v>
      </c>
      <c r="JH67" s="228">
        <v>-17.443472222222219</v>
      </c>
      <c r="JJ67" s="159">
        <v>0.66300000000000026</v>
      </c>
      <c r="JK67" s="159">
        <f t="shared" si="184"/>
        <v>-17.708016832040002</v>
      </c>
      <c r="JL67" s="159"/>
      <c r="JN67" s="159">
        <v>3.2629999999999999</v>
      </c>
      <c r="JO67" s="159">
        <f t="shared" si="185"/>
        <v>-15.206230729592798</v>
      </c>
      <c r="JP67" s="159"/>
      <c r="JR67" s="159">
        <v>3.8130000000000006</v>
      </c>
      <c r="JS67" s="159">
        <f t="shared" si="186"/>
        <v>-16.750308511425196</v>
      </c>
      <c r="JT67" s="159"/>
      <c r="JV67" s="159">
        <v>4.7629999999999999</v>
      </c>
      <c r="JW67" s="159">
        <f t="shared" si="187"/>
        <v>-16.623203149149202</v>
      </c>
      <c r="JX67" s="159"/>
      <c r="JZ67" s="159">
        <v>-0.7370000000000001</v>
      </c>
      <c r="KA67" s="159">
        <f t="shared" si="188"/>
        <v>-17.748185022256795</v>
      </c>
      <c r="KB67" s="159"/>
      <c r="KD67" s="370">
        <v>3.3629999999999995</v>
      </c>
      <c r="KE67" s="159">
        <f t="shared" si="189"/>
        <v>-17.860406815392803</v>
      </c>
      <c r="KF67" s="159"/>
      <c r="KH67" s="330">
        <v>-4.6369999999999996</v>
      </c>
      <c r="KI67" s="159">
        <f t="shared" si="49"/>
        <v>-19.522475032063191</v>
      </c>
      <c r="KJ67" s="178"/>
      <c r="KK67" s="36">
        <v>42309</v>
      </c>
      <c r="KL67" s="36"/>
    </row>
    <row r="68" spans="1:315" x14ac:dyDescent="0.25">
      <c r="A68" s="95">
        <v>41214</v>
      </c>
      <c r="B68" s="36">
        <v>41214</v>
      </c>
      <c r="C68" s="303">
        <v>8.8000000000000007</v>
      </c>
      <c r="D68" s="303">
        <v>6.25</v>
      </c>
      <c r="E68" s="303">
        <v>8.85</v>
      </c>
      <c r="F68" s="303">
        <v>9.4</v>
      </c>
      <c r="G68" s="303">
        <v>10.35</v>
      </c>
      <c r="H68" s="303">
        <v>4.8499999999999996</v>
      </c>
      <c r="I68" s="303">
        <v>8.9499999999999993</v>
      </c>
      <c r="J68" s="303">
        <v>0.95</v>
      </c>
      <c r="K68" s="104"/>
      <c r="L68" s="36">
        <v>42309</v>
      </c>
      <c r="M68" s="107">
        <v>5.4962</v>
      </c>
      <c r="N68" s="98">
        <f t="shared" si="9"/>
        <v>5.5869999999999997</v>
      </c>
      <c r="O68" s="107">
        <f t="shared" si="10"/>
        <v>5.6781333333333324</v>
      </c>
      <c r="P68" s="264"/>
      <c r="Q68" s="177">
        <v>42309</v>
      </c>
      <c r="R68" s="303">
        <v>8.8000000000000007</v>
      </c>
      <c r="S68" s="219">
        <v>3.213000000000001</v>
      </c>
      <c r="T68" s="182">
        <v>-17.443472222222219</v>
      </c>
      <c r="U68" s="303">
        <v>6.25</v>
      </c>
      <c r="V68" s="219">
        <v>0.66300000000000026</v>
      </c>
      <c r="X68" s="303">
        <v>8.85</v>
      </c>
      <c r="Y68" s="219">
        <v>3.2629999999999999</v>
      </c>
      <c r="AA68" s="303">
        <v>9.4</v>
      </c>
      <c r="AB68" s="219">
        <v>3.8130000000000006</v>
      </c>
      <c r="AD68" s="303">
        <v>10.35</v>
      </c>
      <c r="AE68" s="218">
        <v>4.7629999999999999</v>
      </c>
      <c r="AG68" s="303">
        <v>4.8499999999999996</v>
      </c>
      <c r="AH68" s="218">
        <v>-0.7370000000000001</v>
      </c>
      <c r="AJ68" s="303">
        <v>8.9499999999999993</v>
      </c>
      <c r="AK68" s="218">
        <v>3.3629999999999995</v>
      </c>
      <c r="AM68" s="303">
        <v>1</v>
      </c>
      <c r="AN68" s="330">
        <v>-4.6369999999999996</v>
      </c>
      <c r="AO68" s="178"/>
      <c r="AZ68" s="36">
        <v>42310</v>
      </c>
      <c r="BA68" s="303">
        <v>7.75</v>
      </c>
      <c r="BB68" s="227"/>
      <c r="BC68" s="303">
        <v>5.65</v>
      </c>
      <c r="BD68" s="184"/>
      <c r="BE68" s="303">
        <v>6.1</v>
      </c>
      <c r="BF68" s="184"/>
      <c r="BG68" s="303">
        <v>7.4</v>
      </c>
      <c r="BH68" s="184"/>
      <c r="BI68" s="303">
        <v>11.25</v>
      </c>
      <c r="BJ68" s="184"/>
      <c r="BK68" s="303">
        <v>4.3499999999999996</v>
      </c>
      <c r="BL68" s="374"/>
      <c r="BM68" s="303">
        <v>10.350000000000001</v>
      </c>
      <c r="BN68" s="184"/>
      <c r="BO68" s="303">
        <v>2.2000000000000002</v>
      </c>
      <c r="BP68" s="184"/>
      <c r="BQ68">
        <f t="shared" si="150"/>
        <v>1</v>
      </c>
      <c r="BR68" s="36">
        <v>42310</v>
      </c>
      <c r="BS68">
        <v>14</v>
      </c>
      <c r="BT68">
        <f t="shared" si="123"/>
        <v>0.14000000000000001</v>
      </c>
      <c r="BU68" s="100"/>
      <c r="BV68" s="36">
        <v>42310</v>
      </c>
      <c r="BW68" s="100">
        <v>14</v>
      </c>
      <c r="BX68" s="100">
        <f t="shared" si="124"/>
        <v>0.14000000000000001</v>
      </c>
      <c r="BY68" s="100">
        <f t="shared" si="125"/>
        <v>-17.27481937856</v>
      </c>
      <c r="BZ68" s="100"/>
      <c r="CA68" s="100"/>
      <c r="CC68" s="36">
        <v>42310</v>
      </c>
      <c r="CD68" s="107">
        <v>5.3155999999999999</v>
      </c>
      <c r="CE68" s="107">
        <v>5.4058999999999999</v>
      </c>
      <c r="CF68" s="173">
        <v>-17.27481937856</v>
      </c>
      <c r="CG68" s="197">
        <f t="shared" si="126"/>
        <v>-0.33273523780000147</v>
      </c>
      <c r="CH68" s="219">
        <v>2.3441000000000001</v>
      </c>
      <c r="CI68" s="222">
        <f t="shared" si="127"/>
        <v>0</v>
      </c>
      <c r="CJ68" s="223">
        <f t="shared" si="151"/>
        <v>0.95</v>
      </c>
      <c r="CK68" s="198">
        <f t="shared" si="51"/>
        <v>-17.177985449933999</v>
      </c>
      <c r="CL68" s="198">
        <f t="shared" si="52"/>
        <v>-0.31609847591000317</v>
      </c>
      <c r="CM68" s="503">
        <f t="shared" si="152"/>
        <v>0</v>
      </c>
      <c r="CN68" s="503">
        <f t="shared" si="153"/>
        <v>0</v>
      </c>
      <c r="CO68" s="503">
        <f t="shared" si="54"/>
        <v>0</v>
      </c>
      <c r="CP68" s="503">
        <f t="shared" si="55"/>
        <v>0</v>
      </c>
      <c r="CQ68" s="504">
        <f t="shared" si="56"/>
        <v>-17.177985449933999</v>
      </c>
      <c r="CR68" s="513">
        <f t="shared" si="20"/>
        <v>-0.31609847591000317</v>
      </c>
      <c r="CS68" s="513">
        <f t="shared" si="190"/>
        <v>-0.31609847591000317</v>
      </c>
      <c r="CU68" s="161"/>
      <c r="CW68" s="103">
        <f t="shared" si="154"/>
        <v>-17.177985449933999</v>
      </c>
      <c r="CZ68" s="36">
        <v>42310</v>
      </c>
      <c r="DA68" s="107">
        <v>5.3155999999999999</v>
      </c>
      <c r="DB68" s="107">
        <v>5.4058999999999999</v>
      </c>
      <c r="DC68" s="173">
        <v>-17.27481937856</v>
      </c>
      <c r="DD68" s="197">
        <f t="shared" si="129"/>
        <v>-0.33273523780000147</v>
      </c>
      <c r="DE68" s="219">
        <v>0.24410000000000043</v>
      </c>
      <c r="DF68" s="222">
        <f t="shared" si="130"/>
        <v>0</v>
      </c>
      <c r="DG68" s="223">
        <f t="shared" si="155"/>
        <v>1</v>
      </c>
      <c r="DH68" s="198">
        <f t="shared" si="22"/>
        <v>-18.040752069840003</v>
      </c>
      <c r="DI68" s="198">
        <f t="shared" si="59"/>
        <v>-0.33273523780000147</v>
      </c>
      <c r="DJ68" s="503">
        <f t="shared" si="156"/>
        <v>0</v>
      </c>
      <c r="DK68" s="503">
        <f t="shared" si="157"/>
        <v>0</v>
      </c>
      <c r="DL68" s="503">
        <f t="shared" si="61"/>
        <v>0</v>
      </c>
      <c r="DM68" s="503">
        <f t="shared" si="62"/>
        <v>0</v>
      </c>
      <c r="DN68" s="504">
        <f t="shared" si="63"/>
        <v>-18.040752069840003</v>
      </c>
      <c r="DO68" s="513">
        <f t="shared" si="24"/>
        <v>-0.33273523780000147</v>
      </c>
      <c r="DP68" s="513">
        <f t="shared" si="191"/>
        <v>-0.33273523780000147</v>
      </c>
      <c r="DR68" s="161"/>
      <c r="DT68" s="103">
        <f t="shared" si="158"/>
        <v>-18.040752069840003</v>
      </c>
      <c r="DU68" s="178"/>
      <c r="DV68" s="179"/>
      <c r="DW68" s="36">
        <v>42310</v>
      </c>
      <c r="DX68" s="107">
        <v>5.3155999999999999</v>
      </c>
      <c r="DY68" s="107">
        <v>5.4058999999999999</v>
      </c>
      <c r="DZ68" s="173">
        <v>-17.27481937856</v>
      </c>
      <c r="EA68" s="197">
        <f t="shared" si="132"/>
        <v>-0.33273523780000147</v>
      </c>
      <c r="EB68" s="219">
        <v>0.69409999999999972</v>
      </c>
      <c r="EC68" s="222">
        <f t="shared" si="133"/>
        <v>0</v>
      </c>
      <c r="ED68" s="223">
        <f t="shared" si="159"/>
        <v>1</v>
      </c>
      <c r="EE68" s="198">
        <f t="shared" si="26"/>
        <v>-15.5389659673928</v>
      </c>
      <c r="EF68" s="198">
        <f t="shared" si="66"/>
        <v>-0.33273523780000147</v>
      </c>
      <c r="EG68" s="503">
        <f t="shared" si="160"/>
        <v>0</v>
      </c>
      <c r="EH68" s="503">
        <f t="shared" si="161"/>
        <v>0</v>
      </c>
      <c r="EI68" s="503">
        <f t="shared" si="68"/>
        <v>0</v>
      </c>
      <c r="EJ68" s="503">
        <f t="shared" si="69"/>
        <v>0</v>
      </c>
      <c r="EK68" s="504">
        <f t="shared" si="70"/>
        <v>-15.5389659673928</v>
      </c>
      <c r="EL68" s="513">
        <f t="shared" si="28"/>
        <v>-0.33273523780000147</v>
      </c>
      <c r="EM68" s="513">
        <f t="shared" si="192"/>
        <v>-0.33273523780000147</v>
      </c>
      <c r="EO68" s="161"/>
      <c r="EQ68" s="103">
        <f t="shared" si="162"/>
        <v>-15.5389659673928</v>
      </c>
      <c r="ER68" s="178"/>
      <c r="ES68" s="179"/>
      <c r="ET68" s="36">
        <v>42310</v>
      </c>
      <c r="EU68" s="107">
        <v>5.3155999999999999</v>
      </c>
      <c r="EV68" s="107">
        <v>5.4058999999999999</v>
      </c>
      <c r="EW68" s="173">
        <v>-17.27481937856</v>
      </c>
      <c r="EX68" s="197">
        <f t="shared" si="135"/>
        <v>-0.33273523780000147</v>
      </c>
      <c r="EY68" s="219">
        <v>1.9941000000000004</v>
      </c>
      <c r="EZ68" s="222">
        <f t="shared" si="136"/>
        <v>0</v>
      </c>
      <c r="FA68" s="223">
        <f t="shared" si="163"/>
        <v>0.98</v>
      </c>
      <c r="FB68" s="198">
        <f t="shared" si="30"/>
        <v>-15.976389044469199</v>
      </c>
      <c r="FC68" s="198">
        <f t="shared" si="73"/>
        <v>-0.32608053304400109</v>
      </c>
      <c r="FD68" s="503">
        <f t="shared" si="164"/>
        <v>0</v>
      </c>
      <c r="FE68" s="503">
        <f t="shared" si="165"/>
        <v>0</v>
      </c>
      <c r="FF68" s="503">
        <f t="shared" si="75"/>
        <v>0</v>
      </c>
      <c r="FG68" s="503">
        <f t="shared" si="76"/>
        <v>0</v>
      </c>
      <c r="FH68" s="504">
        <f t="shared" si="77"/>
        <v>-17.076389044469195</v>
      </c>
      <c r="FI68" s="513">
        <f t="shared" si="32"/>
        <v>-0.32608053304400109</v>
      </c>
      <c r="FJ68" s="513">
        <f t="shared" si="193"/>
        <v>-0.32608053304400109</v>
      </c>
      <c r="FL68" s="161"/>
      <c r="FN68" s="103">
        <f t="shared" si="166"/>
        <v>-17.076389044469195</v>
      </c>
      <c r="FO68" s="178"/>
      <c r="FP68" s="179"/>
      <c r="FQ68" s="36">
        <v>42310</v>
      </c>
      <c r="FR68" s="107">
        <v>5.3155999999999999</v>
      </c>
      <c r="FS68" s="107">
        <v>5.4058999999999999</v>
      </c>
      <c r="FT68" s="173">
        <v>-17.27481937856</v>
      </c>
      <c r="FU68" s="197">
        <f t="shared" si="138"/>
        <v>-0.33273523780000147</v>
      </c>
      <c r="FV68" s="218">
        <v>5.8441000000000001</v>
      </c>
      <c r="FW68" s="222">
        <f t="shared" si="139"/>
        <v>0</v>
      </c>
      <c r="FX68" s="223">
        <f t="shared" si="167"/>
        <v>0.8</v>
      </c>
      <c r="FY68" s="198">
        <f t="shared" si="34"/>
        <v>-17.089391339389202</v>
      </c>
      <c r="FZ68" s="198">
        <f t="shared" si="80"/>
        <v>-0.26618819024000118</v>
      </c>
      <c r="GA68" s="503">
        <f t="shared" si="168"/>
        <v>0</v>
      </c>
      <c r="GB68" s="503">
        <f t="shared" si="169"/>
        <v>0</v>
      </c>
      <c r="GC68" s="503">
        <f t="shared" si="82"/>
        <v>0</v>
      </c>
      <c r="GD68" s="503">
        <f t="shared" si="83"/>
        <v>0</v>
      </c>
      <c r="GE68" s="504">
        <f t="shared" si="84"/>
        <v>-16.889391339389203</v>
      </c>
      <c r="GF68" s="513">
        <f t="shared" si="36"/>
        <v>-0.26618819024000118</v>
      </c>
      <c r="GG68" s="513">
        <f t="shared" si="194"/>
        <v>-0.26618819024000118</v>
      </c>
      <c r="GI68" s="161"/>
      <c r="GK68" s="103">
        <f t="shared" si="170"/>
        <v>-16.889391339389203</v>
      </c>
      <c r="GL68" s="178"/>
      <c r="GM68" s="179"/>
      <c r="GN68" s="36">
        <v>42310</v>
      </c>
      <c r="GO68" s="107">
        <v>5.3155999999999999</v>
      </c>
      <c r="GP68" s="107">
        <v>5.4058999999999999</v>
      </c>
      <c r="GQ68" s="173">
        <v>-17.27481937856</v>
      </c>
      <c r="GR68" s="197">
        <f t="shared" si="141"/>
        <v>-0.33273523780000147</v>
      </c>
      <c r="GS68" s="218">
        <v>-1.0559000000000003</v>
      </c>
      <c r="GT68" s="222">
        <f t="shared" si="142"/>
        <v>1</v>
      </c>
      <c r="GU68" s="223">
        <f t="shared" si="171"/>
        <v>0</v>
      </c>
      <c r="GV68" s="198">
        <f t="shared" si="38"/>
        <v>-17.880920260056797</v>
      </c>
      <c r="GW68" s="198">
        <f t="shared" si="87"/>
        <v>-0.33273523780000147</v>
      </c>
      <c r="GX68" s="503">
        <f t="shared" si="172"/>
        <v>0</v>
      </c>
      <c r="GY68" s="503">
        <f t="shared" si="173"/>
        <v>0</v>
      </c>
      <c r="GZ68" s="503">
        <f t="shared" si="89"/>
        <v>0</v>
      </c>
      <c r="HA68" s="503">
        <f t="shared" si="90"/>
        <v>0</v>
      </c>
      <c r="HB68" s="504">
        <f t="shared" si="91"/>
        <v>-18.080920260056796</v>
      </c>
      <c r="HC68" s="513">
        <f t="shared" si="40"/>
        <v>-0.33273523780000147</v>
      </c>
      <c r="HD68" s="513">
        <f t="shared" si="195"/>
        <v>-0.33273523780000147</v>
      </c>
      <c r="HF68" s="161"/>
      <c r="HH68" s="103">
        <f t="shared" si="174"/>
        <v>-18.080920260056796</v>
      </c>
      <c r="HJ68" s="179"/>
      <c r="HK68" s="36">
        <v>42310</v>
      </c>
      <c r="HL68" s="107">
        <v>5.3155999999999999</v>
      </c>
      <c r="HM68" s="107">
        <v>5.4058999999999999</v>
      </c>
      <c r="HN68" s="173">
        <v>-17.27481937856</v>
      </c>
      <c r="HO68" s="197">
        <f t="shared" si="144"/>
        <v>-0.33273523780000147</v>
      </c>
      <c r="HP68" s="218">
        <v>4.9441000000000015</v>
      </c>
      <c r="HQ68" s="222">
        <f t="shared" si="145"/>
        <v>0</v>
      </c>
      <c r="HR68" s="223">
        <f t="shared" si="175"/>
        <v>0.85</v>
      </c>
      <c r="HS68" s="198">
        <f t="shared" si="42"/>
        <v>-18.443231767522803</v>
      </c>
      <c r="HT68" s="198">
        <f t="shared" si="94"/>
        <v>-0.28282495213000303</v>
      </c>
      <c r="HU68" s="503">
        <f t="shared" si="176"/>
        <v>0</v>
      </c>
      <c r="HV68" s="503">
        <f t="shared" si="177"/>
        <v>0</v>
      </c>
      <c r="HW68" s="503">
        <f t="shared" si="96"/>
        <v>0</v>
      </c>
      <c r="HX68" s="503">
        <f t="shared" si="97"/>
        <v>0</v>
      </c>
      <c r="HY68" s="504">
        <f t="shared" si="98"/>
        <v>-18.143231767522806</v>
      </c>
      <c r="HZ68" s="513">
        <f t="shared" si="44"/>
        <v>-0.28282495213000303</v>
      </c>
      <c r="IA68" s="513">
        <f t="shared" si="196"/>
        <v>-0.28282495213000303</v>
      </c>
      <c r="IB68" s="159"/>
      <c r="IC68" s="161"/>
      <c r="ID68" s="159"/>
      <c r="IE68" s="103">
        <f t="shared" si="178"/>
        <v>-18.143231767522806</v>
      </c>
      <c r="IF68" s="178"/>
      <c r="IG68" s="179"/>
      <c r="IH68" s="36">
        <v>42310</v>
      </c>
      <c r="II68" s="107">
        <v>5.3155999999999999</v>
      </c>
      <c r="IJ68" s="107">
        <v>5.4058999999999999</v>
      </c>
      <c r="IK68" s="173">
        <v>-17.27481937856</v>
      </c>
      <c r="IL68" s="197">
        <f t="shared" si="147"/>
        <v>-0.33273523780000147</v>
      </c>
      <c r="IM68" s="330">
        <v>-3.2058999999999997</v>
      </c>
      <c r="IN68" s="222">
        <f t="shared" si="148"/>
        <v>1.6</v>
      </c>
      <c r="IO68" s="223">
        <f t="shared" si="179"/>
        <v>0</v>
      </c>
      <c r="IP68" s="198">
        <f t="shared" si="46"/>
        <v>-22.291422390539196</v>
      </c>
      <c r="IQ68" s="198">
        <f t="shared" si="101"/>
        <v>-0.53237638048000235</v>
      </c>
      <c r="IR68" s="503">
        <f t="shared" si="180"/>
        <v>6.6547047560000294E-2</v>
      </c>
      <c r="IS68" s="503">
        <f t="shared" si="181"/>
        <v>0</v>
      </c>
      <c r="IT68" s="503">
        <f t="shared" si="103"/>
        <v>0</v>
      </c>
      <c r="IU68" s="503">
        <f t="shared" si="104"/>
        <v>0</v>
      </c>
      <c r="IV68" s="504">
        <f t="shared" si="105"/>
        <v>-19.988304364983193</v>
      </c>
      <c r="IW68" s="513">
        <f t="shared" si="48"/>
        <v>-0.46582933292000206</v>
      </c>
      <c r="IX68" s="513">
        <f t="shared" si="197"/>
        <v>-0.46582933292000206</v>
      </c>
      <c r="IY68" s="159"/>
      <c r="IZ68" s="161"/>
      <c r="JA68" s="159"/>
      <c r="JB68" s="103">
        <f t="shared" si="182"/>
        <v>-19.988304364983193</v>
      </c>
      <c r="JC68" s="178"/>
      <c r="JD68" s="182">
        <v>-17.27481937856</v>
      </c>
      <c r="JF68" s="159">
        <v>2.3441000000000001</v>
      </c>
      <c r="JG68" s="159">
        <f t="shared" si="183"/>
        <v>-17.177985449933999</v>
      </c>
      <c r="JH68" s="159"/>
      <c r="JJ68" s="159">
        <v>0.24410000000000043</v>
      </c>
      <c r="JK68" s="159">
        <f t="shared" si="184"/>
        <v>-18.040752069840003</v>
      </c>
      <c r="JL68" s="159"/>
      <c r="JN68" s="159">
        <v>0.69409999999999972</v>
      </c>
      <c r="JO68" s="159">
        <f t="shared" si="185"/>
        <v>-15.5389659673928</v>
      </c>
      <c r="JP68" s="159"/>
      <c r="JR68" s="159">
        <v>1.9941000000000004</v>
      </c>
      <c r="JS68" s="159">
        <f t="shared" si="186"/>
        <v>-17.076389044469195</v>
      </c>
      <c r="JT68" s="159"/>
      <c r="JV68" s="159">
        <v>5.8441000000000001</v>
      </c>
      <c r="JW68" s="159">
        <f t="shared" si="187"/>
        <v>-16.889391339389203</v>
      </c>
      <c r="JX68" s="159"/>
      <c r="JZ68" s="159">
        <v>-1.0559000000000003</v>
      </c>
      <c r="KA68" s="159">
        <f t="shared" si="188"/>
        <v>-18.080920260056796</v>
      </c>
      <c r="KB68" s="159"/>
      <c r="KD68" s="370">
        <v>4.9441000000000015</v>
      </c>
      <c r="KE68" s="159">
        <f t="shared" si="189"/>
        <v>-18.143231767522806</v>
      </c>
      <c r="KF68" s="159"/>
      <c r="KH68" s="330">
        <v>-3.2058999999999997</v>
      </c>
      <c r="KI68" s="159">
        <f t="shared" si="49"/>
        <v>-19.988304364983193</v>
      </c>
      <c r="KJ68" s="178"/>
      <c r="KK68" s="36">
        <v>42310</v>
      </c>
      <c r="KL68" s="36"/>
    </row>
    <row r="69" spans="1:315" x14ac:dyDescent="0.25">
      <c r="A69" s="95">
        <v>41215</v>
      </c>
      <c r="B69" s="36">
        <v>41215</v>
      </c>
      <c r="C69" s="303">
        <v>7.75</v>
      </c>
      <c r="D69" s="303">
        <v>5.65</v>
      </c>
      <c r="E69" s="303">
        <v>6.1</v>
      </c>
      <c r="F69" s="303">
        <v>7.4</v>
      </c>
      <c r="G69" s="303">
        <v>11.25</v>
      </c>
      <c r="H69" s="303">
        <v>4.3499999999999996</v>
      </c>
      <c r="I69" s="303">
        <v>10.350000000000001</v>
      </c>
      <c r="J69" s="303">
        <v>2.2000000000000002</v>
      </c>
      <c r="K69" s="104"/>
      <c r="L69" s="36">
        <v>42310</v>
      </c>
      <c r="M69" s="107">
        <v>5.3155999999999999</v>
      </c>
      <c r="N69" s="98">
        <f t="shared" si="9"/>
        <v>5.4058999999999999</v>
      </c>
      <c r="O69" s="107">
        <f t="shared" si="10"/>
        <v>5.4965333333333328</v>
      </c>
      <c r="P69" s="264"/>
      <c r="Q69" s="177">
        <v>42310</v>
      </c>
      <c r="R69" s="303">
        <v>7.75</v>
      </c>
      <c r="S69" s="219">
        <v>2.3441000000000001</v>
      </c>
      <c r="U69" s="303">
        <v>5.65</v>
      </c>
      <c r="V69" s="219">
        <v>0.24410000000000043</v>
      </c>
      <c r="X69" s="303">
        <v>6.1</v>
      </c>
      <c r="Y69" s="219">
        <v>0.69409999999999972</v>
      </c>
      <c r="AA69" s="303">
        <v>7.4</v>
      </c>
      <c r="AB69" s="219">
        <v>1.9941000000000004</v>
      </c>
      <c r="AD69" s="303">
        <v>11.25</v>
      </c>
      <c r="AE69" s="218">
        <v>5.8441000000000001</v>
      </c>
      <c r="AG69" s="303">
        <v>4.3499999999999996</v>
      </c>
      <c r="AH69" s="218">
        <v>-1.0559000000000003</v>
      </c>
      <c r="AJ69" s="303">
        <v>10.350000000000001</v>
      </c>
      <c r="AK69" s="218">
        <v>4.9441000000000015</v>
      </c>
      <c r="AM69" s="303">
        <v>2.2000000000000002</v>
      </c>
      <c r="AN69" s="330">
        <v>-3.2058999999999997</v>
      </c>
      <c r="AO69" s="178"/>
      <c r="AZ69" s="36">
        <v>42311</v>
      </c>
      <c r="BA69" s="303">
        <v>9.65</v>
      </c>
      <c r="BB69" s="227"/>
      <c r="BC69" s="303">
        <v>6.1</v>
      </c>
      <c r="BD69" s="184"/>
      <c r="BE69" s="303">
        <v>6.45</v>
      </c>
      <c r="BF69" s="184"/>
      <c r="BG69" s="303">
        <v>5.9499999999999993</v>
      </c>
      <c r="BH69" s="184"/>
      <c r="BI69" s="303">
        <v>11.95</v>
      </c>
      <c r="BJ69" s="184"/>
      <c r="BK69" s="303">
        <v>-0.19999999999999996</v>
      </c>
      <c r="BL69" s="374"/>
      <c r="BM69" s="303">
        <v>10.45</v>
      </c>
      <c r="BN69" s="184"/>
      <c r="BO69" s="303">
        <v>3.6</v>
      </c>
      <c r="BP69" s="184"/>
      <c r="BQ69">
        <f t="shared" si="150"/>
        <v>1</v>
      </c>
      <c r="BR69" s="36">
        <v>42311</v>
      </c>
      <c r="BS69">
        <v>15</v>
      </c>
      <c r="BT69">
        <f t="shared" si="123"/>
        <v>0.15</v>
      </c>
      <c r="BU69" s="100"/>
      <c r="BV69" s="36">
        <v>42311</v>
      </c>
      <c r="BW69" s="100">
        <v>15</v>
      </c>
      <c r="BX69" s="100">
        <f t="shared" si="124"/>
        <v>0.15</v>
      </c>
      <c r="BY69" s="100">
        <f t="shared" si="125"/>
        <v>-17.595861974999998</v>
      </c>
      <c r="BZ69" s="100"/>
      <c r="CA69" s="100"/>
      <c r="CC69" s="36">
        <v>42311</v>
      </c>
      <c r="CD69" s="107">
        <v>5.1359999999999992</v>
      </c>
      <c r="CE69" s="107">
        <v>5.2257999999999996</v>
      </c>
      <c r="CF69" s="173">
        <v>-17.595861974999998</v>
      </c>
      <c r="CG69" s="197">
        <f t="shared" si="126"/>
        <v>-0.32104259643999811</v>
      </c>
      <c r="CH69" s="219">
        <v>4.4242000000000008</v>
      </c>
      <c r="CI69" s="222">
        <f t="shared" si="127"/>
        <v>0</v>
      </c>
      <c r="CJ69" s="223">
        <f t="shared" si="151"/>
        <v>0.85</v>
      </c>
      <c r="CK69" s="198">
        <f t="shared" si="51"/>
        <v>-17.450871656907996</v>
      </c>
      <c r="CL69" s="198">
        <f t="shared" si="52"/>
        <v>-0.27288620697399679</v>
      </c>
      <c r="CM69" s="503">
        <f t="shared" si="152"/>
        <v>0</v>
      </c>
      <c r="CN69" s="503">
        <f t="shared" si="153"/>
        <v>0</v>
      </c>
      <c r="CO69" s="503">
        <f t="shared" si="54"/>
        <v>0</v>
      </c>
      <c r="CP69" s="503">
        <f t="shared" si="55"/>
        <v>0</v>
      </c>
      <c r="CQ69" s="504">
        <f t="shared" si="56"/>
        <v>-17.450871656907996</v>
      </c>
      <c r="CR69" s="513">
        <f>IF(AND(CQ68&lt;-21,CH69&lt;0),(SUM(CL69:CP69)*0.6),(SUM(CL69:CP69)))</f>
        <v>-0.27288620697399679</v>
      </c>
      <c r="CS69" s="513">
        <f t="shared" si="190"/>
        <v>-0.27288620697399679</v>
      </c>
      <c r="CU69" s="161"/>
      <c r="CW69" s="103">
        <f t="shared" si="154"/>
        <v>-17.450871656907996</v>
      </c>
      <c r="CZ69" s="36">
        <v>42311</v>
      </c>
      <c r="DA69" s="107">
        <v>5.1359999999999992</v>
      </c>
      <c r="DB69" s="107">
        <v>5.2257999999999996</v>
      </c>
      <c r="DC69" s="173">
        <v>-17.595861974999998</v>
      </c>
      <c r="DD69" s="197">
        <f t="shared" si="129"/>
        <v>-0.32104259643999811</v>
      </c>
      <c r="DE69" s="219">
        <v>0.87420000000000009</v>
      </c>
      <c r="DF69" s="222">
        <f t="shared" si="130"/>
        <v>0</v>
      </c>
      <c r="DG69" s="223">
        <f t="shared" si="155"/>
        <v>1</v>
      </c>
      <c r="DH69" s="198">
        <f t="shared" si="22"/>
        <v>-18.361794666280002</v>
      </c>
      <c r="DI69" s="198">
        <f t="shared" si="59"/>
        <v>-0.32104259643999811</v>
      </c>
      <c r="DJ69" s="503">
        <f t="shared" si="156"/>
        <v>0</v>
      </c>
      <c r="DK69" s="503">
        <f t="shared" si="157"/>
        <v>0</v>
      </c>
      <c r="DL69" s="503">
        <f t="shared" si="61"/>
        <v>0</v>
      </c>
      <c r="DM69" s="503">
        <f t="shared" si="62"/>
        <v>0</v>
      </c>
      <c r="DN69" s="504">
        <f t="shared" si="63"/>
        <v>-18.361794666280002</v>
      </c>
      <c r="DO69" s="513">
        <f>IF(AND(DN68&lt;-21,DE69&lt;0),(SUM(DI69:DM69)*0.6),(SUM(DI69:DM69)))</f>
        <v>-0.32104259643999811</v>
      </c>
      <c r="DP69" s="513">
        <f t="shared" si="191"/>
        <v>-0.32104259643999811</v>
      </c>
      <c r="DR69" s="161"/>
      <c r="DT69" s="103">
        <f t="shared" si="158"/>
        <v>-18.361794666280002</v>
      </c>
      <c r="DU69" s="178"/>
      <c r="DV69" s="179"/>
      <c r="DW69" s="36">
        <v>42311</v>
      </c>
      <c r="DX69" s="107">
        <v>5.1359999999999992</v>
      </c>
      <c r="DY69" s="107">
        <v>5.2257999999999996</v>
      </c>
      <c r="DZ69" s="173">
        <v>-17.595861974999998</v>
      </c>
      <c r="EA69" s="197">
        <f t="shared" si="132"/>
        <v>-0.32104259643999811</v>
      </c>
      <c r="EB69" s="219">
        <v>1.2242000000000006</v>
      </c>
      <c r="EC69" s="222">
        <f t="shared" si="133"/>
        <v>0</v>
      </c>
      <c r="ED69" s="223">
        <f t="shared" si="159"/>
        <v>0.98</v>
      </c>
      <c r="EE69" s="198">
        <f t="shared" si="26"/>
        <v>-15.853587711903998</v>
      </c>
      <c r="EF69" s="198">
        <f t="shared" si="66"/>
        <v>-0.31462174451119829</v>
      </c>
      <c r="EG69" s="503">
        <f t="shared" si="160"/>
        <v>0</v>
      </c>
      <c r="EH69" s="503">
        <f t="shared" si="161"/>
        <v>0</v>
      </c>
      <c r="EI69" s="503">
        <f t="shared" si="68"/>
        <v>0</v>
      </c>
      <c r="EJ69" s="503">
        <f t="shared" si="69"/>
        <v>0</v>
      </c>
      <c r="EK69" s="504">
        <f t="shared" si="70"/>
        <v>-15.853587711903998</v>
      </c>
      <c r="EL69" s="513">
        <f>IF(AND(EK68&lt;-21,EB69&lt;0),(SUM(EF69:EJ69)*0.6),(SUM(EF69:EJ69)))</f>
        <v>-0.31462174451119829</v>
      </c>
      <c r="EM69" s="513">
        <f t="shared" si="192"/>
        <v>-0.31462174451119829</v>
      </c>
      <c r="EO69" s="161"/>
      <c r="EQ69" s="103">
        <f t="shared" si="162"/>
        <v>-15.853587711903998</v>
      </c>
      <c r="ER69" s="178"/>
      <c r="ES69" s="179"/>
      <c r="ET69" s="36">
        <v>42311</v>
      </c>
      <c r="EU69" s="107">
        <v>5.1359999999999992</v>
      </c>
      <c r="EV69" s="107">
        <v>5.2257999999999996</v>
      </c>
      <c r="EW69" s="173">
        <v>-17.595861974999998</v>
      </c>
      <c r="EX69" s="197">
        <f t="shared" si="135"/>
        <v>-0.32104259643999811</v>
      </c>
      <c r="EY69" s="219">
        <v>0.72419999999999973</v>
      </c>
      <c r="EZ69" s="222">
        <f t="shared" si="136"/>
        <v>0</v>
      </c>
      <c r="FA69" s="223">
        <f t="shared" si="163"/>
        <v>1</v>
      </c>
      <c r="FB69" s="198">
        <f t="shared" si="30"/>
        <v>-16.297431640909195</v>
      </c>
      <c r="FC69" s="198">
        <f t="shared" si="73"/>
        <v>-0.32104259643999633</v>
      </c>
      <c r="FD69" s="503">
        <f t="shared" si="164"/>
        <v>0</v>
      </c>
      <c r="FE69" s="503">
        <f t="shared" si="165"/>
        <v>0</v>
      </c>
      <c r="FF69" s="503">
        <f t="shared" si="75"/>
        <v>0</v>
      </c>
      <c r="FG69" s="503">
        <f t="shared" si="76"/>
        <v>0</v>
      </c>
      <c r="FH69" s="504">
        <f t="shared" si="77"/>
        <v>-17.39743164090919</v>
      </c>
      <c r="FI69" s="513">
        <f>IF(AND(FH68&lt;-21,EY69&lt;0),(SUM(FC69:FG69)*0.6),(SUM(FC69:FG69)))</f>
        <v>-0.32104259643999633</v>
      </c>
      <c r="FJ69" s="513">
        <f t="shared" si="193"/>
        <v>-0.32104259643999633</v>
      </c>
      <c r="FL69" s="161"/>
      <c r="FN69" s="103">
        <f t="shared" si="166"/>
        <v>-17.39743164090919</v>
      </c>
      <c r="FO69" s="178"/>
      <c r="FP69" s="179"/>
      <c r="FQ69" s="36">
        <v>42311</v>
      </c>
      <c r="FR69" s="107">
        <v>5.1359999999999992</v>
      </c>
      <c r="FS69" s="107">
        <v>5.2257999999999996</v>
      </c>
      <c r="FT69" s="173">
        <v>-17.595861974999998</v>
      </c>
      <c r="FU69" s="197">
        <f t="shared" si="138"/>
        <v>-0.32104259643999811</v>
      </c>
      <c r="FV69" s="218">
        <v>6.7241999999999997</v>
      </c>
      <c r="FW69" s="222">
        <f t="shared" si="139"/>
        <v>0</v>
      </c>
      <c r="FX69" s="223">
        <f t="shared" si="167"/>
        <v>0.8</v>
      </c>
      <c r="FY69" s="198">
        <f t="shared" si="34"/>
        <v>-17.346225416541202</v>
      </c>
      <c r="FZ69" s="198">
        <f t="shared" si="80"/>
        <v>-0.25683407715199991</v>
      </c>
      <c r="GA69" s="503">
        <f t="shared" si="168"/>
        <v>0</v>
      </c>
      <c r="GB69" s="503">
        <f t="shared" si="169"/>
        <v>0</v>
      </c>
      <c r="GC69" s="503">
        <f t="shared" si="82"/>
        <v>0</v>
      </c>
      <c r="GD69" s="503">
        <f t="shared" si="83"/>
        <v>0</v>
      </c>
      <c r="GE69" s="504">
        <f t="shared" si="84"/>
        <v>-17.146225416541203</v>
      </c>
      <c r="GF69" s="513">
        <f>IF(AND(GE68&lt;-21,FV69&lt;0),(SUM(FZ69:GD69)*0.6),(SUM(FZ69:GD69)))</f>
        <v>-0.25683407715199991</v>
      </c>
      <c r="GG69" s="513">
        <f t="shared" si="194"/>
        <v>-0.25683407715199991</v>
      </c>
      <c r="GI69" s="161"/>
      <c r="GK69" s="103">
        <f t="shared" si="170"/>
        <v>-17.146225416541203</v>
      </c>
      <c r="GL69" s="178"/>
      <c r="GM69" s="179"/>
      <c r="GN69" s="36">
        <v>42311</v>
      </c>
      <c r="GO69" s="107">
        <v>5.1359999999999992</v>
      </c>
      <c r="GP69" s="107">
        <v>5.2257999999999996</v>
      </c>
      <c r="GQ69" s="173">
        <v>-17.595861974999998</v>
      </c>
      <c r="GR69" s="197">
        <f t="shared" si="141"/>
        <v>-0.32104259643999811</v>
      </c>
      <c r="GS69" s="218">
        <v>-5.4257999999999997</v>
      </c>
      <c r="GT69" s="222">
        <f t="shared" si="142"/>
        <v>1.8</v>
      </c>
      <c r="GU69" s="223">
        <f t="shared" si="171"/>
        <v>0</v>
      </c>
      <c r="GV69" s="198">
        <f t="shared" si="38"/>
        <v>-18.458796933648795</v>
      </c>
      <c r="GW69" s="198">
        <f t="shared" si="87"/>
        <v>-0.57787667359199801</v>
      </c>
      <c r="GX69" s="503">
        <f t="shared" si="172"/>
        <v>0</v>
      </c>
      <c r="GY69" s="503">
        <f t="shared" si="173"/>
        <v>0</v>
      </c>
      <c r="GZ69" s="503">
        <f t="shared" si="89"/>
        <v>0</v>
      </c>
      <c r="HA69" s="503">
        <f t="shared" si="90"/>
        <v>0</v>
      </c>
      <c r="HB69" s="504">
        <f t="shared" si="91"/>
        <v>-18.658796933648794</v>
      </c>
      <c r="HC69" s="513">
        <f>IF(AND(HB68&lt;-21,GS69&lt;0),(SUM(GW69:HA69)*0.6),(SUM(GW69:HA69)))</f>
        <v>-0.57787667359199801</v>
      </c>
      <c r="HD69" s="513">
        <f t="shared" si="195"/>
        <v>-0.57787667359199801</v>
      </c>
      <c r="HF69" s="161"/>
      <c r="HH69" s="103">
        <f t="shared" si="174"/>
        <v>-18.658796933648794</v>
      </c>
      <c r="HJ69" s="179"/>
      <c r="HK69" s="36">
        <v>42311</v>
      </c>
      <c r="HL69" s="107">
        <v>5.1359999999999992</v>
      </c>
      <c r="HM69" s="107">
        <v>5.2257999999999996</v>
      </c>
      <c r="HN69" s="173">
        <v>-17.595861974999998</v>
      </c>
      <c r="HO69" s="197">
        <f t="shared" si="144"/>
        <v>-0.32104259643999811</v>
      </c>
      <c r="HP69" s="218">
        <v>5.2241999999999997</v>
      </c>
      <c r="HQ69" s="222">
        <f t="shared" si="145"/>
        <v>0</v>
      </c>
      <c r="HR69" s="223">
        <f t="shared" si="175"/>
        <v>0.8</v>
      </c>
      <c r="HS69" s="198">
        <f t="shared" si="42"/>
        <v>-18.700065844674803</v>
      </c>
      <c r="HT69" s="198">
        <f t="shared" si="94"/>
        <v>-0.25683407715199991</v>
      </c>
      <c r="HU69" s="503">
        <f t="shared" si="176"/>
        <v>0</v>
      </c>
      <c r="HV69" s="503">
        <f t="shared" si="177"/>
        <v>0</v>
      </c>
      <c r="HW69" s="503">
        <f t="shared" si="96"/>
        <v>0</v>
      </c>
      <c r="HX69" s="503">
        <f t="shared" si="97"/>
        <v>0</v>
      </c>
      <c r="HY69" s="504">
        <f t="shared" si="98"/>
        <v>-18.400065844674806</v>
      </c>
      <c r="HZ69" s="513">
        <f>IF(AND(HY68&lt;-21,HP69&lt;0),(SUM(HT69:HX69)*0.6),(SUM(HT69:HX69)))</f>
        <v>-0.25683407715199991</v>
      </c>
      <c r="IA69" s="513">
        <f t="shared" si="196"/>
        <v>-0.25683407715199991</v>
      </c>
      <c r="IB69" s="159"/>
      <c r="IC69" s="161"/>
      <c r="ID69" s="159"/>
      <c r="IE69" s="103">
        <f t="shared" si="178"/>
        <v>-18.400065844674806</v>
      </c>
      <c r="IF69" s="178"/>
      <c r="IG69" s="179"/>
      <c r="IH69" s="36">
        <v>42311</v>
      </c>
      <c r="II69" s="107">
        <v>5.1359999999999992</v>
      </c>
      <c r="IJ69" s="107">
        <v>5.2257999999999996</v>
      </c>
      <c r="IK69" s="173">
        <v>-17.595861974999998</v>
      </c>
      <c r="IL69" s="197">
        <f t="shared" si="147"/>
        <v>-0.32104259643999811</v>
      </c>
      <c r="IM69" s="330">
        <v>-1.6757999999999997</v>
      </c>
      <c r="IN69" s="222">
        <f t="shared" si="148"/>
        <v>1</v>
      </c>
      <c r="IO69" s="223">
        <f t="shared" si="179"/>
        <v>0</v>
      </c>
      <c r="IP69" s="198">
        <f t="shared" si="46"/>
        <v>-22.612464986979194</v>
      </c>
      <c r="IQ69" s="198">
        <f t="shared" si="101"/>
        <v>-0.32104259643999811</v>
      </c>
      <c r="IR69" s="503">
        <f t="shared" si="180"/>
        <v>9.6312778931999424E-2</v>
      </c>
      <c r="IS69" s="503">
        <f t="shared" si="181"/>
        <v>0</v>
      </c>
      <c r="IT69" s="503">
        <f t="shared" si="103"/>
        <v>0</v>
      </c>
      <c r="IU69" s="503">
        <f t="shared" si="104"/>
        <v>0</v>
      </c>
      <c r="IV69" s="504">
        <f t="shared" si="105"/>
        <v>-20.213034182491192</v>
      </c>
      <c r="IW69" s="513">
        <f>IF(AND(IV68&lt;-21,IM69&lt;0),(SUM(IQ69:IU69)*0.6),(SUM(IQ69:IU69)))</f>
        <v>-0.2247298175079987</v>
      </c>
      <c r="IX69" s="513">
        <f t="shared" si="197"/>
        <v>-0.2247298175079987</v>
      </c>
      <c r="IY69" s="159"/>
      <c r="IZ69" s="161"/>
      <c r="JA69" s="159"/>
      <c r="JB69" s="103">
        <f t="shared" si="182"/>
        <v>-20.213034182491192</v>
      </c>
      <c r="JC69" s="178"/>
      <c r="JD69" s="182">
        <v>-17.595861974999998</v>
      </c>
      <c r="JF69" s="159">
        <v>4.4242000000000008</v>
      </c>
      <c r="JG69" s="159">
        <f t="shared" si="183"/>
        <v>-17.450871656907996</v>
      </c>
      <c r="JH69" s="159"/>
      <c r="JJ69" s="159">
        <v>0.87420000000000009</v>
      </c>
      <c r="JK69" s="159">
        <f t="shared" si="184"/>
        <v>-18.361794666280002</v>
      </c>
      <c r="JL69" s="159"/>
      <c r="JN69" s="159">
        <v>1.2242000000000006</v>
      </c>
      <c r="JO69" s="159">
        <f t="shared" si="185"/>
        <v>-15.853587711903998</v>
      </c>
      <c r="JP69" s="159"/>
      <c r="JR69" s="159">
        <v>0.72419999999999973</v>
      </c>
      <c r="JS69" s="159">
        <f t="shared" si="186"/>
        <v>-17.39743164090919</v>
      </c>
      <c r="JT69" s="159"/>
      <c r="JV69" s="159">
        <v>6.7241999999999997</v>
      </c>
      <c r="JW69" s="159">
        <f t="shared" si="187"/>
        <v>-17.146225416541203</v>
      </c>
      <c r="JX69" s="159"/>
      <c r="JZ69" s="159">
        <v>-5.4257999999999997</v>
      </c>
      <c r="KA69" s="159">
        <f t="shared" si="188"/>
        <v>-18.658796933648794</v>
      </c>
      <c r="KB69" s="159"/>
      <c r="KD69" s="370">
        <v>5.2241999999999997</v>
      </c>
      <c r="KE69" s="159">
        <f t="shared" si="189"/>
        <v>-18.400065844674806</v>
      </c>
      <c r="KF69" s="159"/>
      <c r="KH69" s="330">
        <v>-1.6757999999999997</v>
      </c>
      <c r="KI69" s="159">
        <f t="shared" si="49"/>
        <v>-20.213034182491192</v>
      </c>
      <c r="KJ69" s="178"/>
      <c r="KK69" s="36">
        <v>42311</v>
      </c>
      <c r="KL69" s="36"/>
    </row>
    <row r="70" spans="1:315" x14ac:dyDescent="0.25">
      <c r="A70" s="95">
        <v>41216</v>
      </c>
      <c r="B70" s="36">
        <v>41216</v>
      </c>
      <c r="C70" s="303">
        <v>9.65</v>
      </c>
      <c r="D70" s="303">
        <v>6.1</v>
      </c>
      <c r="E70" s="303">
        <v>6.45</v>
      </c>
      <c r="F70" s="303">
        <v>5.9499999999999993</v>
      </c>
      <c r="G70" s="303">
        <v>11.95</v>
      </c>
      <c r="H70" s="303">
        <v>-0.19999999999999996</v>
      </c>
      <c r="I70" s="303">
        <v>10.45</v>
      </c>
      <c r="J70" s="303">
        <v>3.55</v>
      </c>
      <c r="K70" s="104"/>
      <c r="L70" s="36">
        <v>42311</v>
      </c>
      <c r="M70" s="107">
        <v>5.1359999999999992</v>
      </c>
      <c r="N70" s="98">
        <f t="shared" si="9"/>
        <v>5.2257999999999996</v>
      </c>
      <c r="O70" s="107">
        <f t="shared" si="10"/>
        <v>5.3159333333333327</v>
      </c>
      <c r="P70" s="264"/>
      <c r="Q70" s="177">
        <v>42311</v>
      </c>
      <c r="R70" s="303">
        <v>9.65</v>
      </c>
      <c r="S70" s="219">
        <v>4.4242000000000008</v>
      </c>
      <c r="U70" s="303">
        <v>6.1</v>
      </c>
      <c r="V70" s="219">
        <v>0.87420000000000009</v>
      </c>
      <c r="X70" s="303">
        <v>6.45</v>
      </c>
      <c r="Y70" s="219">
        <v>1.2242000000000006</v>
      </c>
      <c r="AA70" s="303">
        <v>5.9499999999999993</v>
      </c>
      <c r="AB70" s="219">
        <v>0.72419999999999973</v>
      </c>
      <c r="AD70" s="303">
        <v>11.95</v>
      </c>
      <c r="AE70" s="218">
        <v>6.7241999999999997</v>
      </c>
      <c r="AG70" s="303">
        <v>-0.19999999999999996</v>
      </c>
      <c r="AH70" s="218">
        <v>-5.4257999999999997</v>
      </c>
      <c r="AJ70" s="303">
        <v>10.45</v>
      </c>
      <c r="AK70" s="218">
        <v>5.2241999999999997</v>
      </c>
      <c r="AM70" s="303">
        <v>3.6</v>
      </c>
      <c r="AN70" s="330">
        <v>-1.6757999999999997</v>
      </c>
      <c r="AO70" s="178"/>
      <c r="AZ70" s="36">
        <v>42312</v>
      </c>
      <c r="BA70" s="303">
        <v>11.7</v>
      </c>
      <c r="BB70" s="227"/>
      <c r="BC70" s="303">
        <v>3.6500000000000004</v>
      </c>
      <c r="BD70" s="184"/>
      <c r="BE70" s="303">
        <v>9.65</v>
      </c>
      <c r="BF70" s="184"/>
      <c r="BG70" s="303">
        <v>3.75</v>
      </c>
      <c r="BH70" s="184"/>
      <c r="BI70" s="303">
        <v>10.15</v>
      </c>
      <c r="BJ70" s="184"/>
      <c r="BK70" s="303">
        <v>-3.3499999999999996</v>
      </c>
      <c r="BL70" s="374"/>
      <c r="BM70" s="303">
        <v>10</v>
      </c>
      <c r="BN70" s="184"/>
      <c r="BO70" s="300">
        <v>5</v>
      </c>
      <c r="BP70" s="184"/>
      <c r="BQ70">
        <f t="shared" si="150"/>
        <v>1</v>
      </c>
      <c r="BR70" s="36">
        <v>42312</v>
      </c>
      <c r="BS70">
        <v>16</v>
      </c>
      <c r="BT70">
        <f t="shared" si="123"/>
        <v>0.16</v>
      </c>
      <c r="BU70" s="399"/>
      <c r="BV70" s="36">
        <v>42312</v>
      </c>
      <c r="BW70" s="100">
        <v>16</v>
      </c>
      <c r="BX70" s="100">
        <f t="shared" si="124"/>
        <v>0.16</v>
      </c>
      <c r="BY70" s="100">
        <f t="shared" si="125"/>
        <v>-17.905498293760001</v>
      </c>
      <c r="BZ70" s="100"/>
      <c r="CA70" s="100"/>
      <c r="CC70" s="36">
        <v>42312</v>
      </c>
      <c r="CD70" s="107">
        <v>4.9573999999999998</v>
      </c>
      <c r="CE70" s="107">
        <v>5.0466999999999995</v>
      </c>
      <c r="CF70" s="173">
        <v>-17.905498293760001</v>
      </c>
      <c r="CG70" s="197">
        <f t="shared" si="126"/>
        <v>-0.30963631876000264</v>
      </c>
      <c r="CH70" s="219">
        <v>6.6532999999999998</v>
      </c>
      <c r="CI70" s="222">
        <f t="shared" si="127"/>
        <v>0</v>
      </c>
      <c r="CJ70" s="223">
        <f t="shared" si="151"/>
        <v>0.8</v>
      </c>
      <c r="CK70" s="198">
        <f t="shared" si="51"/>
        <v>-17.698580711915998</v>
      </c>
      <c r="CL70" s="198">
        <f t="shared" si="52"/>
        <v>-0.24770905500800211</v>
      </c>
      <c r="CM70" s="503">
        <f t="shared" si="152"/>
        <v>0</v>
      </c>
      <c r="CN70" s="503">
        <f t="shared" si="153"/>
        <v>0</v>
      </c>
      <c r="CO70" s="503">
        <f t="shared" si="54"/>
        <v>0</v>
      </c>
      <c r="CP70" s="503">
        <f t="shared" si="55"/>
        <v>0</v>
      </c>
      <c r="CQ70" s="504">
        <f t="shared" si="56"/>
        <v>-17.698580711915998</v>
      </c>
      <c r="CR70" s="513">
        <f t="shared" ref="CR70:CR103" si="198">IF(AND(CQ69&lt;-21,CH70&lt;0),(SUM(CL70:CP70)*0.6),(SUM(CL70:CP70)))</f>
        <v>-0.24770905500800211</v>
      </c>
      <c r="CS70" s="513">
        <f t="shared" si="190"/>
        <v>-0.24770905500800211</v>
      </c>
      <c r="CU70" s="161"/>
      <c r="CW70" s="103">
        <f t="shared" si="154"/>
        <v>-17.698580711915998</v>
      </c>
      <c r="CZ70" s="36">
        <v>42312</v>
      </c>
      <c r="DA70" s="107">
        <v>4.9573999999999998</v>
      </c>
      <c r="DB70" s="107">
        <v>5.0466999999999995</v>
      </c>
      <c r="DC70" s="173">
        <v>-17.905498293760001</v>
      </c>
      <c r="DD70" s="197">
        <f t="shared" si="129"/>
        <v>-0.30963631876000264</v>
      </c>
      <c r="DE70" s="219">
        <v>-1.3966999999999992</v>
      </c>
      <c r="DF70" s="222">
        <f t="shared" si="130"/>
        <v>1</v>
      </c>
      <c r="DG70" s="223">
        <f t="shared" si="155"/>
        <v>0</v>
      </c>
      <c r="DH70" s="198">
        <f t="shared" si="22"/>
        <v>-18.671430985040004</v>
      </c>
      <c r="DI70" s="198">
        <f t="shared" si="59"/>
        <v>-0.30963631876000264</v>
      </c>
      <c r="DJ70" s="503">
        <f t="shared" si="156"/>
        <v>0</v>
      </c>
      <c r="DK70" s="503">
        <f t="shared" si="157"/>
        <v>0</v>
      </c>
      <c r="DL70" s="503">
        <f t="shared" si="61"/>
        <v>0</v>
      </c>
      <c r="DM70" s="503">
        <f t="shared" si="62"/>
        <v>0</v>
      </c>
      <c r="DN70" s="504">
        <f t="shared" si="63"/>
        <v>-18.671430985040004</v>
      </c>
      <c r="DO70" s="513">
        <f t="shared" ref="DO70:DO103" si="199">IF(AND(DN69&lt;-21,DE70&lt;0),(SUM(DI70:DM70)*0.6),(SUM(DI70:DM70)))</f>
        <v>-0.30963631876000264</v>
      </c>
      <c r="DP70" s="513">
        <f t="shared" si="191"/>
        <v>-0.30963631876000264</v>
      </c>
      <c r="DR70" s="161"/>
      <c r="DT70" s="103">
        <f t="shared" si="158"/>
        <v>-18.671430985040004</v>
      </c>
      <c r="DU70" s="178"/>
      <c r="DV70" s="179"/>
      <c r="DW70" s="36">
        <v>42312</v>
      </c>
      <c r="DX70" s="107">
        <v>4.9573999999999998</v>
      </c>
      <c r="DY70" s="107">
        <v>5.0466999999999995</v>
      </c>
      <c r="DZ70" s="173">
        <v>-17.905498293760001</v>
      </c>
      <c r="EA70" s="197">
        <f t="shared" si="132"/>
        <v>-0.30963631876000264</v>
      </c>
      <c r="EB70" s="219">
        <v>4.6033000000000008</v>
      </c>
      <c r="EC70" s="222">
        <f t="shared" si="133"/>
        <v>0</v>
      </c>
      <c r="ED70" s="223">
        <f t="shared" si="159"/>
        <v>0.85</v>
      </c>
      <c r="EE70" s="198">
        <f t="shared" si="26"/>
        <v>-16.116778582849999</v>
      </c>
      <c r="EF70" s="198">
        <f t="shared" si="66"/>
        <v>-0.26319087094600135</v>
      </c>
      <c r="EG70" s="503">
        <f t="shared" si="160"/>
        <v>0</v>
      </c>
      <c r="EH70" s="503">
        <f t="shared" si="161"/>
        <v>0</v>
      </c>
      <c r="EI70" s="503">
        <f t="shared" si="68"/>
        <v>0</v>
      </c>
      <c r="EJ70" s="503">
        <f t="shared" si="69"/>
        <v>0</v>
      </c>
      <c r="EK70" s="504">
        <f t="shared" si="70"/>
        <v>-16.116778582849999</v>
      </c>
      <c r="EL70" s="513">
        <f t="shared" ref="EL70:EL103" si="200">IF(AND(EK69&lt;-21,EB70&lt;0),(SUM(EF70:EJ70)*0.6),(SUM(EF70:EJ70)))</f>
        <v>-0.26319087094600135</v>
      </c>
      <c r="EM70" s="513">
        <f t="shared" si="192"/>
        <v>-0.26319087094600135</v>
      </c>
      <c r="EO70" s="161"/>
      <c r="EQ70" s="103">
        <f t="shared" si="162"/>
        <v>-16.116778582849999</v>
      </c>
      <c r="ER70" s="178"/>
      <c r="ES70" s="179"/>
      <c r="ET70" s="36">
        <v>42312</v>
      </c>
      <c r="EU70" s="107">
        <v>4.9573999999999998</v>
      </c>
      <c r="EV70" s="107">
        <v>5.0466999999999995</v>
      </c>
      <c r="EW70" s="173">
        <v>-17.905498293760001</v>
      </c>
      <c r="EX70" s="197">
        <f t="shared" si="135"/>
        <v>-0.30963631876000264</v>
      </c>
      <c r="EY70" s="219">
        <v>-1.2966999999999995</v>
      </c>
      <c r="EZ70" s="222">
        <f t="shared" si="136"/>
        <v>1</v>
      </c>
      <c r="FA70" s="223">
        <f t="shared" si="163"/>
        <v>0</v>
      </c>
      <c r="FB70" s="198">
        <f t="shared" si="30"/>
        <v>-16.607067959669198</v>
      </c>
      <c r="FC70" s="198">
        <f t="shared" si="73"/>
        <v>-0.30963631876000264</v>
      </c>
      <c r="FD70" s="503">
        <f t="shared" si="164"/>
        <v>0</v>
      </c>
      <c r="FE70" s="503">
        <f t="shared" si="165"/>
        <v>0</v>
      </c>
      <c r="FF70" s="503">
        <f t="shared" si="75"/>
        <v>0</v>
      </c>
      <c r="FG70" s="503">
        <f t="shared" si="76"/>
        <v>0</v>
      </c>
      <c r="FH70" s="504">
        <f t="shared" si="77"/>
        <v>-17.707067959669192</v>
      </c>
      <c r="FI70" s="513">
        <f t="shared" ref="FI70:FI103" si="201">IF(AND(FH69&lt;-21,EY70&lt;0),(SUM(FC70:FG70)*0.6),(SUM(FC70:FG70)))</f>
        <v>-0.30963631876000264</v>
      </c>
      <c r="FJ70" s="513">
        <f t="shared" si="193"/>
        <v>-0.30963631876000264</v>
      </c>
      <c r="FL70" s="161"/>
      <c r="FN70" s="103">
        <f t="shared" si="166"/>
        <v>-17.707067959669192</v>
      </c>
      <c r="FO70" s="178"/>
      <c r="FP70" s="179"/>
      <c r="FQ70" s="36">
        <v>42312</v>
      </c>
      <c r="FR70" s="107">
        <v>4.9573999999999998</v>
      </c>
      <c r="FS70" s="107">
        <v>5.0466999999999995</v>
      </c>
      <c r="FT70" s="173">
        <v>-17.905498293760001</v>
      </c>
      <c r="FU70" s="197">
        <f t="shared" si="138"/>
        <v>-0.30963631876000264</v>
      </c>
      <c r="FV70" s="218">
        <v>5.1033000000000008</v>
      </c>
      <c r="FW70" s="222">
        <f t="shared" si="139"/>
        <v>0</v>
      </c>
      <c r="FX70" s="223">
        <f t="shared" si="167"/>
        <v>0.8</v>
      </c>
      <c r="FY70" s="198">
        <f t="shared" si="34"/>
        <v>-17.593934471549204</v>
      </c>
      <c r="FZ70" s="198">
        <f t="shared" si="80"/>
        <v>-0.24770905500800211</v>
      </c>
      <c r="GA70" s="503">
        <f t="shared" si="168"/>
        <v>0</v>
      </c>
      <c r="GB70" s="503">
        <f t="shared" si="169"/>
        <v>0</v>
      </c>
      <c r="GC70" s="503">
        <f t="shared" si="82"/>
        <v>0</v>
      </c>
      <c r="GD70" s="503">
        <f t="shared" si="83"/>
        <v>0</v>
      </c>
      <c r="GE70" s="504">
        <f t="shared" si="84"/>
        <v>-17.393934471549205</v>
      </c>
      <c r="GF70" s="513">
        <f t="shared" ref="GF70:GF103" si="202">IF(AND(GE69&lt;-21,FV70&lt;0),(SUM(FZ70:GD70)*0.6),(SUM(FZ70:GD70)))</f>
        <v>-0.24770905500800211</v>
      </c>
      <c r="GG70" s="513">
        <f t="shared" si="194"/>
        <v>-0.24770905500800211</v>
      </c>
      <c r="GI70" s="161"/>
      <c r="GK70" s="103">
        <f t="shared" si="170"/>
        <v>-17.393934471549205</v>
      </c>
      <c r="GL70" s="178"/>
      <c r="GM70" s="179"/>
      <c r="GN70" s="36">
        <v>42312</v>
      </c>
      <c r="GO70" s="107">
        <v>4.9573999999999998</v>
      </c>
      <c r="GP70" s="107">
        <v>5.0466999999999995</v>
      </c>
      <c r="GQ70" s="173">
        <v>-17.905498293760001</v>
      </c>
      <c r="GR70" s="197">
        <f t="shared" si="141"/>
        <v>-0.30963631876000264</v>
      </c>
      <c r="GS70" s="218">
        <v>-8.3966999999999992</v>
      </c>
      <c r="GT70" s="222">
        <f t="shared" si="142"/>
        <v>2</v>
      </c>
      <c r="GU70" s="223">
        <f t="shared" si="171"/>
        <v>0</v>
      </c>
      <c r="GV70" s="198">
        <f t="shared" si="38"/>
        <v>-19.0780695711688</v>
      </c>
      <c r="GW70" s="198">
        <f t="shared" si="87"/>
        <v>-0.61927263752000528</v>
      </c>
      <c r="GX70" s="503">
        <f t="shared" si="172"/>
        <v>0</v>
      </c>
      <c r="GY70" s="503">
        <f t="shared" si="173"/>
        <v>0</v>
      </c>
      <c r="GZ70" s="503">
        <f t="shared" si="89"/>
        <v>0</v>
      </c>
      <c r="HA70" s="503">
        <f t="shared" si="90"/>
        <v>0</v>
      </c>
      <c r="HB70" s="504">
        <f t="shared" si="91"/>
        <v>-19.2780695711688</v>
      </c>
      <c r="HC70" s="513">
        <f t="shared" ref="HC70:HC103" si="203">IF(AND(HB69&lt;-21,GS70&lt;0),(SUM(GW70:HA70)*0.6),(SUM(GW70:HA70)))</f>
        <v>-0.61927263752000528</v>
      </c>
      <c r="HD70" s="513">
        <f t="shared" si="195"/>
        <v>-0.61927263752000528</v>
      </c>
      <c r="HF70" s="161"/>
      <c r="HH70" s="103">
        <f t="shared" si="174"/>
        <v>-19.2780695711688</v>
      </c>
      <c r="HJ70" s="179"/>
      <c r="HK70" s="36">
        <v>42312</v>
      </c>
      <c r="HL70" s="107">
        <v>4.9573999999999998</v>
      </c>
      <c r="HM70" s="107">
        <v>5.0466999999999995</v>
      </c>
      <c r="HN70" s="173">
        <v>-17.905498293760001</v>
      </c>
      <c r="HO70" s="197">
        <f t="shared" si="144"/>
        <v>-0.30963631876000264</v>
      </c>
      <c r="HP70" s="218">
        <v>4.9533000000000005</v>
      </c>
      <c r="HQ70" s="222">
        <f t="shared" si="145"/>
        <v>0</v>
      </c>
      <c r="HR70" s="223">
        <f t="shared" si="175"/>
        <v>0.85</v>
      </c>
      <c r="HS70" s="198">
        <f t="shared" si="42"/>
        <v>-18.963256715620805</v>
      </c>
      <c r="HT70" s="198">
        <f t="shared" si="94"/>
        <v>-0.26319087094600135</v>
      </c>
      <c r="HU70" s="503">
        <f t="shared" si="176"/>
        <v>0</v>
      </c>
      <c r="HV70" s="503">
        <f t="shared" si="177"/>
        <v>0</v>
      </c>
      <c r="HW70" s="503">
        <f t="shared" si="96"/>
        <v>0</v>
      </c>
      <c r="HX70" s="503">
        <f t="shared" si="97"/>
        <v>0</v>
      </c>
      <c r="HY70" s="504">
        <f t="shared" si="98"/>
        <v>-18.663256715620808</v>
      </c>
      <c r="HZ70" s="513">
        <f t="shared" ref="HZ70:HZ103" si="204">IF(AND(HY69&lt;-21,HP70&lt;0),(SUM(HT70:HX70)*0.6),(SUM(HT70:HX70)))</f>
        <v>-0.26319087094600135</v>
      </c>
      <c r="IA70" s="513">
        <f t="shared" si="196"/>
        <v>-0.26319087094600135</v>
      </c>
      <c r="IB70" s="159"/>
      <c r="IC70" s="161"/>
      <c r="ID70" s="159"/>
      <c r="IE70" s="103">
        <f t="shared" si="178"/>
        <v>-18.663256715620808</v>
      </c>
      <c r="IF70" s="178"/>
      <c r="IG70" s="179"/>
      <c r="IH70" s="36">
        <v>42312</v>
      </c>
      <c r="II70" s="107">
        <v>4.9573999999999998</v>
      </c>
      <c r="IJ70" s="107">
        <v>5.0466999999999995</v>
      </c>
      <c r="IK70" s="173">
        <v>-17.905498293760001</v>
      </c>
      <c r="IL70" s="197">
        <f t="shared" si="147"/>
        <v>-0.30963631876000264</v>
      </c>
      <c r="IM70" s="218">
        <v>-4.669999999999952E-2</v>
      </c>
      <c r="IN70" s="222">
        <f t="shared" si="148"/>
        <v>1</v>
      </c>
      <c r="IO70" s="223">
        <f t="shared" si="179"/>
        <v>0</v>
      </c>
      <c r="IP70" s="198">
        <f t="shared" si="46"/>
        <v>-22.922101305739197</v>
      </c>
      <c r="IQ70" s="198">
        <f t="shared" si="101"/>
        <v>-0.30963631876000264</v>
      </c>
      <c r="IR70" s="503">
        <f t="shared" si="180"/>
        <v>0</v>
      </c>
      <c r="IS70" s="503">
        <f t="shared" si="181"/>
        <v>0</v>
      </c>
      <c r="IT70" s="503">
        <f t="shared" si="103"/>
        <v>0</v>
      </c>
      <c r="IU70" s="503">
        <f t="shared" si="104"/>
        <v>0</v>
      </c>
      <c r="IV70" s="504">
        <f t="shared" si="105"/>
        <v>-20.522670501251195</v>
      </c>
      <c r="IW70" s="513">
        <f t="shared" ref="IW70:IW103" si="205">IF(AND(IV69&lt;-21,IM70&lt;0),(SUM(IQ70:IU70)*0.6),(SUM(IQ70:IU70)))</f>
        <v>-0.30963631876000264</v>
      </c>
      <c r="IX70" s="513">
        <f t="shared" si="197"/>
        <v>-0.30963631876000264</v>
      </c>
      <c r="IY70" s="159"/>
      <c r="IZ70" s="161"/>
      <c r="JA70" s="159"/>
      <c r="JB70" s="103">
        <f t="shared" si="182"/>
        <v>-20.522670501251195</v>
      </c>
      <c r="JC70" s="178"/>
      <c r="JD70" s="182">
        <v>-17.905498293760001</v>
      </c>
      <c r="JF70" s="159">
        <v>6.6532999999999998</v>
      </c>
      <c r="JG70" s="159">
        <f t="shared" si="183"/>
        <v>-17.698580711915998</v>
      </c>
      <c r="JH70" s="159"/>
      <c r="JJ70" s="159">
        <v>-1.3966999999999992</v>
      </c>
      <c r="JK70" s="159">
        <f t="shared" si="184"/>
        <v>-18.671430985040004</v>
      </c>
      <c r="JL70" s="159"/>
      <c r="JN70" s="159">
        <v>4.6033000000000008</v>
      </c>
      <c r="JO70" s="159">
        <f t="shared" si="185"/>
        <v>-16.116778582849999</v>
      </c>
      <c r="JP70" s="159"/>
      <c r="JR70" s="159">
        <v>-1.2966999999999995</v>
      </c>
      <c r="JS70" s="159">
        <f t="shared" si="186"/>
        <v>-17.707067959669192</v>
      </c>
      <c r="JT70" s="159"/>
      <c r="JV70" s="159">
        <v>5.1033000000000008</v>
      </c>
      <c r="JW70" s="159">
        <f t="shared" si="187"/>
        <v>-17.393934471549205</v>
      </c>
      <c r="JX70" s="159"/>
      <c r="JZ70" s="159">
        <v>-8.3966999999999992</v>
      </c>
      <c r="KA70" s="159">
        <f t="shared" si="188"/>
        <v>-19.2780695711688</v>
      </c>
      <c r="KB70" s="159"/>
      <c r="KD70" s="370">
        <v>4.9533000000000005</v>
      </c>
      <c r="KE70" s="159">
        <f t="shared" si="189"/>
        <v>-18.663256715620808</v>
      </c>
      <c r="KF70" s="159"/>
      <c r="KH70" s="218">
        <v>-4.669999999999952E-2</v>
      </c>
      <c r="KI70" s="159">
        <f t="shared" si="49"/>
        <v>-20.522670501251195</v>
      </c>
      <c r="KJ70" s="178"/>
      <c r="KK70" s="36">
        <v>42312</v>
      </c>
      <c r="KL70" s="36"/>
    </row>
    <row r="71" spans="1:315" ht="15.75" thickBot="1" x14ac:dyDescent="0.3">
      <c r="A71" s="95">
        <v>41217</v>
      </c>
      <c r="B71" s="36">
        <v>41217</v>
      </c>
      <c r="C71" s="303">
        <v>11.7</v>
      </c>
      <c r="D71" s="303">
        <v>3.6500000000000004</v>
      </c>
      <c r="E71" s="303">
        <v>9.65</v>
      </c>
      <c r="F71" s="303">
        <v>3.75</v>
      </c>
      <c r="G71" s="303">
        <v>10.15</v>
      </c>
      <c r="H71" s="303">
        <v>-3.3499999999999996</v>
      </c>
      <c r="I71" s="303">
        <v>10</v>
      </c>
      <c r="J71" s="303">
        <v>5</v>
      </c>
      <c r="K71" s="104"/>
      <c r="L71" s="36">
        <v>42312</v>
      </c>
      <c r="M71" s="107">
        <v>4.9573999999999998</v>
      </c>
      <c r="N71" s="98">
        <f t="shared" si="9"/>
        <v>5.0466999999999995</v>
      </c>
      <c r="O71" s="107">
        <f t="shared" si="10"/>
        <v>5.136333333333333</v>
      </c>
      <c r="P71" s="264"/>
      <c r="Q71" s="177">
        <v>42312</v>
      </c>
      <c r="R71" s="303">
        <v>11.7</v>
      </c>
      <c r="S71" s="219">
        <v>6.6532999999999998</v>
      </c>
      <c r="U71" s="303">
        <v>3.6500000000000004</v>
      </c>
      <c r="V71" s="219">
        <v>-1.3966999999999992</v>
      </c>
      <c r="X71" s="303">
        <v>9.65</v>
      </c>
      <c r="Y71" s="219">
        <v>4.6033000000000008</v>
      </c>
      <c r="AA71" s="303">
        <v>3.75</v>
      </c>
      <c r="AB71" s="219">
        <v>-1.2966999999999995</v>
      </c>
      <c r="AD71" s="303">
        <v>10.15</v>
      </c>
      <c r="AE71" s="218">
        <v>5.1033000000000008</v>
      </c>
      <c r="AG71" s="303">
        <v>-3.3499999999999996</v>
      </c>
      <c r="AH71" s="218">
        <v>-8.3966999999999992</v>
      </c>
      <c r="AJ71" s="303">
        <v>10</v>
      </c>
      <c r="AK71" s="218">
        <v>4.9533000000000005</v>
      </c>
      <c r="AM71" s="300">
        <v>5</v>
      </c>
      <c r="AN71" s="330">
        <f>(AM71-N71)</f>
        <v>-4.669999999999952E-2</v>
      </c>
      <c r="AO71" s="178"/>
      <c r="AZ71" s="36">
        <v>42313</v>
      </c>
      <c r="BA71" s="303">
        <v>11.35</v>
      </c>
      <c r="BB71" s="227"/>
      <c r="BC71" s="303">
        <v>1.7000000000000002</v>
      </c>
      <c r="BD71" s="184"/>
      <c r="BE71" s="303">
        <v>9.9</v>
      </c>
      <c r="BF71" s="184"/>
      <c r="BG71" s="303">
        <v>3.1500000000000004</v>
      </c>
      <c r="BH71" s="184"/>
      <c r="BI71" s="303">
        <v>10.1</v>
      </c>
      <c r="BJ71" s="184"/>
      <c r="BK71" s="303">
        <v>-3.4499999999999997</v>
      </c>
      <c r="BL71" s="374"/>
      <c r="BM71" s="303">
        <v>8.6</v>
      </c>
      <c r="BN71" s="184"/>
      <c r="BO71" s="300">
        <v>4.5999999999999996</v>
      </c>
      <c r="BP71" s="184"/>
      <c r="BQ71">
        <f t="shared" si="150"/>
        <v>1</v>
      </c>
      <c r="BR71" s="36">
        <v>42313</v>
      </c>
      <c r="BS71">
        <v>17</v>
      </c>
      <c r="BT71">
        <f t="shared" si="123"/>
        <v>0.17</v>
      </c>
      <c r="BU71" s="399"/>
      <c r="BV71" s="36">
        <v>42313</v>
      </c>
      <c r="BW71" s="100">
        <v>17</v>
      </c>
      <c r="BX71" s="100">
        <f t="shared" si="124"/>
        <v>0.17</v>
      </c>
      <c r="BY71" s="100">
        <f t="shared" si="125"/>
        <v>-18.204010742359998</v>
      </c>
      <c r="BZ71" s="100"/>
      <c r="CA71" s="100"/>
      <c r="CC71" s="36">
        <v>42313</v>
      </c>
      <c r="CD71" s="107">
        <v>4.7797999999999998</v>
      </c>
      <c r="CE71" s="107">
        <v>4.8685999999999998</v>
      </c>
      <c r="CF71" s="173">
        <v>-18.204010742359998</v>
      </c>
      <c r="CG71" s="197">
        <f t="shared" si="126"/>
        <v>-0.29851244859999682</v>
      </c>
      <c r="CH71" s="219">
        <v>6.4813999999999998</v>
      </c>
      <c r="CI71" s="222">
        <f t="shared" si="127"/>
        <v>0</v>
      </c>
      <c r="CJ71" s="223">
        <f t="shared" si="151"/>
        <v>0.8</v>
      </c>
      <c r="CK71" s="198">
        <f t="shared" si="51"/>
        <v>-17.937390670795995</v>
      </c>
      <c r="CL71" s="198">
        <f t="shared" si="52"/>
        <v>-0.23880995887999745</v>
      </c>
      <c r="CM71" s="503">
        <f t="shared" si="152"/>
        <v>0</v>
      </c>
      <c r="CN71" s="503">
        <f t="shared" si="153"/>
        <v>0</v>
      </c>
      <c r="CO71" s="503">
        <f t="shared" si="54"/>
        <v>0</v>
      </c>
      <c r="CP71" s="503">
        <f t="shared" si="55"/>
        <v>0</v>
      </c>
      <c r="CQ71" s="504">
        <f t="shared" si="56"/>
        <v>-17.937390670795995</v>
      </c>
      <c r="CR71" s="513">
        <f t="shared" si="198"/>
        <v>-0.23880995887999745</v>
      </c>
      <c r="CS71" s="513">
        <f t="shared" si="190"/>
        <v>-0.23880995887999745</v>
      </c>
      <c r="CU71" s="161"/>
      <c r="CW71" s="103">
        <f t="shared" si="154"/>
        <v>-17.937390670795995</v>
      </c>
      <c r="CZ71" s="36">
        <v>42313</v>
      </c>
      <c r="DA71" s="107">
        <v>4.7797999999999998</v>
      </c>
      <c r="DB71" s="107">
        <v>4.8685999999999998</v>
      </c>
      <c r="DC71" s="173">
        <v>-18.204010742359998</v>
      </c>
      <c r="DD71" s="197">
        <f t="shared" si="129"/>
        <v>-0.29851244859999682</v>
      </c>
      <c r="DE71" s="219">
        <v>-3.1685999999999996</v>
      </c>
      <c r="DF71" s="222">
        <f t="shared" si="130"/>
        <v>1.6</v>
      </c>
      <c r="DG71" s="223">
        <f t="shared" si="155"/>
        <v>0</v>
      </c>
      <c r="DH71" s="198">
        <f t="shared" si="22"/>
        <v>-19.149050902799999</v>
      </c>
      <c r="DI71" s="198">
        <f t="shared" si="59"/>
        <v>-0.47761991775999491</v>
      </c>
      <c r="DJ71" s="503">
        <f t="shared" si="156"/>
        <v>0</v>
      </c>
      <c r="DK71" s="503">
        <f t="shared" si="157"/>
        <v>0</v>
      </c>
      <c r="DL71" s="503">
        <f t="shared" si="61"/>
        <v>0</v>
      </c>
      <c r="DM71" s="503">
        <f t="shared" si="62"/>
        <v>0</v>
      </c>
      <c r="DN71" s="504">
        <f t="shared" si="63"/>
        <v>-19.149050902799999</v>
      </c>
      <c r="DO71" s="513">
        <f t="shared" si="199"/>
        <v>-0.47761991775999491</v>
      </c>
      <c r="DP71" s="513">
        <f t="shared" si="191"/>
        <v>-0.47761991775999491</v>
      </c>
      <c r="DR71" s="161"/>
      <c r="DT71" s="103">
        <f t="shared" si="158"/>
        <v>-19.149050902799999</v>
      </c>
      <c r="DU71" s="178"/>
      <c r="DV71" s="179"/>
      <c r="DW71" s="36">
        <v>42313</v>
      </c>
      <c r="DX71" s="107">
        <v>4.7797999999999998</v>
      </c>
      <c r="DY71" s="107">
        <v>4.8685999999999998</v>
      </c>
      <c r="DZ71" s="173">
        <v>-18.204010742359998</v>
      </c>
      <c r="EA71" s="197">
        <f t="shared" si="132"/>
        <v>-0.29851244859999682</v>
      </c>
      <c r="EB71" s="219">
        <v>5.0314000000000005</v>
      </c>
      <c r="EC71" s="222">
        <f t="shared" si="133"/>
        <v>0</v>
      </c>
      <c r="ED71" s="223">
        <f t="shared" si="159"/>
        <v>0.8</v>
      </c>
      <c r="EE71" s="198">
        <f t="shared" si="26"/>
        <v>-16.355588541729997</v>
      </c>
      <c r="EF71" s="198">
        <f t="shared" si="66"/>
        <v>-0.23880995887999745</v>
      </c>
      <c r="EG71" s="503">
        <f t="shared" si="160"/>
        <v>0</v>
      </c>
      <c r="EH71" s="503">
        <f t="shared" si="161"/>
        <v>0</v>
      </c>
      <c r="EI71" s="503">
        <f t="shared" si="68"/>
        <v>0</v>
      </c>
      <c r="EJ71" s="503">
        <f t="shared" si="69"/>
        <v>0</v>
      </c>
      <c r="EK71" s="504">
        <f t="shared" si="70"/>
        <v>-16.355588541729997</v>
      </c>
      <c r="EL71" s="513">
        <f t="shared" si="200"/>
        <v>-0.23880995887999745</v>
      </c>
      <c r="EM71" s="513">
        <f t="shared" si="192"/>
        <v>-0.23880995887999745</v>
      </c>
      <c r="EO71" s="161"/>
      <c r="EQ71" s="103">
        <f t="shared" si="162"/>
        <v>-16.355588541729997</v>
      </c>
      <c r="ER71" s="178"/>
      <c r="ES71" s="179"/>
      <c r="ET71" s="36">
        <v>42313</v>
      </c>
      <c r="EU71" s="107">
        <v>4.7797999999999998</v>
      </c>
      <c r="EV71" s="107">
        <v>4.8685999999999998</v>
      </c>
      <c r="EW71" s="173">
        <v>-18.204010742359998</v>
      </c>
      <c r="EX71" s="197">
        <f t="shared" si="135"/>
        <v>-0.29851244859999682</v>
      </c>
      <c r="EY71" s="219">
        <v>-1.7185999999999995</v>
      </c>
      <c r="EZ71" s="222">
        <f t="shared" si="136"/>
        <v>1</v>
      </c>
      <c r="FA71" s="223">
        <f t="shared" si="163"/>
        <v>0</v>
      </c>
      <c r="FB71" s="198">
        <f t="shared" si="30"/>
        <v>-16.905580408269195</v>
      </c>
      <c r="FC71" s="198">
        <f t="shared" si="73"/>
        <v>-0.29851244859999682</v>
      </c>
      <c r="FD71" s="503">
        <f t="shared" si="164"/>
        <v>0</v>
      </c>
      <c r="FE71" s="503">
        <f t="shared" si="165"/>
        <v>0</v>
      </c>
      <c r="FF71" s="503">
        <f t="shared" si="75"/>
        <v>0</v>
      </c>
      <c r="FG71" s="503">
        <f t="shared" si="76"/>
        <v>0</v>
      </c>
      <c r="FH71" s="504">
        <f t="shared" si="77"/>
        <v>-18.005580408269189</v>
      </c>
      <c r="FI71" s="513">
        <f t="shared" si="201"/>
        <v>-0.29851244859999682</v>
      </c>
      <c r="FJ71" s="513">
        <f t="shared" si="193"/>
        <v>-0.29851244859999682</v>
      </c>
      <c r="FL71" s="161"/>
      <c r="FN71" s="103">
        <f t="shared" si="166"/>
        <v>-18.005580408269189</v>
      </c>
      <c r="FO71" s="178"/>
      <c r="FP71" s="179"/>
      <c r="FQ71" s="36">
        <v>42313</v>
      </c>
      <c r="FR71" s="107">
        <v>4.7797999999999998</v>
      </c>
      <c r="FS71" s="107">
        <v>4.8685999999999998</v>
      </c>
      <c r="FT71" s="173">
        <v>-18.204010742359998</v>
      </c>
      <c r="FU71" s="197">
        <f t="shared" si="138"/>
        <v>-0.29851244859999682</v>
      </c>
      <c r="FV71" s="218">
        <v>5.2313999999999998</v>
      </c>
      <c r="FW71" s="222">
        <f t="shared" si="139"/>
        <v>0</v>
      </c>
      <c r="FX71" s="223">
        <f t="shared" si="167"/>
        <v>0.8</v>
      </c>
      <c r="FY71" s="198">
        <f t="shared" si="34"/>
        <v>-17.832744430429202</v>
      </c>
      <c r="FZ71" s="198">
        <f t="shared" si="80"/>
        <v>-0.23880995887999745</v>
      </c>
      <c r="GA71" s="503">
        <f t="shared" si="168"/>
        <v>0</v>
      </c>
      <c r="GB71" s="503">
        <f t="shared" si="169"/>
        <v>0</v>
      </c>
      <c r="GC71" s="503">
        <f t="shared" si="82"/>
        <v>0</v>
      </c>
      <c r="GD71" s="503">
        <f t="shared" si="83"/>
        <v>0</v>
      </c>
      <c r="GE71" s="504">
        <f t="shared" si="84"/>
        <v>-17.632744430429202</v>
      </c>
      <c r="GF71" s="513">
        <f t="shared" si="202"/>
        <v>-0.23880995887999745</v>
      </c>
      <c r="GG71" s="513">
        <f t="shared" si="194"/>
        <v>-0.23880995887999745</v>
      </c>
      <c r="GI71" s="161"/>
      <c r="GK71" s="103">
        <f t="shared" si="170"/>
        <v>-17.632744430429202</v>
      </c>
      <c r="GL71" s="178"/>
      <c r="GM71" s="179"/>
      <c r="GN71" s="36">
        <v>42313</v>
      </c>
      <c r="GO71" s="107">
        <v>4.7797999999999998</v>
      </c>
      <c r="GP71" s="107">
        <v>4.8685999999999998</v>
      </c>
      <c r="GQ71" s="173">
        <v>-18.204010742359998</v>
      </c>
      <c r="GR71" s="197">
        <f t="shared" si="141"/>
        <v>-0.29851244859999682</v>
      </c>
      <c r="GS71" s="218">
        <v>-8.3186</v>
      </c>
      <c r="GT71" s="222">
        <f t="shared" si="142"/>
        <v>2</v>
      </c>
      <c r="GU71" s="223">
        <f t="shared" si="171"/>
        <v>0</v>
      </c>
      <c r="GV71" s="198">
        <f t="shared" si="38"/>
        <v>-19.675094468368794</v>
      </c>
      <c r="GW71" s="198">
        <f t="shared" si="87"/>
        <v>-0.59702489719999363</v>
      </c>
      <c r="GX71" s="503">
        <f t="shared" si="172"/>
        <v>0</v>
      </c>
      <c r="GY71" s="503">
        <f t="shared" si="173"/>
        <v>0</v>
      </c>
      <c r="GZ71" s="503">
        <f t="shared" si="89"/>
        <v>0</v>
      </c>
      <c r="HA71" s="503">
        <f t="shared" si="90"/>
        <v>0</v>
      </c>
      <c r="HB71" s="504">
        <f t="shared" si="91"/>
        <v>-19.875094468368793</v>
      </c>
      <c r="HC71" s="513">
        <f t="shared" si="203"/>
        <v>-0.59702489719999363</v>
      </c>
      <c r="HD71" s="513">
        <f t="shared" si="195"/>
        <v>-0.59702489719999363</v>
      </c>
      <c r="HF71" s="161"/>
      <c r="HH71" s="103">
        <f t="shared" si="174"/>
        <v>-19.875094468368793</v>
      </c>
      <c r="HJ71" s="179"/>
      <c r="HK71" s="36">
        <v>42313</v>
      </c>
      <c r="HL71" s="107">
        <v>4.7797999999999998</v>
      </c>
      <c r="HM71" s="107">
        <v>4.8685999999999998</v>
      </c>
      <c r="HN71" s="173">
        <v>-18.204010742359998</v>
      </c>
      <c r="HO71" s="197">
        <f t="shared" si="144"/>
        <v>-0.29851244859999682</v>
      </c>
      <c r="HP71" s="218">
        <v>3.7313999999999998</v>
      </c>
      <c r="HQ71" s="222">
        <f t="shared" si="145"/>
        <v>0</v>
      </c>
      <c r="HR71" s="223">
        <f t="shared" si="175"/>
        <v>0.9</v>
      </c>
      <c r="HS71" s="198">
        <f t="shared" si="42"/>
        <v>-19.231917919360804</v>
      </c>
      <c r="HT71" s="198">
        <f t="shared" si="94"/>
        <v>-0.26866120373999891</v>
      </c>
      <c r="HU71" s="503">
        <f t="shared" si="176"/>
        <v>0</v>
      </c>
      <c r="HV71" s="503">
        <f t="shared" si="177"/>
        <v>0</v>
      </c>
      <c r="HW71" s="503">
        <f t="shared" si="96"/>
        <v>0</v>
      </c>
      <c r="HX71" s="503">
        <f t="shared" si="97"/>
        <v>0</v>
      </c>
      <c r="HY71" s="504">
        <f t="shared" si="98"/>
        <v>-18.931917919360806</v>
      </c>
      <c r="HZ71" s="513">
        <f t="shared" si="204"/>
        <v>-0.26866120373999891</v>
      </c>
      <c r="IA71" s="513">
        <f t="shared" si="196"/>
        <v>-0.26866120373999891</v>
      </c>
      <c r="IB71" s="159"/>
      <c r="IC71" s="161"/>
      <c r="ID71" s="159"/>
      <c r="IE71" s="103">
        <f t="shared" si="178"/>
        <v>-18.931917919360806</v>
      </c>
      <c r="IF71" s="178"/>
      <c r="IG71" s="179"/>
      <c r="IH71" s="36">
        <v>42313</v>
      </c>
      <c r="II71" s="107">
        <v>4.7797999999999998</v>
      </c>
      <c r="IJ71" s="107">
        <v>4.8685999999999998</v>
      </c>
      <c r="IK71" s="173">
        <v>-18.204010742359998</v>
      </c>
      <c r="IL71" s="197">
        <f t="shared" si="147"/>
        <v>-0.29851244859999682</v>
      </c>
      <c r="IM71" s="218">
        <v>-0.26860000000000017</v>
      </c>
      <c r="IN71" s="222">
        <f t="shared" si="148"/>
        <v>1</v>
      </c>
      <c r="IO71" s="223">
        <f t="shared" si="179"/>
        <v>0</v>
      </c>
      <c r="IP71" s="198">
        <f t="shared" si="46"/>
        <v>-23.220613754339194</v>
      </c>
      <c r="IQ71" s="198">
        <f t="shared" si="101"/>
        <v>-0.29851244859999682</v>
      </c>
      <c r="IR71" s="503">
        <f t="shared" si="180"/>
        <v>0</v>
      </c>
      <c r="IS71" s="503">
        <f t="shared" si="181"/>
        <v>0</v>
      </c>
      <c r="IT71" s="503">
        <f t="shared" si="103"/>
        <v>0</v>
      </c>
      <c r="IU71" s="503">
        <f t="shared" si="104"/>
        <v>0</v>
      </c>
      <c r="IV71" s="504">
        <f t="shared" si="105"/>
        <v>-20.821182949851192</v>
      </c>
      <c r="IW71" s="513">
        <f t="shared" si="205"/>
        <v>-0.29851244859999682</v>
      </c>
      <c r="IX71" s="513">
        <f t="shared" si="197"/>
        <v>-0.29851244859999682</v>
      </c>
      <c r="IY71" s="159"/>
      <c r="IZ71" s="161"/>
      <c r="JA71" s="159"/>
      <c r="JB71" s="103">
        <f t="shared" si="182"/>
        <v>-20.821182949851192</v>
      </c>
      <c r="JC71" s="184"/>
      <c r="JD71" s="515">
        <v>-18.204010742359998</v>
      </c>
      <c r="JF71" s="159">
        <v>6.4813999999999998</v>
      </c>
      <c r="JG71" s="159">
        <f t="shared" si="183"/>
        <v>-17.937390670795995</v>
      </c>
      <c r="JH71" s="159"/>
      <c r="JJ71" s="159">
        <v>-3.1685999999999996</v>
      </c>
      <c r="JK71" s="159">
        <f t="shared" si="184"/>
        <v>-19.149050902799999</v>
      </c>
      <c r="JL71" s="159"/>
      <c r="JN71" s="159">
        <v>5.0314000000000005</v>
      </c>
      <c r="JO71" s="159">
        <f t="shared" si="185"/>
        <v>-16.355588541729997</v>
      </c>
      <c r="JP71" s="159"/>
      <c r="JR71" s="159">
        <v>-1.7185999999999995</v>
      </c>
      <c r="JS71" s="159">
        <f t="shared" si="186"/>
        <v>-18.005580408269189</v>
      </c>
      <c r="JT71" s="159"/>
      <c r="JV71" s="159">
        <v>5.2313999999999998</v>
      </c>
      <c r="JW71" s="159">
        <f t="shared" si="187"/>
        <v>-17.632744430429202</v>
      </c>
      <c r="JX71" s="159"/>
      <c r="JZ71" s="159">
        <v>-8.3186</v>
      </c>
      <c r="KA71" s="159">
        <f t="shared" si="188"/>
        <v>-19.875094468368793</v>
      </c>
      <c r="KB71" s="159"/>
      <c r="KD71" s="370">
        <v>3.7313999999999998</v>
      </c>
      <c r="KE71" s="159">
        <f t="shared" si="189"/>
        <v>-18.931917919360806</v>
      </c>
      <c r="KF71" s="159"/>
      <c r="KH71" s="218">
        <v>-0.26860000000000017</v>
      </c>
      <c r="KI71" s="159">
        <f t="shared" si="49"/>
        <v>-20.821182949851192</v>
      </c>
      <c r="KJ71" s="184"/>
      <c r="KK71" s="36">
        <v>42313</v>
      </c>
      <c r="KL71" s="36"/>
    </row>
    <row r="72" spans="1:315" ht="15.75" thickBot="1" x14ac:dyDescent="0.3">
      <c r="A72" s="95">
        <v>41218</v>
      </c>
      <c r="B72" s="36">
        <v>41218</v>
      </c>
      <c r="C72" s="303">
        <v>11.35</v>
      </c>
      <c r="D72" s="303">
        <v>1.7000000000000002</v>
      </c>
      <c r="E72" s="303">
        <v>9.9</v>
      </c>
      <c r="F72" s="303">
        <v>3.1500000000000004</v>
      </c>
      <c r="G72" s="303">
        <v>10.1</v>
      </c>
      <c r="H72" s="303">
        <v>-3.4499999999999997</v>
      </c>
      <c r="I72" s="303">
        <v>8.6</v>
      </c>
      <c r="J72" s="303">
        <v>4.55</v>
      </c>
      <c r="K72" s="104"/>
      <c r="L72" s="36">
        <v>42313</v>
      </c>
      <c r="M72" s="107">
        <v>4.7797999999999998</v>
      </c>
      <c r="N72" s="98">
        <f t="shared" si="9"/>
        <v>4.8685999999999998</v>
      </c>
      <c r="O72" s="107">
        <f t="shared" si="10"/>
        <v>4.9577333333333327</v>
      </c>
      <c r="P72" s="264"/>
      <c r="Q72" s="177">
        <v>42313</v>
      </c>
      <c r="R72" s="303">
        <v>11.35</v>
      </c>
      <c r="S72" s="219">
        <v>6.4813999999999998</v>
      </c>
      <c r="U72" s="303">
        <v>1.7000000000000002</v>
      </c>
      <c r="V72" s="219">
        <v>-3.1685999999999996</v>
      </c>
      <c r="X72" s="303">
        <v>9.9</v>
      </c>
      <c r="Y72" s="219">
        <v>5.0314000000000005</v>
      </c>
      <c r="AA72" s="303">
        <v>3.1500000000000004</v>
      </c>
      <c r="AB72" s="219">
        <v>-1.7185999999999995</v>
      </c>
      <c r="AD72" s="303">
        <v>10.1</v>
      </c>
      <c r="AE72" s="218">
        <v>5.2313999999999998</v>
      </c>
      <c r="AG72" s="303">
        <v>-3.4499999999999997</v>
      </c>
      <c r="AH72" s="218">
        <v>-8.3186</v>
      </c>
      <c r="AJ72" s="303">
        <v>8.6</v>
      </c>
      <c r="AK72" s="218">
        <v>3.7313999999999998</v>
      </c>
      <c r="AM72" s="300">
        <v>4.5999999999999996</v>
      </c>
      <c r="AN72" s="330">
        <f t="shared" ref="AN72:AN136" si="206">(AM72-N72)</f>
        <v>-0.26860000000000017</v>
      </c>
      <c r="AO72" s="184"/>
      <c r="AZ72" s="36">
        <v>42314</v>
      </c>
      <c r="BA72" s="303">
        <v>8.8999999999999986</v>
      </c>
      <c r="BB72" s="227"/>
      <c r="BC72" s="303">
        <v>1.55</v>
      </c>
      <c r="BD72" s="184"/>
      <c r="BE72" s="303">
        <v>10.6</v>
      </c>
      <c r="BF72" s="184"/>
      <c r="BG72" s="303">
        <v>3.5</v>
      </c>
      <c r="BH72" s="184"/>
      <c r="BI72" s="303">
        <v>11.45</v>
      </c>
      <c r="BJ72" s="184"/>
      <c r="BK72" s="303">
        <v>-4</v>
      </c>
      <c r="BL72" s="374"/>
      <c r="BM72" s="303">
        <v>5.35</v>
      </c>
      <c r="BN72" s="170">
        <v>-17.516398148148152</v>
      </c>
      <c r="BO72" s="303">
        <v>3.5</v>
      </c>
      <c r="BP72" s="170"/>
      <c r="BQ72">
        <f t="shared" si="150"/>
        <v>1</v>
      </c>
      <c r="BR72" s="36">
        <v>42314</v>
      </c>
      <c r="BS72">
        <v>18</v>
      </c>
      <c r="BT72">
        <f t="shared" si="123"/>
        <v>0.18</v>
      </c>
      <c r="BU72" s="103">
        <v>-17.516398148148152</v>
      </c>
      <c r="BV72" s="36">
        <v>42314</v>
      </c>
      <c r="BW72" s="100">
        <v>18</v>
      </c>
      <c r="BX72" s="100">
        <f t="shared" si="124"/>
        <v>0.18</v>
      </c>
      <c r="BY72" s="100">
        <f t="shared" si="125"/>
        <v>-18.491677772159999</v>
      </c>
      <c r="BZ72" s="100"/>
      <c r="CA72" s="100"/>
      <c r="CC72" s="36">
        <v>42314</v>
      </c>
      <c r="CD72" s="107">
        <v>4.6031999999999993</v>
      </c>
      <c r="CE72" s="107">
        <v>4.6914999999999996</v>
      </c>
      <c r="CF72" s="173">
        <v>-18.491677772159999</v>
      </c>
      <c r="CG72" s="197">
        <f t="shared" si="126"/>
        <v>-0.28766702980000147</v>
      </c>
      <c r="CH72" s="219">
        <v>4.208499999999999</v>
      </c>
      <c r="CI72" s="222">
        <f t="shared" si="127"/>
        <v>0</v>
      </c>
      <c r="CJ72" s="223">
        <f t="shared" si="151"/>
        <v>0.85</v>
      </c>
      <c r="CK72" s="198">
        <f t="shared" si="51"/>
        <v>-18.181907646125996</v>
      </c>
      <c r="CL72" s="198">
        <f t="shared" si="52"/>
        <v>-0.24451697533000072</v>
      </c>
      <c r="CM72" s="503">
        <f t="shared" si="152"/>
        <v>0</v>
      </c>
      <c r="CN72" s="503">
        <f t="shared" si="153"/>
        <v>0</v>
      </c>
      <c r="CO72" s="503">
        <f t="shared" si="54"/>
        <v>0</v>
      </c>
      <c r="CP72" s="503">
        <f t="shared" si="55"/>
        <v>0</v>
      </c>
      <c r="CQ72" s="504">
        <f t="shared" si="56"/>
        <v>-18.181907646125996</v>
      </c>
      <c r="CR72" s="513">
        <f t="shared" si="198"/>
        <v>-0.24451697533000072</v>
      </c>
      <c r="CS72" s="513">
        <f t="shared" si="190"/>
        <v>-0.24451697533000072</v>
      </c>
      <c r="CU72" s="161"/>
      <c r="CW72" s="103">
        <f t="shared" si="154"/>
        <v>-18.181907646125996</v>
      </c>
      <c r="CZ72" s="36">
        <v>42314</v>
      </c>
      <c r="DA72" s="107">
        <v>4.6031999999999993</v>
      </c>
      <c r="DB72" s="107">
        <v>4.6914999999999996</v>
      </c>
      <c r="DC72" s="173">
        <v>-18.491677772159999</v>
      </c>
      <c r="DD72" s="197">
        <f t="shared" si="129"/>
        <v>-0.28766702980000147</v>
      </c>
      <c r="DE72" s="219">
        <v>-3.1414999999999997</v>
      </c>
      <c r="DF72" s="222">
        <f t="shared" si="130"/>
        <v>1.6</v>
      </c>
      <c r="DG72" s="223">
        <f t="shared" si="155"/>
        <v>0</v>
      </c>
      <c r="DH72" s="198">
        <f t="shared" si="22"/>
        <v>-19.60931815048</v>
      </c>
      <c r="DI72" s="198">
        <f t="shared" si="59"/>
        <v>-0.46026724768000093</v>
      </c>
      <c r="DJ72" s="503">
        <f t="shared" si="156"/>
        <v>0</v>
      </c>
      <c r="DK72" s="503">
        <f t="shared" si="157"/>
        <v>0</v>
      </c>
      <c r="DL72" s="503">
        <f t="shared" si="61"/>
        <v>0</v>
      </c>
      <c r="DM72" s="503">
        <f t="shared" si="62"/>
        <v>0</v>
      </c>
      <c r="DN72" s="504">
        <f t="shared" si="63"/>
        <v>-19.60931815048</v>
      </c>
      <c r="DO72" s="513">
        <f t="shared" si="199"/>
        <v>-0.46026724768000093</v>
      </c>
      <c r="DP72" s="513">
        <f t="shared" si="191"/>
        <v>-0.46026724768000093</v>
      </c>
      <c r="DR72" s="161"/>
      <c r="DT72" s="103">
        <f t="shared" si="158"/>
        <v>-19.60931815048</v>
      </c>
      <c r="DU72" s="178"/>
      <c r="DV72" s="179"/>
      <c r="DW72" s="36">
        <v>42314</v>
      </c>
      <c r="DX72" s="107">
        <v>4.6031999999999993</v>
      </c>
      <c r="DY72" s="107">
        <v>4.6914999999999996</v>
      </c>
      <c r="DZ72" s="173">
        <v>-18.491677772159999</v>
      </c>
      <c r="EA72" s="197">
        <f t="shared" si="132"/>
        <v>-0.28766702980000147</v>
      </c>
      <c r="EB72" s="219">
        <v>5.9085000000000001</v>
      </c>
      <c r="EC72" s="222">
        <f t="shared" si="133"/>
        <v>0</v>
      </c>
      <c r="ED72" s="223">
        <f t="shared" si="159"/>
        <v>0.8</v>
      </c>
      <c r="EE72" s="198">
        <f t="shared" si="26"/>
        <v>-16.585722165569997</v>
      </c>
      <c r="EF72" s="198">
        <f t="shared" si="66"/>
        <v>-0.23013362384000047</v>
      </c>
      <c r="EG72" s="503">
        <f t="shared" si="160"/>
        <v>0</v>
      </c>
      <c r="EH72" s="503">
        <f t="shared" si="161"/>
        <v>0</v>
      </c>
      <c r="EI72" s="503">
        <f t="shared" si="68"/>
        <v>0</v>
      </c>
      <c r="EJ72" s="503">
        <f t="shared" si="69"/>
        <v>0</v>
      </c>
      <c r="EK72" s="504">
        <f t="shared" si="70"/>
        <v>-16.585722165569997</v>
      </c>
      <c r="EL72" s="513">
        <f t="shared" si="200"/>
        <v>-0.23013362384000047</v>
      </c>
      <c r="EM72" s="513">
        <f t="shared" si="192"/>
        <v>-0.23013362384000047</v>
      </c>
      <c r="EO72" s="161"/>
      <c r="EQ72" s="103">
        <f t="shared" si="162"/>
        <v>-16.585722165569997</v>
      </c>
      <c r="ER72" s="178"/>
      <c r="ES72" s="179"/>
      <c r="ET72" s="36">
        <v>42314</v>
      </c>
      <c r="EU72" s="107">
        <v>4.6031999999999993</v>
      </c>
      <c r="EV72" s="107">
        <v>4.6914999999999996</v>
      </c>
      <c r="EW72" s="173">
        <v>-18.491677772159999</v>
      </c>
      <c r="EX72" s="197">
        <f t="shared" si="135"/>
        <v>-0.28766702980000147</v>
      </c>
      <c r="EY72" s="219">
        <v>-1.1914999999999996</v>
      </c>
      <c r="EZ72" s="222">
        <f t="shared" si="136"/>
        <v>1</v>
      </c>
      <c r="FA72" s="223">
        <f t="shared" si="163"/>
        <v>0</v>
      </c>
      <c r="FB72" s="198">
        <f t="shared" si="30"/>
        <v>-17.193247438069196</v>
      </c>
      <c r="FC72" s="198">
        <f t="shared" si="73"/>
        <v>-0.28766702980000147</v>
      </c>
      <c r="FD72" s="503">
        <f t="shared" si="164"/>
        <v>0</v>
      </c>
      <c r="FE72" s="503">
        <f t="shared" si="165"/>
        <v>0</v>
      </c>
      <c r="FF72" s="503">
        <f t="shared" si="75"/>
        <v>0</v>
      </c>
      <c r="FG72" s="503">
        <f t="shared" si="76"/>
        <v>0</v>
      </c>
      <c r="FH72" s="504">
        <f t="shared" si="77"/>
        <v>-18.293247438069191</v>
      </c>
      <c r="FI72" s="513">
        <f t="shared" si="201"/>
        <v>-0.28766702980000147</v>
      </c>
      <c r="FJ72" s="513">
        <f t="shared" si="193"/>
        <v>-0.28766702980000147</v>
      </c>
      <c r="FL72" s="161"/>
      <c r="FN72" s="103">
        <f t="shared" si="166"/>
        <v>-18.293247438069191</v>
      </c>
      <c r="FO72" s="178"/>
      <c r="FP72" s="179"/>
      <c r="FQ72" s="36">
        <v>42314</v>
      </c>
      <c r="FR72" s="107">
        <v>4.6031999999999993</v>
      </c>
      <c r="FS72" s="107">
        <v>4.6914999999999996</v>
      </c>
      <c r="FT72" s="173">
        <v>-18.491677772159999</v>
      </c>
      <c r="FU72" s="197">
        <f t="shared" si="138"/>
        <v>-0.28766702980000147</v>
      </c>
      <c r="FV72" s="218">
        <v>6.7584999999999997</v>
      </c>
      <c r="FW72" s="222">
        <f t="shared" si="139"/>
        <v>0</v>
      </c>
      <c r="FX72" s="223">
        <f t="shared" si="167"/>
        <v>0.8</v>
      </c>
      <c r="FY72" s="198">
        <f t="shared" si="34"/>
        <v>-18.062878054269202</v>
      </c>
      <c r="FZ72" s="198">
        <f t="shared" si="80"/>
        <v>-0.23013362384000047</v>
      </c>
      <c r="GA72" s="503">
        <f t="shared" si="168"/>
        <v>0</v>
      </c>
      <c r="GB72" s="503">
        <f t="shared" si="169"/>
        <v>0</v>
      </c>
      <c r="GC72" s="503">
        <f t="shared" si="82"/>
        <v>0</v>
      </c>
      <c r="GD72" s="503">
        <f t="shared" si="83"/>
        <v>0</v>
      </c>
      <c r="GE72" s="504">
        <f t="shared" si="84"/>
        <v>-17.862878054269203</v>
      </c>
      <c r="GF72" s="513">
        <f t="shared" si="202"/>
        <v>-0.23013362384000047</v>
      </c>
      <c r="GG72" s="513">
        <f t="shared" si="194"/>
        <v>-0.23013362384000047</v>
      </c>
      <c r="GI72" s="161"/>
      <c r="GK72" s="103">
        <f t="shared" si="170"/>
        <v>-17.862878054269203</v>
      </c>
      <c r="GL72" s="178"/>
      <c r="GM72" s="179"/>
      <c r="GN72" s="36">
        <v>42314</v>
      </c>
      <c r="GO72" s="107">
        <v>4.6031999999999993</v>
      </c>
      <c r="GP72" s="107">
        <v>4.6914999999999996</v>
      </c>
      <c r="GQ72" s="173">
        <v>-18.491677772159999</v>
      </c>
      <c r="GR72" s="197">
        <f t="shared" si="141"/>
        <v>-0.28766702980000147</v>
      </c>
      <c r="GS72" s="218">
        <v>-8.6914999999999996</v>
      </c>
      <c r="GT72" s="222">
        <f t="shared" si="142"/>
        <v>2</v>
      </c>
      <c r="GU72" s="223">
        <f t="shared" si="171"/>
        <v>0</v>
      </c>
      <c r="GV72" s="198">
        <f t="shared" si="38"/>
        <v>-20.250428527968797</v>
      </c>
      <c r="GW72" s="198">
        <f t="shared" si="87"/>
        <v>-0.57533405960000294</v>
      </c>
      <c r="GX72" s="503">
        <f t="shared" si="172"/>
        <v>0</v>
      </c>
      <c r="GY72" s="503">
        <f t="shared" si="173"/>
        <v>0</v>
      </c>
      <c r="GZ72" s="503">
        <f t="shared" si="89"/>
        <v>0</v>
      </c>
      <c r="HA72" s="503">
        <f t="shared" si="90"/>
        <v>0</v>
      </c>
      <c r="HB72" s="504">
        <f t="shared" si="91"/>
        <v>-20.450428527968796</v>
      </c>
      <c r="HC72" s="513">
        <f t="shared" si="203"/>
        <v>-0.57533405960000294</v>
      </c>
      <c r="HD72" s="513">
        <f t="shared" si="195"/>
        <v>-0.57533405960000294</v>
      </c>
      <c r="HF72" s="161"/>
      <c r="HH72" s="103">
        <f t="shared" si="174"/>
        <v>-20.450428527968796</v>
      </c>
      <c r="HJ72" s="179"/>
      <c r="HK72" s="36">
        <v>42314</v>
      </c>
      <c r="HL72" s="107">
        <v>4.6031999999999993</v>
      </c>
      <c r="HM72" s="107">
        <v>4.6914999999999996</v>
      </c>
      <c r="HN72" s="173">
        <v>-18.491677772159999</v>
      </c>
      <c r="HO72" s="197">
        <f t="shared" si="144"/>
        <v>-0.28766702980000147</v>
      </c>
      <c r="HP72" s="218">
        <v>0.65850000000000009</v>
      </c>
      <c r="HQ72" s="222">
        <f t="shared" si="145"/>
        <v>0</v>
      </c>
      <c r="HR72" s="223">
        <f t="shared" si="175"/>
        <v>1</v>
      </c>
      <c r="HS72" s="198">
        <f t="shared" si="42"/>
        <v>-19.519584949160805</v>
      </c>
      <c r="HT72" s="198">
        <f t="shared" si="94"/>
        <v>-0.28766702980000147</v>
      </c>
      <c r="HU72" s="503">
        <f t="shared" si="176"/>
        <v>0</v>
      </c>
      <c r="HV72" s="503">
        <f t="shared" si="177"/>
        <v>0</v>
      </c>
      <c r="HW72" s="503">
        <f t="shared" si="96"/>
        <v>0</v>
      </c>
      <c r="HX72" s="503">
        <f t="shared" si="97"/>
        <v>0</v>
      </c>
      <c r="HY72" s="504">
        <f t="shared" si="98"/>
        <v>-19.219584949160808</v>
      </c>
      <c r="HZ72" s="513">
        <f t="shared" si="204"/>
        <v>-0.28766702980000147</v>
      </c>
      <c r="IA72" s="513">
        <f t="shared" si="196"/>
        <v>-0.28766702980000147</v>
      </c>
      <c r="IB72" s="159"/>
      <c r="IC72" s="161"/>
      <c r="ID72" s="159"/>
      <c r="IE72" s="103">
        <f t="shared" si="178"/>
        <v>-19.219584949160808</v>
      </c>
      <c r="IF72" s="224">
        <v>-17.516398148148152</v>
      </c>
      <c r="IG72" s="179"/>
      <c r="IH72" s="36">
        <v>42314</v>
      </c>
      <c r="II72" s="107">
        <v>4.6031999999999993</v>
      </c>
      <c r="IJ72" s="107">
        <v>4.6914999999999996</v>
      </c>
      <c r="IK72" s="173">
        <v>-18.491677772159999</v>
      </c>
      <c r="IL72" s="197">
        <f t="shared" si="147"/>
        <v>-0.28766702980000147</v>
      </c>
      <c r="IM72" s="218">
        <v>-1.1914999999999996</v>
      </c>
      <c r="IN72" s="222">
        <f t="shared" si="148"/>
        <v>1</v>
      </c>
      <c r="IO72" s="223">
        <f t="shared" si="179"/>
        <v>0</v>
      </c>
      <c r="IP72" s="198">
        <f t="shared" si="46"/>
        <v>-23.508280784139195</v>
      </c>
      <c r="IQ72" s="198">
        <f t="shared" si="101"/>
        <v>-0.28766702980000147</v>
      </c>
      <c r="IR72" s="503">
        <f t="shared" si="180"/>
        <v>8.6300108940000439E-2</v>
      </c>
      <c r="IS72" s="503">
        <f t="shared" si="181"/>
        <v>0</v>
      </c>
      <c r="IT72" s="503">
        <f t="shared" si="103"/>
        <v>0</v>
      </c>
      <c r="IU72" s="503">
        <f t="shared" si="104"/>
        <v>0</v>
      </c>
      <c r="IV72" s="504">
        <f t="shared" si="105"/>
        <v>-21.022549870711192</v>
      </c>
      <c r="IW72" s="513">
        <f t="shared" si="205"/>
        <v>-0.20136692086000102</v>
      </c>
      <c r="IX72" s="513">
        <f t="shared" si="197"/>
        <v>-0.20136692086000102</v>
      </c>
      <c r="IY72" s="159"/>
      <c r="IZ72" s="161"/>
      <c r="JA72" s="159"/>
      <c r="JB72" s="103">
        <f t="shared" si="182"/>
        <v>-21.022549870711192</v>
      </c>
      <c r="JC72" s="170"/>
      <c r="JD72" s="170">
        <v>-18.491677772159999</v>
      </c>
      <c r="JF72" s="159">
        <v>4.208499999999999</v>
      </c>
      <c r="JG72" s="159">
        <f t="shared" si="183"/>
        <v>-18.181907646125996</v>
      </c>
      <c r="JH72" s="159"/>
      <c r="JJ72" s="159">
        <v>-3.1414999999999997</v>
      </c>
      <c r="JK72" s="159">
        <f t="shared" si="184"/>
        <v>-19.60931815048</v>
      </c>
      <c r="JL72" s="159"/>
      <c r="JN72" s="159">
        <v>5.9085000000000001</v>
      </c>
      <c r="JO72" s="159">
        <f t="shared" si="185"/>
        <v>-16.585722165569997</v>
      </c>
      <c r="JP72" s="159"/>
      <c r="JR72" s="159">
        <v>-1.1914999999999996</v>
      </c>
      <c r="JS72" s="159">
        <f t="shared" si="186"/>
        <v>-18.293247438069191</v>
      </c>
      <c r="JT72" s="159"/>
      <c r="JV72" s="159">
        <v>6.7584999999999997</v>
      </c>
      <c r="JW72" s="159">
        <f t="shared" si="187"/>
        <v>-17.862878054269203</v>
      </c>
      <c r="JX72" s="159"/>
      <c r="JZ72" s="159">
        <v>-8.6914999999999996</v>
      </c>
      <c r="KA72" s="159">
        <f t="shared" si="188"/>
        <v>-20.450428527968796</v>
      </c>
      <c r="KB72" s="159"/>
      <c r="KD72" s="370">
        <v>0.65850000000000009</v>
      </c>
      <c r="KE72" s="159">
        <f t="shared" si="189"/>
        <v>-19.219584949160808</v>
      </c>
      <c r="KF72" s="228">
        <v>-17.516398148148152</v>
      </c>
      <c r="KH72" s="218">
        <v>-1.1914999999999996</v>
      </c>
      <c r="KI72" s="159">
        <f t="shared" si="49"/>
        <v>-21.022549870711192</v>
      </c>
      <c r="KJ72" s="170"/>
      <c r="KK72" s="36">
        <v>42314</v>
      </c>
      <c r="KL72" s="36"/>
    </row>
    <row r="73" spans="1:315" ht="15.75" thickBot="1" x14ac:dyDescent="0.3">
      <c r="A73" s="95">
        <v>41219</v>
      </c>
      <c r="B73" s="36">
        <v>41219</v>
      </c>
      <c r="C73" s="303">
        <v>8.8999999999999986</v>
      </c>
      <c r="D73" s="303">
        <v>1.55</v>
      </c>
      <c r="E73" s="303">
        <v>10.6</v>
      </c>
      <c r="F73" s="303">
        <v>3.5</v>
      </c>
      <c r="G73" s="303">
        <v>11.45</v>
      </c>
      <c r="H73" s="303">
        <v>-4</v>
      </c>
      <c r="I73" s="303">
        <v>5.35</v>
      </c>
      <c r="J73" s="303">
        <v>3.4499999999999997</v>
      </c>
      <c r="K73" s="104"/>
      <c r="L73" s="36">
        <v>42314</v>
      </c>
      <c r="M73" s="107">
        <v>4.6031999999999993</v>
      </c>
      <c r="N73" s="98">
        <f t="shared" si="9"/>
        <v>4.6914999999999996</v>
      </c>
      <c r="O73" s="107">
        <f t="shared" si="10"/>
        <v>4.7801333333333327</v>
      </c>
      <c r="P73" s="264"/>
      <c r="Q73" s="177">
        <v>42314</v>
      </c>
      <c r="R73" s="303">
        <v>8.8999999999999986</v>
      </c>
      <c r="S73" s="219">
        <v>4.208499999999999</v>
      </c>
      <c r="U73" s="303">
        <v>1.55</v>
      </c>
      <c r="V73" s="219">
        <v>-3.1414999999999997</v>
      </c>
      <c r="X73" s="303">
        <v>10.6</v>
      </c>
      <c r="Y73" s="219">
        <v>5.9085000000000001</v>
      </c>
      <c r="AA73" s="303">
        <v>3.5</v>
      </c>
      <c r="AB73" s="219">
        <v>-1.1914999999999996</v>
      </c>
      <c r="AD73" s="303">
        <v>11.45</v>
      </c>
      <c r="AE73" s="218">
        <v>6.7584999999999997</v>
      </c>
      <c r="AG73" s="303">
        <v>-4</v>
      </c>
      <c r="AH73" s="218">
        <v>-8.6914999999999996</v>
      </c>
      <c r="AJ73" s="303">
        <v>5.35</v>
      </c>
      <c r="AK73" s="218">
        <v>0.65850000000000009</v>
      </c>
      <c r="AL73" s="103">
        <v>-17.516398148148152</v>
      </c>
      <c r="AM73" s="303">
        <v>3.5</v>
      </c>
      <c r="AN73" s="330">
        <f t="shared" si="206"/>
        <v>-1.1914999999999996</v>
      </c>
      <c r="AO73" s="170"/>
      <c r="AZ73" s="36">
        <v>42315</v>
      </c>
      <c r="BA73" s="303">
        <v>6.55</v>
      </c>
      <c r="BB73" s="227"/>
      <c r="BC73" s="303">
        <v>3.15</v>
      </c>
      <c r="BD73" s="184"/>
      <c r="BE73" s="303">
        <v>10.8</v>
      </c>
      <c r="BF73" s="184"/>
      <c r="BG73" s="303">
        <v>5.95</v>
      </c>
      <c r="BH73" s="184"/>
      <c r="BI73" s="303">
        <v>11.35</v>
      </c>
      <c r="BJ73" s="184"/>
      <c r="BK73" s="303">
        <v>-2.4</v>
      </c>
      <c r="BL73" s="125">
        <v>-21.95</v>
      </c>
      <c r="BM73" s="303">
        <v>3.7</v>
      </c>
      <c r="BN73" s="184"/>
      <c r="BO73" s="303">
        <v>2.7</v>
      </c>
      <c r="BP73" s="184">
        <v>-21.191833333333332</v>
      </c>
      <c r="BQ73">
        <f t="shared" si="150"/>
        <v>1</v>
      </c>
      <c r="BR73" s="36">
        <v>42315</v>
      </c>
      <c r="BS73">
        <v>19</v>
      </c>
      <c r="BT73">
        <f t="shared" si="123"/>
        <v>0.19</v>
      </c>
      <c r="BU73" s="114">
        <v>-21.945425925925928</v>
      </c>
      <c r="BV73" s="36">
        <v>42315</v>
      </c>
      <c r="BW73" s="100">
        <v>19</v>
      </c>
      <c r="BX73" s="100">
        <f t="shared" si="124"/>
        <v>0.19</v>
      </c>
      <c r="BY73" s="100">
        <f t="shared" si="125"/>
        <v>-18.768773878360001</v>
      </c>
      <c r="BZ73" s="100"/>
      <c r="CA73" s="100"/>
      <c r="CC73" s="36">
        <v>42315</v>
      </c>
      <c r="CD73" s="107">
        <v>4.4276</v>
      </c>
      <c r="CE73" s="107">
        <v>4.5153999999999996</v>
      </c>
      <c r="CF73" s="173">
        <v>-18.768773878360001</v>
      </c>
      <c r="CG73" s="197">
        <f t="shared" si="126"/>
        <v>-0.27709610620000191</v>
      </c>
      <c r="CH73" s="219">
        <v>2.0346000000000002</v>
      </c>
      <c r="CI73" s="222">
        <f t="shared" si="127"/>
        <v>0</v>
      </c>
      <c r="CJ73" s="223">
        <f t="shared" si="151"/>
        <v>0.95</v>
      </c>
      <c r="CK73" s="198">
        <f t="shared" si="51"/>
        <v>-18.445148947015998</v>
      </c>
      <c r="CL73" s="198">
        <f t="shared" si="52"/>
        <v>-0.26324130089000164</v>
      </c>
      <c r="CM73" s="503">
        <f t="shared" si="152"/>
        <v>0</v>
      </c>
      <c r="CN73" s="503">
        <f t="shared" si="153"/>
        <v>0</v>
      </c>
      <c r="CO73" s="503">
        <f t="shared" si="54"/>
        <v>0</v>
      </c>
      <c r="CP73" s="503">
        <f t="shared" si="55"/>
        <v>0</v>
      </c>
      <c r="CQ73" s="504">
        <f t="shared" si="56"/>
        <v>-18.445148947015998</v>
      </c>
      <c r="CR73" s="513">
        <f t="shared" si="198"/>
        <v>-0.26324130089000164</v>
      </c>
      <c r="CS73" s="513">
        <f t="shared" si="190"/>
        <v>-0.26324130089000164</v>
      </c>
      <c r="CU73" s="161"/>
      <c r="CW73" s="103">
        <f t="shared" si="154"/>
        <v>-18.445148947015998</v>
      </c>
      <c r="CZ73" s="36">
        <v>42315</v>
      </c>
      <c r="DA73" s="107">
        <v>4.4276</v>
      </c>
      <c r="DB73" s="107">
        <v>4.5153999999999996</v>
      </c>
      <c r="DC73" s="173">
        <v>-18.768773878360001</v>
      </c>
      <c r="DD73" s="197">
        <f t="shared" si="129"/>
        <v>-0.27709610620000191</v>
      </c>
      <c r="DE73" s="219">
        <v>-1.3653999999999997</v>
      </c>
      <c r="DF73" s="222">
        <f t="shared" si="130"/>
        <v>1</v>
      </c>
      <c r="DG73" s="223">
        <f t="shared" si="155"/>
        <v>0</v>
      </c>
      <c r="DH73" s="198">
        <f t="shared" si="22"/>
        <v>-19.886414256680002</v>
      </c>
      <c r="DI73" s="198">
        <f t="shared" si="59"/>
        <v>-0.27709610620000191</v>
      </c>
      <c r="DJ73" s="503">
        <f t="shared" si="156"/>
        <v>0</v>
      </c>
      <c r="DK73" s="503">
        <f t="shared" si="157"/>
        <v>0</v>
      </c>
      <c r="DL73" s="503">
        <f t="shared" si="61"/>
        <v>0</v>
      </c>
      <c r="DM73" s="503">
        <f t="shared" si="62"/>
        <v>0</v>
      </c>
      <c r="DN73" s="504">
        <f t="shared" si="63"/>
        <v>-19.886414256680002</v>
      </c>
      <c r="DO73" s="513">
        <f t="shared" si="199"/>
        <v>-0.27709610620000191</v>
      </c>
      <c r="DP73" s="513">
        <f t="shared" si="191"/>
        <v>-0.27709610620000191</v>
      </c>
      <c r="DR73" s="161"/>
      <c r="DT73" s="103">
        <f t="shared" si="158"/>
        <v>-19.886414256680002</v>
      </c>
      <c r="DU73" s="178"/>
      <c r="DV73" s="179"/>
      <c r="DW73" s="36">
        <v>42315</v>
      </c>
      <c r="DX73" s="107">
        <v>4.4276</v>
      </c>
      <c r="DY73" s="107">
        <v>4.5153999999999996</v>
      </c>
      <c r="DZ73" s="173">
        <v>-18.768773878360001</v>
      </c>
      <c r="EA73" s="197">
        <f t="shared" si="132"/>
        <v>-0.27709610620000191</v>
      </c>
      <c r="EB73" s="219">
        <v>6.2846000000000011</v>
      </c>
      <c r="EC73" s="222">
        <f t="shared" si="133"/>
        <v>0</v>
      </c>
      <c r="ED73" s="223">
        <f t="shared" si="159"/>
        <v>0.8</v>
      </c>
      <c r="EE73" s="198">
        <f t="shared" si="26"/>
        <v>-16.807399050529998</v>
      </c>
      <c r="EF73" s="198">
        <f t="shared" si="66"/>
        <v>-0.22167688496000082</v>
      </c>
      <c r="EG73" s="503">
        <f t="shared" si="160"/>
        <v>0</v>
      </c>
      <c r="EH73" s="503">
        <f t="shared" si="161"/>
        <v>0</v>
      </c>
      <c r="EI73" s="503">
        <f t="shared" si="68"/>
        <v>0</v>
      </c>
      <c r="EJ73" s="503">
        <f t="shared" si="69"/>
        <v>0</v>
      </c>
      <c r="EK73" s="504">
        <f t="shared" si="70"/>
        <v>-16.807399050529998</v>
      </c>
      <c r="EL73" s="513">
        <f t="shared" si="200"/>
        <v>-0.22167688496000082</v>
      </c>
      <c r="EM73" s="513">
        <f t="shared" si="192"/>
        <v>-0.22167688496000082</v>
      </c>
      <c r="EO73" s="161"/>
      <c r="EQ73" s="103">
        <f t="shared" si="162"/>
        <v>-16.807399050529998</v>
      </c>
      <c r="ER73" s="178"/>
      <c r="ES73" s="179"/>
      <c r="ET73" s="36">
        <v>42315</v>
      </c>
      <c r="EU73" s="107">
        <v>4.4276</v>
      </c>
      <c r="EV73" s="107">
        <v>4.5153999999999996</v>
      </c>
      <c r="EW73" s="173">
        <v>-18.768773878360001</v>
      </c>
      <c r="EX73" s="197">
        <f t="shared" si="135"/>
        <v>-0.27709610620000191</v>
      </c>
      <c r="EY73" s="219">
        <v>1.4346000000000005</v>
      </c>
      <c r="EZ73" s="222">
        <f t="shared" si="136"/>
        <v>0</v>
      </c>
      <c r="FA73" s="223">
        <f t="shared" si="163"/>
        <v>0.98</v>
      </c>
      <c r="FB73" s="198">
        <f t="shared" si="30"/>
        <v>-17.464801622145199</v>
      </c>
      <c r="FC73" s="198">
        <f t="shared" si="73"/>
        <v>-0.27155418407600251</v>
      </c>
      <c r="FD73" s="503">
        <f t="shared" si="164"/>
        <v>0</v>
      </c>
      <c r="FE73" s="503">
        <f t="shared" si="165"/>
        <v>0</v>
      </c>
      <c r="FF73" s="503">
        <f t="shared" si="75"/>
        <v>0</v>
      </c>
      <c r="FG73" s="503">
        <f t="shared" si="76"/>
        <v>0</v>
      </c>
      <c r="FH73" s="504">
        <f t="shared" si="77"/>
        <v>-18.564801622145193</v>
      </c>
      <c r="FI73" s="513">
        <f t="shared" si="201"/>
        <v>-0.27155418407600251</v>
      </c>
      <c r="FJ73" s="513">
        <f t="shared" si="193"/>
        <v>-0.27155418407600251</v>
      </c>
      <c r="FL73" s="161"/>
      <c r="FN73" s="103">
        <f t="shared" si="166"/>
        <v>-18.564801622145193</v>
      </c>
      <c r="FO73" s="178"/>
      <c r="FP73" s="179"/>
      <c r="FQ73" s="36">
        <v>42315</v>
      </c>
      <c r="FR73" s="107">
        <v>4.4276</v>
      </c>
      <c r="FS73" s="107">
        <v>4.5153999999999996</v>
      </c>
      <c r="FT73" s="173">
        <v>-18.768773878360001</v>
      </c>
      <c r="FU73" s="197">
        <f t="shared" si="138"/>
        <v>-0.27709610620000191</v>
      </c>
      <c r="FV73" s="218">
        <v>6.8346</v>
      </c>
      <c r="FW73" s="222">
        <f t="shared" si="139"/>
        <v>0</v>
      </c>
      <c r="FX73" s="223">
        <f t="shared" si="167"/>
        <v>0.8</v>
      </c>
      <c r="FY73" s="198">
        <f t="shared" si="34"/>
        <v>-18.284554939229203</v>
      </c>
      <c r="FZ73" s="198">
        <f t="shared" si="80"/>
        <v>-0.22167688496000082</v>
      </c>
      <c r="GA73" s="503">
        <f t="shared" si="168"/>
        <v>0</v>
      </c>
      <c r="GB73" s="503">
        <f t="shared" si="169"/>
        <v>0</v>
      </c>
      <c r="GC73" s="503">
        <f t="shared" si="82"/>
        <v>0</v>
      </c>
      <c r="GD73" s="503">
        <f t="shared" si="83"/>
        <v>0</v>
      </c>
      <c r="GE73" s="504">
        <f t="shared" si="84"/>
        <v>-18.084554939229204</v>
      </c>
      <c r="GF73" s="513">
        <f t="shared" si="202"/>
        <v>-0.22167688496000082</v>
      </c>
      <c r="GG73" s="513">
        <f t="shared" si="194"/>
        <v>-0.22167688496000082</v>
      </c>
      <c r="GI73" s="161"/>
      <c r="GK73" s="103">
        <f t="shared" si="170"/>
        <v>-18.084554939229204</v>
      </c>
      <c r="GL73" s="178"/>
      <c r="GM73" s="179"/>
      <c r="GN73" s="36">
        <v>42315</v>
      </c>
      <c r="GO73" s="107">
        <v>4.4276</v>
      </c>
      <c r="GP73" s="107">
        <v>4.5153999999999996</v>
      </c>
      <c r="GQ73" s="173">
        <v>-18.768773878360001</v>
      </c>
      <c r="GR73" s="197">
        <f t="shared" si="141"/>
        <v>-0.27709610620000191</v>
      </c>
      <c r="GS73" s="218">
        <v>-6.9154</v>
      </c>
      <c r="GT73" s="222">
        <f t="shared" si="142"/>
        <v>1.8</v>
      </c>
      <c r="GU73" s="223">
        <f t="shared" si="171"/>
        <v>0</v>
      </c>
      <c r="GV73" s="198">
        <f t="shared" si="38"/>
        <v>-20.7492015191288</v>
      </c>
      <c r="GW73" s="198">
        <f t="shared" si="87"/>
        <v>-0.49877299116000273</v>
      </c>
      <c r="GX73" s="503">
        <f t="shared" si="172"/>
        <v>0</v>
      </c>
      <c r="GY73" s="503">
        <f t="shared" si="173"/>
        <v>0</v>
      </c>
      <c r="GZ73" s="503">
        <f t="shared" si="89"/>
        <v>0</v>
      </c>
      <c r="HA73" s="503">
        <f t="shared" si="90"/>
        <v>0</v>
      </c>
      <c r="HB73" s="504">
        <f t="shared" si="91"/>
        <v>-20.949201519128799</v>
      </c>
      <c r="HC73" s="513">
        <f t="shared" si="203"/>
        <v>-0.49877299116000273</v>
      </c>
      <c r="HD73" s="513">
        <f t="shared" si="195"/>
        <v>-0.49877299116000273</v>
      </c>
      <c r="HF73" s="161"/>
      <c r="HH73" s="103">
        <f t="shared" si="174"/>
        <v>-20.949201519128799</v>
      </c>
      <c r="HI73" s="420">
        <v>-21.95</v>
      </c>
      <c r="HJ73" s="179"/>
      <c r="HK73" s="36">
        <v>42315</v>
      </c>
      <c r="HL73" s="107">
        <v>4.4276</v>
      </c>
      <c r="HM73" s="107">
        <v>4.5153999999999996</v>
      </c>
      <c r="HN73" s="173">
        <v>-18.768773878360001</v>
      </c>
      <c r="HO73" s="197">
        <f t="shared" si="144"/>
        <v>-0.27709610620000191</v>
      </c>
      <c r="HP73" s="218">
        <v>-0.81539999999999946</v>
      </c>
      <c r="HQ73" s="222">
        <f t="shared" si="145"/>
        <v>1</v>
      </c>
      <c r="HR73" s="223">
        <f t="shared" si="175"/>
        <v>0</v>
      </c>
      <c r="HS73" s="198">
        <f t="shared" si="42"/>
        <v>-19.796681055360807</v>
      </c>
      <c r="HT73" s="198">
        <f t="shared" si="94"/>
        <v>-0.27709610620000191</v>
      </c>
      <c r="HU73" s="503">
        <f t="shared" si="176"/>
        <v>0</v>
      </c>
      <c r="HV73" s="503">
        <f t="shared" si="177"/>
        <v>0</v>
      </c>
      <c r="HW73" s="503">
        <f t="shared" si="96"/>
        <v>0</v>
      </c>
      <c r="HX73" s="503">
        <f t="shared" si="97"/>
        <v>0</v>
      </c>
      <c r="HY73" s="504">
        <f t="shared" si="98"/>
        <v>-19.49668105536081</v>
      </c>
      <c r="HZ73" s="513">
        <f t="shared" si="204"/>
        <v>-0.27709610620000191</v>
      </c>
      <c r="IA73" s="513">
        <f t="shared" si="196"/>
        <v>-0.27709610620000191</v>
      </c>
      <c r="IB73" s="159"/>
      <c r="IC73" s="161"/>
      <c r="ID73" s="159"/>
      <c r="IE73" s="103">
        <f t="shared" si="178"/>
        <v>-19.49668105536081</v>
      </c>
      <c r="IF73" s="178"/>
      <c r="IG73" s="179"/>
      <c r="IH73" s="36">
        <v>42315</v>
      </c>
      <c r="II73" s="107">
        <v>4.4276</v>
      </c>
      <c r="IJ73" s="107">
        <v>4.5153999999999996</v>
      </c>
      <c r="IK73" s="173">
        <v>-18.768773878360001</v>
      </c>
      <c r="IL73" s="197">
        <f t="shared" si="147"/>
        <v>-0.27709610620000191</v>
      </c>
      <c r="IM73" s="218">
        <v>-1.8153999999999995</v>
      </c>
      <c r="IN73" s="222">
        <f t="shared" si="148"/>
        <v>1</v>
      </c>
      <c r="IO73" s="223">
        <f t="shared" si="179"/>
        <v>0</v>
      </c>
      <c r="IP73" s="198">
        <f t="shared" si="46"/>
        <v>-23.785376890339197</v>
      </c>
      <c r="IQ73" s="198">
        <f t="shared" si="101"/>
        <v>-0.27709610620000191</v>
      </c>
      <c r="IR73" s="503">
        <f t="shared" si="180"/>
        <v>8.3128831860000571E-2</v>
      </c>
      <c r="IS73" s="503">
        <f t="shared" si="181"/>
        <v>0</v>
      </c>
      <c r="IT73" s="503">
        <f t="shared" si="103"/>
        <v>0</v>
      </c>
      <c r="IU73" s="503">
        <f t="shared" si="104"/>
        <v>0</v>
      </c>
      <c r="IV73" s="504">
        <f t="shared" si="105"/>
        <v>-21.216517145051192</v>
      </c>
      <c r="IW73" s="513">
        <f t="shared" si="205"/>
        <v>-0.11638036460400079</v>
      </c>
      <c r="IX73" s="513">
        <f t="shared" si="197"/>
        <v>-0.19396727434000133</v>
      </c>
      <c r="IY73" s="159"/>
      <c r="IZ73" s="161"/>
      <c r="JA73" s="159"/>
      <c r="JB73" s="103">
        <f t="shared" si="182"/>
        <v>-21.216517145051192</v>
      </c>
      <c r="JC73" s="184">
        <v>-21.191833333333332</v>
      </c>
      <c r="JD73" s="515">
        <v>-18.768773878360001</v>
      </c>
      <c r="JF73" s="159">
        <v>2.0346000000000002</v>
      </c>
      <c r="JG73" s="159">
        <f t="shared" si="183"/>
        <v>-18.445148947015998</v>
      </c>
      <c r="JH73" s="159"/>
      <c r="JJ73" s="159">
        <v>-1.3653999999999997</v>
      </c>
      <c r="JK73" s="159">
        <f t="shared" si="184"/>
        <v>-19.886414256680002</v>
      </c>
      <c r="JL73" s="159"/>
      <c r="JN73" s="159">
        <v>6.2846000000000011</v>
      </c>
      <c r="JO73" s="159">
        <f t="shared" si="185"/>
        <v>-16.807399050529998</v>
      </c>
      <c r="JP73" s="159"/>
      <c r="JR73" s="159">
        <v>1.4346000000000005</v>
      </c>
      <c r="JS73" s="159">
        <f t="shared" si="186"/>
        <v>-18.564801622145193</v>
      </c>
      <c r="JT73" s="159"/>
      <c r="JV73" s="159">
        <v>6.8346</v>
      </c>
      <c r="JW73" s="159">
        <f t="shared" si="187"/>
        <v>-18.084554939229204</v>
      </c>
      <c r="JX73" s="159"/>
      <c r="JZ73" s="159">
        <v>-6.9154</v>
      </c>
      <c r="KA73" s="159">
        <f t="shared" si="188"/>
        <v>-20.949201519128799</v>
      </c>
      <c r="KB73" s="228">
        <v>-21.95</v>
      </c>
      <c r="KD73" s="370">
        <v>-0.81539999999999946</v>
      </c>
      <c r="KE73" s="159">
        <f t="shared" si="189"/>
        <v>-19.49668105536081</v>
      </c>
      <c r="KF73" s="159"/>
      <c r="KH73" s="218">
        <v>-1.8153999999999995</v>
      </c>
      <c r="KI73" s="159">
        <f t="shared" si="49"/>
        <v>-21.216517145051192</v>
      </c>
      <c r="KJ73" s="459">
        <v>-21.191833333333332</v>
      </c>
      <c r="KK73" s="36">
        <v>42315</v>
      </c>
      <c r="KL73" s="36"/>
    </row>
    <row r="74" spans="1:315" ht="15.75" thickBot="1" x14ac:dyDescent="0.3">
      <c r="A74" s="95">
        <v>41220</v>
      </c>
      <c r="B74" s="36">
        <v>41220</v>
      </c>
      <c r="C74" s="303">
        <v>6.55</v>
      </c>
      <c r="D74" s="303">
        <v>3.15</v>
      </c>
      <c r="E74" s="303">
        <v>10.8</v>
      </c>
      <c r="F74" s="303">
        <v>5.95</v>
      </c>
      <c r="G74" s="303">
        <v>11.35</v>
      </c>
      <c r="H74" s="303">
        <v>-2.4</v>
      </c>
      <c r="I74" s="303">
        <v>3.7</v>
      </c>
      <c r="J74" s="303">
        <v>2.6999999999999997</v>
      </c>
      <c r="K74" s="104"/>
      <c r="L74" s="36">
        <v>42315</v>
      </c>
      <c r="M74" s="107">
        <v>4.4276</v>
      </c>
      <c r="N74" s="98">
        <f t="shared" si="9"/>
        <v>4.5153999999999996</v>
      </c>
      <c r="O74" s="107">
        <f t="shared" si="10"/>
        <v>4.603533333333333</v>
      </c>
      <c r="P74" s="264"/>
      <c r="Q74" s="177">
        <v>42315</v>
      </c>
      <c r="R74" s="303">
        <v>6.55</v>
      </c>
      <c r="S74" s="219">
        <v>2.0346000000000002</v>
      </c>
      <c r="U74" s="303">
        <v>3.15</v>
      </c>
      <c r="V74" s="219">
        <v>-1.3653999999999997</v>
      </c>
      <c r="X74" s="303">
        <v>10.8</v>
      </c>
      <c r="Y74" s="219">
        <v>6.2846000000000011</v>
      </c>
      <c r="AA74" s="303">
        <v>5.95</v>
      </c>
      <c r="AB74" s="219">
        <v>1.4346000000000005</v>
      </c>
      <c r="AD74" s="303">
        <v>11.35</v>
      </c>
      <c r="AE74" s="218">
        <v>6.8346</v>
      </c>
      <c r="AG74" s="303">
        <v>-2.4</v>
      </c>
      <c r="AH74" s="218">
        <v>-6.9154</v>
      </c>
      <c r="AI74" s="103">
        <v>-21.945425925925928</v>
      </c>
      <c r="AJ74" s="303">
        <v>3.7</v>
      </c>
      <c r="AK74" s="218">
        <v>-0.81539999999999946</v>
      </c>
      <c r="AL74" s="103"/>
      <c r="AM74" s="303">
        <v>2.7</v>
      </c>
      <c r="AN74" s="330">
        <f t="shared" si="206"/>
        <v>-1.8153999999999995</v>
      </c>
      <c r="AO74" s="184">
        <v>-21.191833333333332</v>
      </c>
      <c r="AZ74" s="36">
        <v>42316</v>
      </c>
      <c r="BA74" s="303">
        <v>4.75</v>
      </c>
      <c r="BB74" s="227"/>
      <c r="BC74" s="303">
        <v>4.95</v>
      </c>
      <c r="BD74" s="184">
        <v>-19.422566666666665</v>
      </c>
      <c r="BE74" s="303">
        <v>8.6000000000000014</v>
      </c>
      <c r="BF74" s="184"/>
      <c r="BG74" s="303">
        <v>9.1000000000000014</v>
      </c>
      <c r="BH74" s="184"/>
      <c r="BI74" s="303">
        <v>11.75</v>
      </c>
      <c r="BJ74" s="184">
        <v>-17.25415555555556</v>
      </c>
      <c r="BK74" s="303">
        <v>-0.2</v>
      </c>
      <c r="BL74" s="498"/>
      <c r="BM74" s="303">
        <v>1.1499999999999999</v>
      </c>
      <c r="BN74" s="184"/>
      <c r="BO74" s="303">
        <v>3.3</v>
      </c>
      <c r="BP74" s="184"/>
      <c r="BQ74">
        <f t="shared" si="150"/>
        <v>1</v>
      </c>
      <c r="BR74" s="36">
        <v>42316</v>
      </c>
      <c r="BS74">
        <v>20</v>
      </c>
      <c r="BT74">
        <f t="shared" si="123"/>
        <v>0.2</v>
      </c>
      <c r="BU74">
        <v>-17.25415555555556</v>
      </c>
      <c r="BV74" s="36">
        <v>42316</v>
      </c>
      <c r="BW74" s="100">
        <v>20</v>
      </c>
      <c r="BX74" s="100">
        <f t="shared" si="124"/>
        <v>0.2</v>
      </c>
      <c r="BY74" s="100">
        <f t="shared" si="125"/>
        <v>-19.035569599999999</v>
      </c>
      <c r="BZ74" s="100"/>
      <c r="CA74" s="100"/>
      <c r="CC74" s="36">
        <v>42316</v>
      </c>
      <c r="CD74" s="107">
        <v>4.2529999999999983</v>
      </c>
      <c r="CE74" s="107">
        <v>4.3402999999999992</v>
      </c>
      <c r="CF74" s="173">
        <v>-19.035569599999999</v>
      </c>
      <c r="CG74" s="197">
        <f t="shared" si="126"/>
        <v>-0.26679572163999765</v>
      </c>
      <c r="CH74" s="219">
        <v>0.40970000000000084</v>
      </c>
      <c r="CI74" s="222">
        <f>IF(CH74&lt;-7,2,IF(CH74&lt;-5,1.8,IF(CH74&lt;-4,1.7,IF(CH74&lt;-3,1.6,IF(CH74&lt;-2,1.3,IF(CH74&lt;0,1,0))))))</f>
        <v>0</v>
      </c>
      <c r="CJ74" s="223">
        <f t="shared" si="151"/>
        <v>1</v>
      </c>
      <c r="CK74" s="198">
        <f t="shared" si="51"/>
        <v>-18.711944668655995</v>
      </c>
      <c r="CL74" s="198">
        <f t="shared" si="52"/>
        <v>-0.26679572163999765</v>
      </c>
      <c r="CM74" s="503">
        <f t="shared" si="152"/>
        <v>0</v>
      </c>
      <c r="CN74" s="503">
        <f t="shared" si="153"/>
        <v>0</v>
      </c>
      <c r="CO74" s="503">
        <f t="shared" si="54"/>
        <v>0</v>
      </c>
      <c r="CP74" s="503">
        <f t="shared" si="55"/>
        <v>0</v>
      </c>
      <c r="CQ74" s="504">
        <f t="shared" si="56"/>
        <v>-18.711944668655995</v>
      </c>
      <c r="CR74" s="513">
        <f t="shared" si="198"/>
        <v>-0.26679572163999765</v>
      </c>
      <c r="CS74" s="513">
        <f t="shared" si="190"/>
        <v>-0.26679572163999765</v>
      </c>
      <c r="CU74" s="161"/>
      <c r="CW74" s="103">
        <f t="shared" si="154"/>
        <v>-18.711944668655995</v>
      </c>
      <c r="CZ74" s="36">
        <v>42316</v>
      </c>
      <c r="DA74" s="107">
        <v>4.2529999999999983</v>
      </c>
      <c r="DB74" s="107">
        <v>4.3402999999999992</v>
      </c>
      <c r="DC74" s="173">
        <v>-19.035569599999999</v>
      </c>
      <c r="DD74" s="197">
        <f t="shared" si="129"/>
        <v>-0.26679572163999765</v>
      </c>
      <c r="DE74" s="219">
        <v>0.60970000000000102</v>
      </c>
      <c r="DF74" s="222">
        <f>IF(DE74&lt;-7,2,IF(DE74&lt;-5,1.8,IF(DE74&lt;-4,1.7,IF(DE74&lt;-3,1.6,IF(DE74&lt;-2,1.3,IF(DE74&lt;0,1,0))))))</f>
        <v>0</v>
      </c>
      <c r="DG74" s="223">
        <f t="shared" si="155"/>
        <v>1</v>
      </c>
      <c r="DH74" s="198">
        <f t="shared" si="22"/>
        <v>-20.15320997832</v>
      </c>
      <c r="DI74" s="198">
        <f t="shared" si="59"/>
        <v>-0.26679572163999765</v>
      </c>
      <c r="DJ74" s="503">
        <f t="shared" si="156"/>
        <v>0</v>
      </c>
      <c r="DK74" s="503">
        <f t="shared" si="157"/>
        <v>0</v>
      </c>
      <c r="DL74" s="503">
        <f t="shared" si="61"/>
        <v>0</v>
      </c>
      <c r="DM74" s="503">
        <f t="shared" si="62"/>
        <v>0</v>
      </c>
      <c r="DN74" s="504">
        <f t="shared" si="63"/>
        <v>-20.15320997832</v>
      </c>
      <c r="DO74" s="513">
        <f t="shared" si="199"/>
        <v>-0.26679572163999765</v>
      </c>
      <c r="DP74" s="513">
        <f t="shared" si="191"/>
        <v>-0.26679572163999765</v>
      </c>
      <c r="DR74" s="161"/>
      <c r="DT74" s="103">
        <f t="shared" si="158"/>
        <v>-20.15320997832</v>
      </c>
      <c r="DU74" s="229">
        <v>-19.422566666666665</v>
      </c>
      <c r="DV74" s="179"/>
      <c r="DW74" s="36">
        <v>42316</v>
      </c>
      <c r="DX74" s="107">
        <v>4.2529999999999983</v>
      </c>
      <c r="DY74" s="107">
        <v>4.3402999999999992</v>
      </c>
      <c r="DZ74" s="173">
        <v>-19.035569599999999</v>
      </c>
      <c r="EA74" s="197">
        <f t="shared" si="132"/>
        <v>-0.26679572163999765</v>
      </c>
      <c r="EB74" s="219">
        <v>4.2597000000000023</v>
      </c>
      <c r="EC74" s="222">
        <f>IF(EB74&lt;-7,2,IF(EB74&lt;-5,1.8,IF(EB74&lt;-4,1.7,IF(EB74&lt;-3,1.6,IF(EB74&lt;-2,1.3,IF(EB74&lt;0,1,0))))))</f>
        <v>0</v>
      </c>
      <c r="ED74" s="223">
        <f t="shared" si="159"/>
        <v>0.85</v>
      </c>
      <c r="EE74" s="198">
        <f t="shared" si="26"/>
        <v>-17.034175413923997</v>
      </c>
      <c r="EF74" s="198">
        <f t="shared" si="66"/>
        <v>-0.22677636339399854</v>
      </c>
      <c r="EG74" s="503">
        <f t="shared" si="160"/>
        <v>0</v>
      </c>
      <c r="EH74" s="503">
        <f t="shared" si="161"/>
        <v>0</v>
      </c>
      <c r="EI74" s="503">
        <f t="shared" si="68"/>
        <v>-5.3359144327999534E-2</v>
      </c>
      <c r="EJ74" s="503">
        <f t="shared" si="69"/>
        <v>0</v>
      </c>
      <c r="EK74" s="504">
        <f t="shared" si="70"/>
        <v>-17.087534558251996</v>
      </c>
      <c r="EL74" s="513">
        <f t="shared" si="200"/>
        <v>-0.28013550772199808</v>
      </c>
      <c r="EM74" s="513">
        <f t="shared" si="192"/>
        <v>-0.28013550772199808</v>
      </c>
      <c r="EO74" s="161"/>
      <c r="EQ74" s="103">
        <f t="shared" si="162"/>
        <v>-17.087534558251996</v>
      </c>
      <c r="ER74" s="178"/>
      <c r="ES74" s="179"/>
      <c r="ET74" s="36">
        <v>42316</v>
      </c>
      <c r="EU74" s="107">
        <v>4.2529999999999983</v>
      </c>
      <c r="EV74" s="107">
        <v>4.3402999999999992</v>
      </c>
      <c r="EW74" s="173">
        <v>-19.035569599999999</v>
      </c>
      <c r="EX74" s="197">
        <f t="shared" si="135"/>
        <v>-0.26679572163999765</v>
      </c>
      <c r="EY74" s="219">
        <v>4.7597000000000023</v>
      </c>
      <c r="EZ74" s="222">
        <f>IF(EY74&lt;-7,2,IF(EY74&lt;-5,1.8,IF(EY74&lt;-4,1.7,IF(EY74&lt;-3,1.6,IF(EY74&lt;-2,1.3,IF(EY74&lt;0,1,0))))))</f>
        <v>0</v>
      </c>
      <c r="FA74" s="223">
        <f t="shared" si="163"/>
        <v>0.85</v>
      </c>
      <c r="FB74" s="198">
        <f t="shared" si="30"/>
        <v>-17.691577985539197</v>
      </c>
      <c r="FC74" s="198">
        <f t="shared" si="73"/>
        <v>-0.22677636339399854</v>
      </c>
      <c r="FD74" s="503">
        <f t="shared" si="164"/>
        <v>0</v>
      </c>
      <c r="FE74" s="503">
        <f t="shared" si="165"/>
        <v>0</v>
      </c>
      <c r="FF74" s="503">
        <f t="shared" si="75"/>
        <v>0</v>
      </c>
      <c r="FG74" s="503">
        <f t="shared" si="76"/>
        <v>0</v>
      </c>
      <c r="FH74" s="504">
        <f t="shared" si="77"/>
        <v>-18.791577985539192</v>
      </c>
      <c r="FI74" s="513">
        <f t="shared" si="201"/>
        <v>-0.22677636339399854</v>
      </c>
      <c r="FJ74" s="513">
        <f t="shared" si="193"/>
        <v>-0.22677636339399854</v>
      </c>
      <c r="FL74" s="161"/>
      <c r="FN74" s="103">
        <f t="shared" si="166"/>
        <v>-18.791577985539192</v>
      </c>
      <c r="FO74" s="178"/>
      <c r="FP74" s="179"/>
      <c r="FQ74" s="36">
        <v>42316</v>
      </c>
      <c r="FR74" s="107">
        <v>4.2529999999999983</v>
      </c>
      <c r="FS74" s="107">
        <v>4.3402999999999992</v>
      </c>
      <c r="FT74" s="173">
        <v>-19.035569599999999</v>
      </c>
      <c r="FU74" s="197">
        <f t="shared" si="138"/>
        <v>-0.26679572163999765</v>
      </c>
      <c r="FV74" s="218">
        <v>7.4097000000000008</v>
      </c>
      <c r="FW74" s="222">
        <f>IF(FV74&lt;-7,2,IF(FV74&lt;-5,1.8,IF(FV74&lt;-4,1.7,IF(FV74&lt;-3,1.6,IF(FV74&lt;-2,1.3,IF(FV74&lt;0,1,0))))))</f>
        <v>0</v>
      </c>
      <c r="FX74" s="223">
        <f t="shared" si="167"/>
        <v>0.8</v>
      </c>
      <c r="FY74" s="198">
        <f t="shared" si="34"/>
        <v>-18.497991516541202</v>
      </c>
      <c r="FZ74" s="198">
        <f t="shared" si="80"/>
        <v>-0.21343657731199883</v>
      </c>
      <c r="GA74" s="503">
        <f t="shared" si="168"/>
        <v>0</v>
      </c>
      <c r="GB74" s="503">
        <f t="shared" si="169"/>
        <v>0</v>
      </c>
      <c r="GC74" s="503">
        <f t="shared" si="82"/>
        <v>0</v>
      </c>
      <c r="GD74" s="503">
        <f t="shared" si="83"/>
        <v>0</v>
      </c>
      <c r="GE74" s="504">
        <f t="shared" si="84"/>
        <v>-18.297991516541202</v>
      </c>
      <c r="GF74" s="513">
        <f t="shared" si="202"/>
        <v>-0.21343657731199883</v>
      </c>
      <c r="GG74" s="513">
        <f t="shared" si="194"/>
        <v>-0.21343657731199883</v>
      </c>
      <c r="GI74" s="161"/>
      <c r="GK74" s="103">
        <f t="shared" si="170"/>
        <v>-18.297991516541202</v>
      </c>
      <c r="GL74" s="229">
        <v>-17.25415555555556</v>
      </c>
      <c r="GM74" s="179"/>
      <c r="GN74" s="36">
        <v>42316</v>
      </c>
      <c r="GO74" s="107">
        <v>4.2529999999999983</v>
      </c>
      <c r="GP74" s="107">
        <v>4.3402999999999992</v>
      </c>
      <c r="GQ74" s="173">
        <v>-19.035569599999999</v>
      </c>
      <c r="GR74" s="197">
        <f t="shared" si="141"/>
        <v>-0.26679572163999765</v>
      </c>
      <c r="GS74" s="218">
        <v>-4.5402999999999993</v>
      </c>
      <c r="GT74" s="222">
        <f>IF(GS74&lt;-7,2,IF(GS74&lt;-5,1.8,IF(GS74&lt;-4,1.7,IF(GS74&lt;-3,1.6,IF(GS74&lt;-2,1.3,IF(GS74&lt;0,1,0))))))</f>
        <v>1.7</v>
      </c>
      <c r="GU74" s="223">
        <f t="shared" si="171"/>
        <v>0</v>
      </c>
      <c r="GV74" s="198">
        <f t="shared" si="38"/>
        <v>-21.202754245916797</v>
      </c>
      <c r="GW74" s="198">
        <f t="shared" si="87"/>
        <v>-0.45355272678799707</v>
      </c>
      <c r="GX74" s="503">
        <f t="shared" si="172"/>
        <v>5.3359144327999534E-2</v>
      </c>
      <c r="GY74" s="503">
        <f t="shared" si="173"/>
        <v>0</v>
      </c>
      <c r="GZ74" s="503">
        <f t="shared" si="89"/>
        <v>0</v>
      </c>
      <c r="HA74" s="503">
        <f t="shared" si="90"/>
        <v>0</v>
      </c>
      <c r="HB74" s="504">
        <f t="shared" si="91"/>
        <v>-21.349395101588797</v>
      </c>
      <c r="HC74" s="513">
        <f t="shared" si="203"/>
        <v>-0.40019358245999753</v>
      </c>
      <c r="HD74" s="513">
        <f t="shared" si="195"/>
        <v>-0.40019358245999753</v>
      </c>
      <c r="HF74" s="161"/>
      <c r="HH74" s="103">
        <f t="shared" si="174"/>
        <v>-21.349395101588797</v>
      </c>
      <c r="HI74" s="98"/>
      <c r="HJ74" s="179"/>
      <c r="HK74" s="36">
        <v>42316</v>
      </c>
      <c r="HL74" s="107">
        <v>4.2529999999999983</v>
      </c>
      <c r="HM74" s="107">
        <v>4.3402999999999992</v>
      </c>
      <c r="HN74" s="173">
        <v>-19.035569599999999</v>
      </c>
      <c r="HO74" s="197">
        <f t="shared" si="144"/>
        <v>-0.26679572163999765</v>
      </c>
      <c r="HP74" s="218">
        <v>-3.1902999999999992</v>
      </c>
      <c r="HQ74" s="222">
        <f>IF(HP74&lt;-7,2,IF(HP74&lt;-5,1.8,IF(HP74&lt;-4,1.7,IF(HP74&lt;-3,1.6,IF(HP74&lt;-2,1.3,IF(HP74&lt;0,1,0))))))</f>
        <v>1.6</v>
      </c>
      <c r="HR74" s="223">
        <f t="shared" si="175"/>
        <v>0</v>
      </c>
      <c r="HS74" s="198">
        <f t="shared" si="42"/>
        <v>-20.223554209984805</v>
      </c>
      <c r="HT74" s="198">
        <f t="shared" si="94"/>
        <v>-0.42687315462399766</v>
      </c>
      <c r="HU74" s="503">
        <f t="shared" si="176"/>
        <v>0</v>
      </c>
      <c r="HV74" s="503">
        <f t="shared" si="177"/>
        <v>0</v>
      </c>
      <c r="HW74" s="503">
        <f t="shared" si="96"/>
        <v>0</v>
      </c>
      <c r="HX74" s="503">
        <f t="shared" si="97"/>
        <v>0</v>
      </c>
      <c r="HY74" s="504">
        <f t="shared" si="98"/>
        <v>-19.923554209984808</v>
      </c>
      <c r="HZ74" s="513">
        <f t="shared" si="204"/>
        <v>-0.42687315462399766</v>
      </c>
      <c r="IA74" s="513">
        <f t="shared" si="196"/>
        <v>-0.42687315462399766</v>
      </c>
      <c r="IB74" s="159"/>
      <c r="IC74" s="161"/>
      <c r="ID74" s="159"/>
      <c r="IE74" s="103">
        <f t="shared" si="178"/>
        <v>-19.923554209984808</v>
      </c>
      <c r="IF74" s="178"/>
      <c r="IG74" s="179"/>
      <c r="IH74" s="36">
        <v>42316</v>
      </c>
      <c r="II74" s="107">
        <v>4.2529999999999983</v>
      </c>
      <c r="IJ74" s="107">
        <v>4.3402999999999992</v>
      </c>
      <c r="IK74" s="173">
        <v>-19.035569599999999</v>
      </c>
      <c r="IL74" s="197">
        <f t="shared" si="147"/>
        <v>-0.26679572163999765</v>
      </c>
      <c r="IM74" s="218">
        <v>-1.0402999999999993</v>
      </c>
      <c r="IN74" s="222">
        <f>IF(IM74&lt;-7,2,IF(IM74&lt;-5,1.8,IF(IM74&lt;-4,1.7,IF(IM74&lt;-3,1.6,IF(IM74&lt;-2,1.3,IF(IM74&lt;0,1,0))))))</f>
        <v>1</v>
      </c>
      <c r="IO74" s="223">
        <f t="shared" si="179"/>
        <v>0</v>
      </c>
      <c r="IP74" s="198">
        <f t="shared" si="46"/>
        <v>-24.052172611979195</v>
      </c>
      <c r="IQ74" s="198">
        <f t="shared" si="101"/>
        <v>-0.26679572163999765</v>
      </c>
      <c r="IR74" s="503">
        <f t="shared" si="180"/>
        <v>8.0038716491999298E-2</v>
      </c>
      <c r="IS74" s="503">
        <f t="shared" si="181"/>
        <v>0</v>
      </c>
      <c r="IT74" s="503">
        <f t="shared" si="103"/>
        <v>0</v>
      </c>
      <c r="IU74" s="503">
        <f t="shared" si="104"/>
        <v>0</v>
      </c>
      <c r="IV74" s="504">
        <f t="shared" si="105"/>
        <v>-21.403274150199191</v>
      </c>
      <c r="IW74" s="513">
        <f t="shared" si="205"/>
        <v>-0.11205420308879901</v>
      </c>
      <c r="IX74" s="513">
        <f t="shared" si="197"/>
        <v>-0.18675700514799837</v>
      </c>
      <c r="IY74" s="159"/>
      <c r="IZ74" s="161"/>
      <c r="JA74" s="159"/>
      <c r="JB74" s="103">
        <f t="shared" si="182"/>
        <v>-21.403274150199191</v>
      </c>
      <c r="JC74" s="184"/>
      <c r="JD74" s="515">
        <v>-19.035569599999999</v>
      </c>
      <c r="JF74" s="159">
        <v>0.40970000000000084</v>
      </c>
      <c r="JG74" s="159">
        <f t="shared" si="183"/>
        <v>-18.711944668655995</v>
      </c>
      <c r="JH74" s="159"/>
      <c r="JJ74" s="159">
        <v>0.60970000000000102</v>
      </c>
      <c r="JK74" s="159">
        <f t="shared" si="184"/>
        <v>-20.15320997832</v>
      </c>
      <c r="JL74" s="228">
        <v>-19.422566666666665</v>
      </c>
      <c r="JN74" s="159">
        <v>4.2597000000000023</v>
      </c>
      <c r="JO74" s="159">
        <f t="shared" si="185"/>
        <v>-17.087534558251996</v>
      </c>
      <c r="JP74" s="159"/>
      <c r="JR74" s="159">
        <v>4.7597000000000023</v>
      </c>
      <c r="JS74" s="159">
        <f t="shared" si="186"/>
        <v>-18.791577985539192</v>
      </c>
      <c r="JT74" s="159"/>
      <c r="JV74" s="159">
        <v>7.4097000000000008</v>
      </c>
      <c r="JW74" s="159">
        <f t="shared" si="187"/>
        <v>-18.297991516541202</v>
      </c>
      <c r="JX74" s="228">
        <v>-17.25415555555556</v>
      </c>
      <c r="JZ74" s="159">
        <v>-4.5402999999999993</v>
      </c>
      <c r="KA74" s="159">
        <f t="shared" si="188"/>
        <v>-21.349395101588797</v>
      </c>
      <c r="KB74" s="159"/>
      <c r="KD74" s="370">
        <v>-3.1902999999999992</v>
      </c>
      <c r="KE74" s="159">
        <f t="shared" si="189"/>
        <v>-19.923554209984808</v>
      </c>
      <c r="KF74" s="159"/>
      <c r="KH74" s="218">
        <v>-1.0402999999999993</v>
      </c>
      <c r="KI74" s="159">
        <f t="shared" si="49"/>
        <v>-21.403274150199191</v>
      </c>
      <c r="KJ74" s="184"/>
      <c r="KK74" s="36">
        <v>42316</v>
      </c>
      <c r="KL74" s="36"/>
    </row>
    <row r="75" spans="1:315" ht="15.75" thickBot="1" x14ac:dyDescent="0.3">
      <c r="A75" s="95">
        <v>41221</v>
      </c>
      <c r="B75" s="36">
        <v>41221</v>
      </c>
      <c r="C75" s="303">
        <v>4.75</v>
      </c>
      <c r="D75" s="303">
        <v>4.95</v>
      </c>
      <c r="E75" s="303">
        <v>8.6000000000000014</v>
      </c>
      <c r="F75" s="303">
        <v>9.1000000000000014</v>
      </c>
      <c r="G75" s="303">
        <v>11.75</v>
      </c>
      <c r="H75" s="303">
        <v>-0.2</v>
      </c>
      <c r="I75" s="303">
        <v>1.1499999999999999</v>
      </c>
      <c r="J75" s="303">
        <v>3.3</v>
      </c>
      <c r="K75" s="104"/>
      <c r="L75" s="36">
        <v>42316</v>
      </c>
      <c r="M75" s="107">
        <v>4.2529999999999983</v>
      </c>
      <c r="N75" s="98">
        <f t="shared" si="9"/>
        <v>4.3402999999999992</v>
      </c>
      <c r="O75" s="107">
        <f t="shared" si="10"/>
        <v>4.4279333333333328</v>
      </c>
      <c r="P75" s="264"/>
      <c r="Q75" s="177">
        <v>42316</v>
      </c>
      <c r="R75" s="303">
        <v>4.75</v>
      </c>
      <c r="S75" s="219">
        <v>0.40970000000000084</v>
      </c>
      <c r="U75" s="303">
        <v>4.95</v>
      </c>
      <c r="V75" s="219">
        <v>0.60970000000000102</v>
      </c>
      <c r="W75" s="182">
        <v>-19.422566666666665</v>
      </c>
      <c r="X75" s="303">
        <v>8.6000000000000014</v>
      </c>
      <c r="Y75" s="219">
        <v>4.2597000000000023</v>
      </c>
      <c r="AA75" s="303">
        <v>9.1000000000000014</v>
      </c>
      <c r="AB75" s="219">
        <v>4.7597000000000023</v>
      </c>
      <c r="AD75" s="303">
        <v>11.75</v>
      </c>
      <c r="AE75" s="218">
        <v>7.4097000000000008</v>
      </c>
      <c r="AF75" s="182">
        <v>-17.25415555555556</v>
      </c>
      <c r="AG75" s="303">
        <v>-0.2</v>
      </c>
      <c r="AH75" s="218">
        <v>-4.5402999999999993</v>
      </c>
      <c r="AJ75" s="303">
        <v>1.1499999999999999</v>
      </c>
      <c r="AK75" s="218">
        <v>-3.1902999999999992</v>
      </c>
      <c r="AL75" s="103"/>
      <c r="AM75" s="303">
        <v>3.3</v>
      </c>
      <c r="AN75" s="330">
        <f t="shared" si="206"/>
        <v>-1.0402999999999993</v>
      </c>
      <c r="AO75" s="184"/>
      <c r="AZ75" s="36">
        <v>42317</v>
      </c>
      <c r="BA75" s="303">
        <v>2.4500000000000002</v>
      </c>
      <c r="BB75" s="227"/>
      <c r="BC75" s="303">
        <v>3.2</v>
      </c>
      <c r="BD75" s="184"/>
      <c r="BE75" s="303">
        <v>8.75</v>
      </c>
      <c r="BF75" s="184"/>
      <c r="BG75" s="303">
        <v>7.15</v>
      </c>
      <c r="BH75" s="184"/>
      <c r="BI75" s="303">
        <v>10.4</v>
      </c>
      <c r="BJ75" s="184"/>
      <c r="BK75" s="303">
        <v>0.29999999999999993</v>
      </c>
      <c r="BL75" s="374"/>
      <c r="BM75" s="303">
        <v>-0.5</v>
      </c>
      <c r="BN75" s="184"/>
      <c r="BO75" s="303">
        <v>5.9499999999999993</v>
      </c>
      <c r="BP75" s="184"/>
      <c r="BQ75">
        <f t="shared" si="150"/>
        <v>0</v>
      </c>
      <c r="BR75" s="36">
        <v>42316</v>
      </c>
      <c r="BS75">
        <v>20</v>
      </c>
      <c r="BT75">
        <f t="shared" si="123"/>
        <v>0.2</v>
      </c>
      <c r="BU75">
        <v>-19.422566666666665</v>
      </c>
      <c r="BV75" s="36">
        <v>42317</v>
      </c>
      <c r="BW75" s="100">
        <v>21</v>
      </c>
      <c r="BX75" s="100">
        <f t="shared" si="124"/>
        <v>0.21</v>
      </c>
      <c r="BY75" s="100">
        <f t="shared" si="125"/>
        <v>-19.292331519960001</v>
      </c>
      <c r="BZ75" s="100"/>
      <c r="CA75" s="100"/>
      <c r="CC75" s="36">
        <v>42317</v>
      </c>
      <c r="CD75" s="107">
        <v>4.0793999999999997</v>
      </c>
      <c r="CE75" s="107">
        <v>4.166199999999999</v>
      </c>
      <c r="CF75" s="173">
        <v>-19.292331519960001</v>
      </c>
      <c r="CG75" s="197">
        <f t="shared" si="126"/>
        <v>-0.25676191996000242</v>
      </c>
      <c r="CH75" s="219">
        <v>-1.7161999999999988</v>
      </c>
      <c r="CI75" s="222">
        <f>IF(CH75&lt;-7,2,IF(CH75&lt;-5,1.8,IF(CH75&lt;-4,1.7,IF(CH75&lt;-3,1.6,IF(CH75&lt;-2,1.3,IF(CH75&lt;0,1,0))))))</f>
        <v>1</v>
      </c>
      <c r="CJ75" s="223">
        <f t="shared" si="151"/>
        <v>0</v>
      </c>
      <c r="CK75" s="198">
        <f t="shared" si="51"/>
        <v>-18.968706588615998</v>
      </c>
      <c r="CL75" s="198">
        <f t="shared" si="52"/>
        <v>-0.25676191996000242</v>
      </c>
      <c r="CM75" s="503">
        <f t="shared" si="152"/>
        <v>0</v>
      </c>
      <c r="CN75" s="503">
        <f t="shared" si="153"/>
        <v>0</v>
      </c>
      <c r="CO75" s="503">
        <f t="shared" si="54"/>
        <v>0</v>
      </c>
      <c r="CP75" s="503">
        <f t="shared" si="55"/>
        <v>0</v>
      </c>
      <c r="CQ75" s="504">
        <f t="shared" si="56"/>
        <v>-18.968706588615998</v>
      </c>
      <c r="CR75" s="513">
        <f t="shared" si="198"/>
        <v>-0.25676191996000242</v>
      </c>
      <c r="CS75" s="513">
        <f t="shared" si="190"/>
        <v>-0.25676191996000242</v>
      </c>
      <c r="CU75" s="161"/>
      <c r="CW75" s="103">
        <f t="shared" si="154"/>
        <v>-18.968706588615998</v>
      </c>
      <c r="CZ75" s="36">
        <v>42317</v>
      </c>
      <c r="DA75" s="107">
        <v>4.0793999999999997</v>
      </c>
      <c r="DB75" s="107">
        <v>4.166199999999999</v>
      </c>
      <c r="DC75" s="173">
        <v>-19.292331519960001</v>
      </c>
      <c r="DD75" s="197">
        <f t="shared" si="129"/>
        <v>-0.25676191996000242</v>
      </c>
      <c r="DE75" s="219">
        <v>-0.96619999999999884</v>
      </c>
      <c r="DF75" s="222">
        <f>IF(DE75&lt;-7,2,IF(DE75&lt;-5,1.8,IF(DE75&lt;-4,1.7,IF(DE75&lt;-3,1.6,IF(DE75&lt;-2,1.3,IF(DE75&lt;0,1,0))))))</f>
        <v>1</v>
      </c>
      <c r="DG75" s="223">
        <f t="shared" si="155"/>
        <v>0</v>
      </c>
      <c r="DH75" s="198">
        <f t="shared" si="22"/>
        <v>-20.409971898280002</v>
      </c>
      <c r="DI75" s="198">
        <f t="shared" si="59"/>
        <v>-0.25676191996000242</v>
      </c>
      <c r="DJ75" s="503">
        <f t="shared" si="156"/>
        <v>0</v>
      </c>
      <c r="DK75" s="503">
        <f t="shared" si="157"/>
        <v>0</v>
      </c>
      <c r="DL75" s="503">
        <f t="shared" si="61"/>
        <v>0</v>
      </c>
      <c r="DM75" s="503">
        <f t="shared" si="62"/>
        <v>0</v>
      </c>
      <c r="DN75" s="504">
        <f t="shared" si="63"/>
        <v>-20.409971898280002</v>
      </c>
      <c r="DO75" s="513">
        <f t="shared" si="199"/>
        <v>-0.25676191996000242</v>
      </c>
      <c r="DP75" s="513">
        <f t="shared" si="191"/>
        <v>-0.25676191996000242</v>
      </c>
      <c r="DR75" s="161"/>
      <c r="DT75" s="103">
        <f t="shared" si="158"/>
        <v>-20.409971898280002</v>
      </c>
      <c r="DU75" s="178"/>
      <c r="DV75" s="179"/>
      <c r="DW75" s="36">
        <v>42317</v>
      </c>
      <c r="DX75" s="107">
        <v>4.0793999999999997</v>
      </c>
      <c r="DY75" s="107">
        <v>4.166199999999999</v>
      </c>
      <c r="DZ75" s="173">
        <v>-19.292331519960001</v>
      </c>
      <c r="EA75" s="197">
        <f t="shared" si="132"/>
        <v>-0.25676191996000242</v>
      </c>
      <c r="EB75" s="219">
        <v>4.583800000000001</v>
      </c>
      <c r="EC75" s="222">
        <f>IF(EB75&lt;-7,2,IF(EB75&lt;-5,1.8,IF(EB75&lt;-4,1.7,IF(EB75&lt;-3,1.6,IF(EB75&lt;-2,1.3,IF(EB75&lt;0,1,0))))))</f>
        <v>0</v>
      </c>
      <c r="ED75" s="223">
        <f t="shared" si="159"/>
        <v>0.85</v>
      </c>
      <c r="EE75" s="198">
        <f t="shared" si="26"/>
        <v>-17.252423045889998</v>
      </c>
      <c r="EF75" s="198">
        <f t="shared" si="66"/>
        <v>-0.21824763196600117</v>
      </c>
      <c r="EG75" s="503">
        <f t="shared" si="160"/>
        <v>0</v>
      </c>
      <c r="EH75" s="503">
        <f t="shared" si="161"/>
        <v>0</v>
      </c>
      <c r="EI75" s="503">
        <f>IF(AND(EE75&gt;(DZ75+2),EB75&gt;5),EA75*0.1,IF(AND(EE75&gt;(DZ75+2),EB75&gt;3),EA75*0.2,IF(AND(EE75&gt;(DZ75+2),EB75&gt;1),EA75*0.3,0)))</f>
        <v>-5.1352383992000483E-2</v>
      </c>
      <c r="EJ75" s="503">
        <f t="shared" si="69"/>
        <v>0</v>
      </c>
      <c r="EK75" s="504">
        <f t="shared" si="70"/>
        <v>-17.357134574209997</v>
      </c>
      <c r="EL75" s="513">
        <f t="shared" si="200"/>
        <v>-0.26960001595800165</v>
      </c>
      <c r="EM75" s="513">
        <f t="shared" si="192"/>
        <v>-0.26960001595800165</v>
      </c>
      <c r="EO75" s="161"/>
      <c r="EQ75" s="103">
        <f t="shared" si="162"/>
        <v>-17.357134574209997</v>
      </c>
      <c r="ER75" s="178"/>
      <c r="ES75" s="179"/>
      <c r="ET75" s="36">
        <v>42317</v>
      </c>
      <c r="EU75" s="107">
        <v>4.0793999999999997</v>
      </c>
      <c r="EV75" s="107">
        <v>4.166199999999999</v>
      </c>
      <c r="EW75" s="173">
        <v>-19.292331519960001</v>
      </c>
      <c r="EX75" s="197">
        <f t="shared" si="135"/>
        <v>-0.25676191996000242</v>
      </c>
      <c r="EY75" s="219">
        <v>2.9838000000000013</v>
      </c>
      <c r="EZ75" s="222">
        <f>IF(EY75&lt;-7,2,IF(EY75&lt;-5,1.8,IF(EY75&lt;-4,1.7,IF(EY75&lt;-3,1.6,IF(EY75&lt;-2,1.3,IF(EY75&lt;0,1,0))))))</f>
        <v>0</v>
      </c>
      <c r="FA75" s="223">
        <f t="shared" si="163"/>
        <v>0.95</v>
      </c>
      <c r="FB75" s="198">
        <f t="shared" si="30"/>
        <v>-17.935501809501201</v>
      </c>
      <c r="FC75" s="198">
        <f t="shared" si="73"/>
        <v>-0.24392382396200318</v>
      </c>
      <c r="FD75" s="503">
        <f t="shared" si="164"/>
        <v>0</v>
      </c>
      <c r="FE75" s="503">
        <f t="shared" si="165"/>
        <v>0</v>
      </c>
      <c r="FF75" s="503">
        <f t="shared" si="75"/>
        <v>0</v>
      </c>
      <c r="FG75" s="503">
        <f t="shared" si="76"/>
        <v>0</v>
      </c>
      <c r="FH75" s="504">
        <f t="shared" si="77"/>
        <v>-19.035501809501195</v>
      </c>
      <c r="FI75" s="513">
        <f t="shared" si="201"/>
        <v>-0.24392382396200318</v>
      </c>
      <c r="FJ75" s="513">
        <f t="shared" si="193"/>
        <v>-0.24392382396200318</v>
      </c>
      <c r="FL75" s="161"/>
      <c r="FN75" s="103">
        <f t="shared" si="166"/>
        <v>-19.035501809501195</v>
      </c>
      <c r="FO75" s="178"/>
      <c r="FP75" s="179"/>
      <c r="FQ75" s="36">
        <v>42317</v>
      </c>
      <c r="FR75" s="107">
        <v>4.0793999999999997</v>
      </c>
      <c r="FS75" s="107">
        <v>4.166199999999999</v>
      </c>
      <c r="FT75" s="173">
        <v>-19.292331519960001</v>
      </c>
      <c r="FU75" s="197">
        <f t="shared" si="138"/>
        <v>-0.25676191996000242</v>
      </c>
      <c r="FV75" s="218">
        <v>6.2338000000000013</v>
      </c>
      <c r="FW75" s="222">
        <f>IF(FV75&lt;-7,2,IF(FV75&lt;-5,1.8,IF(FV75&lt;-4,1.7,IF(FV75&lt;-3,1.6,IF(FV75&lt;-2,1.3,IF(FV75&lt;0,1,0))))))</f>
        <v>0</v>
      </c>
      <c r="FX75" s="223">
        <f t="shared" si="167"/>
        <v>0.8</v>
      </c>
      <c r="FY75" s="198">
        <f t="shared" si="34"/>
        <v>-18.703401052509204</v>
      </c>
      <c r="FZ75" s="198">
        <f t="shared" si="80"/>
        <v>-0.20540953596800193</v>
      </c>
      <c r="GA75" s="503">
        <f t="shared" si="168"/>
        <v>0</v>
      </c>
      <c r="GB75" s="503">
        <f t="shared" si="169"/>
        <v>0</v>
      </c>
      <c r="GC75" s="503">
        <f t="shared" si="82"/>
        <v>0</v>
      </c>
      <c r="GD75" s="503">
        <f t="shared" si="83"/>
        <v>0</v>
      </c>
      <c r="GE75" s="504">
        <f t="shared" si="84"/>
        <v>-18.503401052509204</v>
      </c>
      <c r="GF75" s="513">
        <f t="shared" si="202"/>
        <v>-0.20540953596800193</v>
      </c>
      <c r="GG75" s="513">
        <f t="shared" si="194"/>
        <v>-0.20540953596800193</v>
      </c>
      <c r="GI75" s="161"/>
      <c r="GK75" s="103">
        <f t="shared" si="170"/>
        <v>-18.503401052509204</v>
      </c>
      <c r="GL75" s="178"/>
      <c r="GM75" s="179"/>
      <c r="GN75" s="36">
        <v>42317</v>
      </c>
      <c r="GO75" s="107">
        <v>4.0793999999999997</v>
      </c>
      <c r="GP75" s="107">
        <v>4.166199999999999</v>
      </c>
      <c r="GQ75" s="173">
        <v>-19.292331519960001</v>
      </c>
      <c r="GR75" s="197">
        <f t="shared" si="141"/>
        <v>-0.25676191996000242</v>
      </c>
      <c r="GS75" s="218">
        <v>-3.8661999999999992</v>
      </c>
      <c r="GT75" s="222">
        <f>IF(GS75&lt;-7,2,IF(GS75&lt;-5,1.8,IF(GS75&lt;-4,1.7,IF(GS75&lt;-3,1.6,IF(GS75&lt;-2,1.3,IF(GS75&lt;0,1,0))))))</f>
        <v>1.6</v>
      </c>
      <c r="GU75" s="223">
        <f t="shared" si="171"/>
        <v>0</v>
      </c>
      <c r="GV75" s="198">
        <f t="shared" si="38"/>
        <v>-21.613573317852801</v>
      </c>
      <c r="GW75" s="198">
        <f t="shared" si="87"/>
        <v>-0.41081907193600387</v>
      </c>
      <c r="GX75" s="503">
        <f t="shared" si="172"/>
        <v>5.1352383992000483E-2</v>
      </c>
      <c r="GY75" s="503">
        <f t="shared" si="173"/>
        <v>0</v>
      </c>
      <c r="GZ75" s="503">
        <f t="shared" si="89"/>
        <v>0</v>
      </c>
      <c r="HA75" s="503">
        <f t="shared" si="90"/>
        <v>0</v>
      </c>
      <c r="HB75" s="504">
        <f t="shared" si="91"/>
        <v>-21.708861789532801</v>
      </c>
      <c r="HC75" s="513">
        <f t="shared" si="203"/>
        <v>-0.21568001276640203</v>
      </c>
      <c r="HD75" s="513">
        <f t="shared" si="195"/>
        <v>-0.35946668794400338</v>
      </c>
      <c r="HF75" s="161"/>
      <c r="HH75" s="103">
        <f t="shared" si="174"/>
        <v>-21.708861789532801</v>
      </c>
      <c r="HJ75" s="179"/>
      <c r="HK75" s="36">
        <v>42317</v>
      </c>
      <c r="HL75" s="107">
        <v>4.0793999999999997</v>
      </c>
      <c r="HM75" s="107">
        <v>4.166199999999999</v>
      </c>
      <c r="HN75" s="173">
        <v>-19.292331519960001</v>
      </c>
      <c r="HO75" s="197">
        <f t="shared" si="144"/>
        <v>-0.25676191996000242</v>
      </c>
      <c r="HP75" s="218">
        <v>-4.666199999999999</v>
      </c>
      <c r="HQ75" s="222">
        <f>IF(HP75&lt;-7,2,IF(HP75&lt;-5,1.8,IF(HP75&lt;-4,1.7,IF(HP75&lt;-3,1.6,IF(HP75&lt;-2,1.3,IF(HP75&lt;0,1,0))))))</f>
        <v>1.7</v>
      </c>
      <c r="HR75" s="223">
        <f t="shared" si="175"/>
        <v>0</v>
      </c>
      <c r="HS75" s="198">
        <f t="shared" si="42"/>
        <v>-20.660049473916807</v>
      </c>
      <c r="HT75" s="198">
        <f t="shared" si="94"/>
        <v>-0.43649526393200233</v>
      </c>
      <c r="HU75" s="503">
        <f t="shared" si="176"/>
        <v>0</v>
      </c>
      <c r="HV75" s="503">
        <f t="shared" si="177"/>
        <v>0</v>
      </c>
      <c r="HW75" s="503">
        <f t="shared" si="96"/>
        <v>0</v>
      </c>
      <c r="HX75" s="503">
        <f t="shared" si="97"/>
        <v>0</v>
      </c>
      <c r="HY75" s="504">
        <f t="shared" si="98"/>
        <v>-20.36004947391681</v>
      </c>
      <c r="HZ75" s="513">
        <f t="shared" si="204"/>
        <v>-0.43649526393200233</v>
      </c>
      <c r="IA75" s="513">
        <f t="shared" si="196"/>
        <v>-0.43649526393200233</v>
      </c>
      <c r="IB75" s="159"/>
      <c r="IC75" s="161"/>
      <c r="ID75" s="159"/>
      <c r="IE75" s="103">
        <f t="shared" si="178"/>
        <v>-20.36004947391681</v>
      </c>
      <c r="IF75" s="178"/>
      <c r="IG75" s="179"/>
      <c r="IH75" s="36">
        <v>42317</v>
      </c>
      <c r="II75" s="107">
        <v>4.0793999999999997</v>
      </c>
      <c r="IJ75" s="107">
        <v>4.166199999999999</v>
      </c>
      <c r="IK75" s="173">
        <v>-19.292331519960001</v>
      </c>
      <c r="IL75" s="197">
        <f t="shared" si="147"/>
        <v>-0.25676191996000242</v>
      </c>
      <c r="IM75" s="218">
        <v>1.7838000000000003</v>
      </c>
      <c r="IN75" s="222">
        <f>IF(IM75&lt;-7,2,IF(IM75&lt;-5,1.8,IF(IM75&lt;-4,1.7,IF(IM75&lt;-3,1.6,IF(IM75&lt;-2,1.3,IF(IM75&lt;0,1,0))))))</f>
        <v>0</v>
      </c>
      <c r="IO75" s="223">
        <f t="shared" si="179"/>
        <v>0.98</v>
      </c>
      <c r="IP75" s="198">
        <f t="shared" si="46"/>
        <v>-24.303799293539996</v>
      </c>
      <c r="IQ75" s="198">
        <f t="shared" si="101"/>
        <v>-0.25162668156080059</v>
      </c>
      <c r="IR75" s="503">
        <f t="shared" si="180"/>
        <v>0</v>
      </c>
      <c r="IS75" s="503">
        <f t="shared" si="181"/>
        <v>2.5676191996000242E-2</v>
      </c>
      <c r="IT75" s="503">
        <f t="shared" si="103"/>
        <v>0</v>
      </c>
      <c r="IU75" s="503">
        <f t="shared" si="104"/>
        <v>0</v>
      </c>
      <c r="IV75" s="504">
        <f t="shared" si="105"/>
        <v>-21.62922463976399</v>
      </c>
      <c r="IW75" s="513">
        <f t="shared" si="205"/>
        <v>-0.22595048956480035</v>
      </c>
      <c r="IX75" s="513">
        <f t="shared" si="197"/>
        <v>-0.22595048956480035</v>
      </c>
      <c r="IY75" s="159"/>
      <c r="IZ75" s="161"/>
      <c r="JA75" s="159"/>
      <c r="JB75" s="103">
        <f t="shared" si="182"/>
        <v>-21.62922463976399</v>
      </c>
      <c r="JC75" s="184"/>
      <c r="JD75" s="515">
        <v>-19.292331519960001</v>
      </c>
      <c r="JF75" s="159">
        <v>-1.7161999999999988</v>
      </c>
      <c r="JG75" s="159">
        <f t="shared" si="183"/>
        <v>-18.968706588615998</v>
      </c>
      <c r="JH75" s="159"/>
      <c r="JJ75" s="159">
        <v>-0.96619999999999884</v>
      </c>
      <c r="JK75" s="159">
        <f t="shared" si="184"/>
        <v>-20.409971898280002</v>
      </c>
      <c r="JL75" s="159"/>
      <c r="JN75" s="159">
        <v>4.583800000000001</v>
      </c>
      <c r="JO75" s="159">
        <f t="shared" si="185"/>
        <v>-17.357134574209997</v>
      </c>
      <c r="JP75" s="159"/>
      <c r="JR75" s="159">
        <v>2.9838000000000013</v>
      </c>
      <c r="JS75" s="159">
        <f t="shared" si="186"/>
        <v>-19.035501809501195</v>
      </c>
      <c r="JT75" s="159"/>
      <c r="JV75" s="159">
        <v>6.2338000000000013</v>
      </c>
      <c r="JW75" s="159">
        <f t="shared" si="187"/>
        <v>-18.503401052509204</v>
      </c>
      <c r="JX75" s="159"/>
      <c r="JZ75" s="159">
        <v>-3.8661999999999992</v>
      </c>
      <c r="KA75" s="159">
        <f t="shared" si="188"/>
        <v>-21.708861789532801</v>
      </c>
      <c r="KB75" s="159"/>
      <c r="KD75" s="370">
        <v>-4.666199999999999</v>
      </c>
      <c r="KE75" s="159">
        <f t="shared" si="189"/>
        <v>-20.36004947391681</v>
      </c>
      <c r="KF75" s="159"/>
      <c r="KH75" s="218">
        <v>1.7838000000000003</v>
      </c>
      <c r="KI75" s="159">
        <f t="shared" si="49"/>
        <v>-21.62922463976399</v>
      </c>
      <c r="KJ75" s="159"/>
      <c r="KK75" s="36">
        <v>42317</v>
      </c>
      <c r="KL75" s="36"/>
      <c r="KM75" s="98">
        <f>(JH80-JG80)</f>
        <v>0.12006301251087237</v>
      </c>
      <c r="KN75" s="400" t="str">
        <f>IF(AND(KM75&gt;-0.5,KM75&lt;0.5)," ",KM75)</f>
        <v xml:space="preserve"> </v>
      </c>
      <c r="KO75" s="98">
        <f>(JL74-JK74)</f>
        <v>0.73064331165333485</v>
      </c>
      <c r="KP75" s="400">
        <f>IF(AND(KO75&gt;-0.5,KO75&lt;0.5)," ",KO75)</f>
        <v>0.73064331165333485</v>
      </c>
      <c r="KQ75" s="98">
        <f>(JP77-JO77)</f>
        <v>-0.32024278239889981</v>
      </c>
      <c r="KR75" s="400" t="str">
        <f>IF(AND(KQ75&gt;-0.5,KQ75&lt;0.5)," ",KQ75)</f>
        <v xml:space="preserve"> </v>
      </c>
      <c r="KS75" s="98">
        <f>(JT76-JS76)</f>
        <v>-1.2384296677210287</v>
      </c>
      <c r="KT75" s="400">
        <f>IF(AND(KS75&gt;-0.5,KS75&lt;0.5)," ",KS75)</f>
        <v>-1.2384296677210287</v>
      </c>
      <c r="KU75" s="98">
        <f>(JX74-JW74)</f>
        <v>1.0438359609856427</v>
      </c>
      <c r="KV75" s="400">
        <f>IF(AND(KU75&gt;-0.5,KU75&lt;0.5)," ",KU75)</f>
        <v>1.0438359609856427</v>
      </c>
      <c r="KW75" s="98">
        <f>(KB73-KA73)</f>
        <v>-1.0007984808712003</v>
      </c>
      <c r="KX75" s="400">
        <f>IF(AND(KW75&gt;-0.5,KW75&lt;0.5)," ",KW75)</f>
        <v>-1.0007984808712003</v>
      </c>
      <c r="KY75" s="98">
        <f>(KF72-KE72)</f>
        <v>1.7031868010126558</v>
      </c>
      <c r="KZ75" s="400">
        <f>IF(AND(KY75&gt;-0.5,KY75&lt;0.5)," ",KY75)</f>
        <v>1.7031868010126558</v>
      </c>
      <c r="LA75" s="98">
        <f>(KJ73-KI73)</f>
        <v>2.4683811717860493E-2</v>
      </c>
      <c r="LB75" s="400" t="str">
        <f>IF(AND(LA75&gt;-0.5,LA75&lt;0.5)," ",LA75)</f>
        <v xml:space="preserve"> </v>
      </c>
      <c r="LC75" s="111">
        <v>2</v>
      </c>
    </row>
    <row r="76" spans="1:315" ht="15.75" thickBot="1" x14ac:dyDescent="0.3">
      <c r="A76" s="95">
        <v>41222</v>
      </c>
      <c r="B76" s="36">
        <v>41222</v>
      </c>
      <c r="C76" s="303">
        <v>2.4500000000000002</v>
      </c>
      <c r="D76" s="303">
        <v>3.2</v>
      </c>
      <c r="E76" s="303">
        <v>8.75</v>
      </c>
      <c r="F76" s="303">
        <v>7.15</v>
      </c>
      <c r="G76" s="303">
        <v>10.4</v>
      </c>
      <c r="H76" s="303">
        <v>0.29999999999999993</v>
      </c>
      <c r="I76" s="303">
        <v>-0.5</v>
      </c>
      <c r="J76" s="303">
        <v>5.9499999999999993</v>
      </c>
      <c r="K76" s="104"/>
      <c r="L76" s="36">
        <v>42317</v>
      </c>
      <c r="M76" s="107">
        <v>4.0793999999999997</v>
      </c>
      <c r="N76" s="98">
        <f t="shared" si="9"/>
        <v>4.166199999999999</v>
      </c>
      <c r="O76" s="107">
        <f t="shared" si="10"/>
        <v>4.253333333333333</v>
      </c>
      <c r="P76" s="264"/>
      <c r="Q76" s="177">
        <v>42317</v>
      </c>
      <c r="R76" s="303">
        <v>2.4500000000000002</v>
      </c>
      <c r="S76" s="219">
        <v>-1.7161999999999988</v>
      </c>
      <c r="U76" s="303">
        <v>3.2</v>
      </c>
      <c r="V76" s="219">
        <v>-0.96619999999999884</v>
      </c>
      <c r="X76" s="303">
        <v>8.75</v>
      </c>
      <c r="Y76" s="219">
        <v>4.583800000000001</v>
      </c>
      <c r="AA76" s="303">
        <v>7.15</v>
      </c>
      <c r="AB76" s="219">
        <v>2.9838000000000013</v>
      </c>
      <c r="AD76" s="303">
        <v>10.4</v>
      </c>
      <c r="AE76" s="218">
        <v>6.2338000000000013</v>
      </c>
      <c r="AG76" s="303">
        <v>0.29999999999999993</v>
      </c>
      <c r="AH76" s="218">
        <v>-3.8661999999999992</v>
      </c>
      <c r="AJ76" s="303">
        <v>-0.5</v>
      </c>
      <c r="AK76" s="218">
        <v>-4.666199999999999</v>
      </c>
      <c r="AL76" s="103"/>
      <c r="AM76" s="303">
        <v>5.9499999999999993</v>
      </c>
      <c r="AN76" s="330">
        <f t="shared" si="206"/>
        <v>1.7838000000000003</v>
      </c>
      <c r="AO76" s="184"/>
      <c r="AZ76" s="36">
        <v>42318</v>
      </c>
      <c r="BA76" s="303">
        <v>0.6</v>
      </c>
      <c r="BB76" s="227"/>
      <c r="BC76" s="303">
        <v>2.75</v>
      </c>
      <c r="BD76" s="184"/>
      <c r="BE76" s="303">
        <v>7.3999999999999995</v>
      </c>
      <c r="BF76" s="184"/>
      <c r="BG76" s="303">
        <v>3.25</v>
      </c>
      <c r="BH76" s="184">
        <v>-20.520922222222222</v>
      </c>
      <c r="BI76" s="303">
        <v>8.75</v>
      </c>
      <c r="BJ76" s="184"/>
      <c r="BK76" s="303">
        <v>2.65</v>
      </c>
      <c r="BL76" s="374"/>
      <c r="BM76" s="303">
        <v>1.8499999999999999</v>
      </c>
      <c r="BN76" s="184"/>
      <c r="BO76" s="303">
        <v>6.35</v>
      </c>
      <c r="BP76" s="184"/>
      <c r="BQ76">
        <f t="shared" si="150"/>
        <v>1</v>
      </c>
      <c r="BR76" s="36">
        <v>42317</v>
      </c>
      <c r="BS76">
        <v>21</v>
      </c>
      <c r="BT76">
        <f t="shared" si="123"/>
        <v>0.21</v>
      </c>
      <c r="BU76" s="100"/>
      <c r="BV76" s="36">
        <v>42318</v>
      </c>
      <c r="BW76" s="100">
        <v>22</v>
      </c>
      <c r="BX76" s="100">
        <f t="shared" si="124"/>
        <v>0.22</v>
      </c>
      <c r="BY76" s="100">
        <f t="shared" si="125"/>
        <v>-19.539322264959999</v>
      </c>
      <c r="BZ76" s="100"/>
      <c r="CA76" s="100"/>
      <c r="CC76" s="36">
        <v>42318</v>
      </c>
      <c r="CD76" s="107">
        <v>3.9067999999999987</v>
      </c>
      <c r="CE76" s="107">
        <v>3.9930999999999992</v>
      </c>
      <c r="CF76" s="173">
        <v>-19.539322264959999</v>
      </c>
      <c r="CG76" s="197">
        <f t="shared" si="126"/>
        <v>-0.24699074499999796</v>
      </c>
      <c r="CH76" s="219">
        <v>-3.3930999999999991</v>
      </c>
      <c r="CI76" s="222">
        <f t="shared" ref="CI76:CI103" si="207">IF(CH76&lt;-7,2,IF(CH76&lt;-5,1.8,IF(CH76&lt;-4,1.7,IF(CH76&lt;-3,1.6,IF(CH76&lt;-2,1.3,IF(CH76&lt;0,1,0))))))</f>
        <v>1.6</v>
      </c>
      <c r="CJ76" s="223">
        <f t="shared" si="151"/>
        <v>0</v>
      </c>
      <c r="CK76" s="198">
        <f t="shared" si="51"/>
        <v>-19.363891780615994</v>
      </c>
      <c r="CL76" s="198">
        <f t="shared" si="52"/>
        <v>-0.39518519199999602</v>
      </c>
      <c r="CM76" s="503">
        <f t="shared" si="152"/>
        <v>0</v>
      </c>
      <c r="CN76" s="503">
        <f t="shared" si="153"/>
        <v>0</v>
      </c>
      <c r="CO76" s="503">
        <f t="shared" si="54"/>
        <v>0</v>
      </c>
      <c r="CP76" s="503">
        <f t="shared" si="55"/>
        <v>0</v>
      </c>
      <c r="CQ76" s="504">
        <f t="shared" si="56"/>
        <v>-19.363891780615994</v>
      </c>
      <c r="CR76" s="513">
        <f t="shared" si="198"/>
        <v>-0.39518519199999602</v>
      </c>
      <c r="CS76" s="513">
        <f t="shared" si="190"/>
        <v>-0.39518519199999602</v>
      </c>
      <c r="CU76" s="161"/>
      <c r="CW76" s="103">
        <f t="shared" si="154"/>
        <v>-19.363891780615994</v>
      </c>
      <c r="CZ76" s="36">
        <v>42318</v>
      </c>
      <c r="DA76" s="107">
        <v>3.9067999999999987</v>
      </c>
      <c r="DB76" s="107">
        <v>3.9930999999999992</v>
      </c>
      <c r="DC76" s="173">
        <v>-19.539322264959999</v>
      </c>
      <c r="DD76" s="197">
        <f t="shared" si="129"/>
        <v>-0.24699074499999796</v>
      </c>
      <c r="DE76" s="219">
        <v>-1.2430999999999992</v>
      </c>
      <c r="DF76" s="222">
        <f t="shared" ref="DF76:DF103" si="208">IF(DE76&lt;-7,2,IF(DE76&lt;-5,1.8,IF(DE76&lt;-4,1.7,IF(DE76&lt;-3,1.6,IF(DE76&lt;-2,1.3,IF(DE76&lt;0,1,0))))))</f>
        <v>1</v>
      </c>
      <c r="DG76" s="223">
        <f t="shared" si="155"/>
        <v>0</v>
      </c>
      <c r="DH76" s="198">
        <f t="shared" si="22"/>
        <v>-20.65696264328</v>
      </c>
      <c r="DI76" s="198">
        <f t="shared" si="59"/>
        <v>-0.24699074499999796</v>
      </c>
      <c r="DJ76" s="503">
        <f t="shared" si="156"/>
        <v>0</v>
      </c>
      <c r="DK76" s="503">
        <f t="shared" si="157"/>
        <v>0</v>
      </c>
      <c r="DL76" s="503">
        <f t="shared" si="61"/>
        <v>0</v>
      </c>
      <c r="DM76" s="503">
        <f t="shared" si="62"/>
        <v>0</v>
      </c>
      <c r="DN76" s="504">
        <f t="shared" si="63"/>
        <v>-20.65696264328</v>
      </c>
      <c r="DO76" s="513">
        <f t="shared" si="199"/>
        <v>-0.24699074499999796</v>
      </c>
      <c r="DP76" s="513">
        <f t="shared" si="191"/>
        <v>-0.24699074499999796</v>
      </c>
      <c r="DR76" s="161"/>
      <c r="DT76" s="103">
        <f t="shared" si="158"/>
        <v>-20.65696264328</v>
      </c>
      <c r="DU76" s="178"/>
      <c r="DV76" s="179"/>
      <c r="DW76" s="36">
        <v>42318</v>
      </c>
      <c r="DX76" s="107">
        <v>3.9067999999999987</v>
      </c>
      <c r="DY76" s="107">
        <v>3.9930999999999992</v>
      </c>
      <c r="DZ76" s="173">
        <v>-19.539322264959999</v>
      </c>
      <c r="EA76" s="197">
        <f t="shared" si="132"/>
        <v>-0.24699074499999796</v>
      </c>
      <c r="EB76" s="219">
        <v>3.4069000000000003</v>
      </c>
      <c r="EC76" s="222">
        <f t="shared" ref="EC76:EC103" si="209">IF(EB76&lt;-7,2,IF(EB76&lt;-5,1.8,IF(EB76&lt;-4,1.7,IF(EB76&lt;-3,1.6,IF(EB76&lt;-2,1.3,IF(EB76&lt;0,1,0))))))</f>
        <v>0</v>
      </c>
      <c r="ED76" s="223">
        <f t="shared" si="159"/>
        <v>0.9</v>
      </c>
      <c r="EE76" s="198">
        <f t="shared" si="26"/>
        <v>-17.474714716389997</v>
      </c>
      <c r="EF76" s="198">
        <f t="shared" si="66"/>
        <v>-0.22229167049999887</v>
      </c>
      <c r="EG76" s="503">
        <f t="shared" si="160"/>
        <v>0</v>
      </c>
      <c r="EH76" s="503">
        <f t="shared" si="161"/>
        <v>0</v>
      </c>
      <c r="EI76" s="503">
        <f t="shared" si="68"/>
        <v>-4.9398148999999593E-2</v>
      </c>
      <c r="EJ76" s="503">
        <f t="shared" si="69"/>
        <v>0</v>
      </c>
      <c r="EK76" s="504">
        <f t="shared" si="70"/>
        <v>-17.628824393709994</v>
      </c>
      <c r="EL76" s="513">
        <f t="shared" si="200"/>
        <v>-0.27168981949999849</v>
      </c>
      <c r="EM76" s="513">
        <f t="shared" si="192"/>
        <v>-0.27168981949999849</v>
      </c>
      <c r="EO76" s="161"/>
      <c r="EQ76" s="103">
        <f t="shared" si="162"/>
        <v>-17.628824393709994</v>
      </c>
      <c r="ER76" s="178"/>
      <c r="ES76" s="179"/>
      <c r="ET76" s="36">
        <v>42318</v>
      </c>
      <c r="EU76" s="107">
        <v>3.9067999999999987</v>
      </c>
      <c r="EV76" s="107">
        <v>3.9930999999999992</v>
      </c>
      <c r="EW76" s="173">
        <v>-19.539322264959999</v>
      </c>
      <c r="EX76" s="197">
        <f t="shared" si="135"/>
        <v>-0.24699074499999796</v>
      </c>
      <c r="EY76" s="219">
        <v>-0.74309999999999921</v>
      </c>
      <c r="EZ76" s="222">
        <f t="shared" ref="EZ76:EZ103" si="210">IF(EY76&lt;-7,2,IF(EY76&lt;-5,1.8,IF(EY76&lt;-4,1.7,IF(EY76&lt;-3,1.6,IF(EY76&lt;-2,1.3,IF(EY76&lt;0,1,0))))))</f>
        <v>1</v>
      </c>
      <c r="FA76" s="223">
        <f t="shared" si="163"/>
        <v>0</v>
      </c>
      <c r="FB76" s="198">
        <f t="shared" si="30"/>
        <v>-18.182492554501199</v>
      </c>
      <c r="FC76" s="198">
        <f t="shared" si="73"/>
        <v>-0.24699074499999796</v>
      </c>
      <c r="FD76" s="503">
        <f t="shared" si="164"/>
        <v>0</v>
      </c>
      <c r="FE76" s="503">
        <f t="shared" si="165"/>
        <v>0</v>
      </c>
      <c r="FF76" s="503">
        <f t="shared" si="75"/>
        <v>0</v>
      </c>
      <c r="FG76" s="503">
        <f t="shared" si="76"/>
        <v>0</v>
      </c>
      <c r="FH76" s="504">
        <f t="shared" si="77"/>
        <v>-19.282492554501193</v>
      </c>
      <c r="FI76" s="513">
        <f t="shared" si="201"/>
        <v>-0.24699074499999796</v>
      </c>
      <c r="FJ76" s="513">
        <f t="shared" si="193"/>
        <v>-0.24699074499999796</v>
      </c>
      <c r="FL76" s="161"/>
      <c r="FN76" s="103">
        <f t="shared" si="166"/>
        <v>-19.282492554501193</v>
      </c>
      <c r="FO76" s="229">
        <v>-20.520922222222222</v>
      </c>
      <c r="FP76" s="179"/>
      <c r="FQ76" s="36">
        <v>42318</v>
      </c>
      <c r="FR76" s="107">
        <v>3.9067999999999987</v>
      </c>
      <c r="FS76" s="107">
        <v>3.9930999999999992</v>
      </c>
      <c r="FT76" s="173">
        <v>-19.539322264959999</v>
      </c>
      <c r="FU76" s="197">
        <f t="shared" si="138"/>
        <v>-0.24699074499999796</v>
      </c>
      <c r="FV76" s="218">
        <v>4.7569000000000008</v>
      </c>
      <c r="FW76" s="222">
        <f t="shared" ref="FW76:FW103" si="211">IF(FV76&lt;-7,2,IF(FV76&lt;-5,1.8,IF(FV76&lt;-4,1.7,IF(FV76&lt;-3,1.6,IF(FV76&lt;-2,1.3,IF(FV76&lt;0,1,0))))))</f>
        <v>0</v>
      </c>
      <c r="FX76" s="223">
        <f t="shared" si="167"/>
        <v>0.85</v>
      </c>
      <c r="FY76" s="198">
        <f t="shared" si="34"/>
        <v>-18.913343185759203</v>
      </c>
      <c r="FZ76" s="198">
        <f t="shared" si="80"/>
        <v>-0.20994213324999933</v>
      </c>
      <c r="GA76" s="503">
        <f t="shared" si="168"/>
        <v>0</v>
      </c>
      <c r="GB76" s="503">
        <f t="shared" si="169"/>
        <v>0</v>
      </c>
      <c r="GC76" s="503">
        <f t="shared" si="82"/>
        <v>0</v>
      </c>
      <c r="GD76" s="503">
        <f t="shared" si="83"/>
        <v>0</v>
      </c>
      <c r="GE76" s="504">
        <f t="shared" si="84"/>
        <v>-18.713343185759204</v>
      </c>
      <c r="GF76" s="513">
        <f t="shared" si="202"/>
        <v>-0.20994213324999933</v>
      </c>
      <c r="GG76" s="513">
        <f t="shared" si="194"/>
        <v>-0.20994213324999933</v>
      </c>
      <c r="GI76" s="161"/>
      <c r="GK76" s="103">
        <f t="shared" si="170"/>
        <v>-18.713343185759204</v>
      </c>
      <c r="GL76" s="178"/>
      <c r="GM76" s="179"/>
      <c r="GN76" s="36">
        <v>42318</v>
      </c>
      <c r="GO76" s="107">
        <v>3.9067999999999987</v>
      </c>
      <c r="GP76" s="107">
        <v>3.9930999999999992</v>
      </c>
      <c r="GQ76" s="173">
        <v>-19.539322264959999</v>
      </c>
      <c r="GR76" s="197">
        <f t="shared" si="141"/>
        <v>-0.24699074499999796</v>
      </c>
      <c r="GS76" s="218">
        <v>-1.3430999999999993</v>
      </c>
      <c r="GT76" s="222">
        <f t="shared" ref="GT76:GT103" si="212">IF(GS76&lt;-7,2,IF(GS76&lt;-5,1.8,IF(GS76&lt;-4,1.7,IF(GS76&lt;-3,1.6,IF(GS76&lt;-2,1.3,IF(GS76&lt;0,1,0))))))</f>
        <v>1</v>
      </c>
      <c r="GU76" s="223">
        <f t="shared" si="171"/>
        <v>0</v>
      </c>
      <c r="GV76" s="198">
        <f t="shared" si="38"/>
        <v>-21.860564062852799</v>
      </c>
      <c r="GW76" s="198">
        <f t="shared" si="87"/>
        <v>-0.24699074499999796</v>
      </c>
      <c r="GX76" s="503">
        <f t="shared" si="172"/>
        <v>7.4097223499999379E-2</v>
      </c>
      <c r="GY76" s="503">
        <f t="shared" si="173"/>
        <v>0</v>
      </c>
      <c r="GZ76" s="503">
        <f t="shared" si="89"/>
        <v>0</v>
      </c>
      <c r="HA76" s="503">
        <f t="shared" si="90"/>
        <v>0</v>
      </c>
      <c r="HB76" s="504">
        <f t="shared" si="91"/>
        <v>-21.881755311032798</v>
      </c>
      <c r="HC76" s="513">
        <f t="shared" si="203"/>
        <v>-0.10373611289999915</v>
      </c>
      <c r="HD76" s="513">
        <f t="shared" si="195"/>
        <v>-0.17289352149999859</v>
      </c>
      <c r="HF76" s="161"/>
      <c r="HH76" s="103">
        <f t="shared" si="174"/>
        <v>-21.881755311032798</v>
      </c>
      <c r="HJ76" s="179"/>
      <c r="HK76" s="36">
        <v>42318</v>
      </c>
      <c r="HL76" s="107">
        <v>3.9067999999999987</v>
      </c>
      <c r="HM76" s="107">
        <v>3.9930999999999992</v>
      </c>
      <c r="HN76" s="173">
        <v>-19.539322264959999</v>
      </c>
      <c r="HO76" s="197">
        <f t="shared" si="144"/>
        <v>-0.24699074499999796</v>
      </c>
      <c r="HP76" s="218">
        <v>-2.1430999999999996</v>
      </c>
      <c r="HQ76" s="222">
        <f t="shared" ref="HQ76:HQ103" si="213">IF(HP76&lt;-7,2,IF(HP76&lt;-5,1.8,IF(HP76&lt;-4,1.7,IF(HP76&lt;-3,1.6,IF(HP76&lt;-2,1.3,IF(HP76&lt;0,1,0))))))</f>
        <v>1.3</v>
      </c>
      <c r="HR76" s="223">
        <f t="shared" si="175"/>
        <v>0</v>
      </c>
      <c r="HS76" s="198">
        <f t="shared" si="42"/>
        <v>-20.981137442416806</v>
      </c>
      <c r="HT76" s="198">
        <f t="shared" si="94"/>
        <v>-0.32108796849999877</v>
      </c>
      <c r="HU76" s="503">
        <f t="shared" si="176"/>
        <v>0</v>
      </c>
      <c r="HV76" s="503">
        <f t="shared" si="177"/>
        <v>0</v>
      </c>
      <c r="HW76" s="503">
        <f t="shared" si="96"/>
        <v>0</v>
      </c>
      <c r="HX76" s="503">
        <f t="shared" si="97"/>
        <v>0</v>
      </c>
      <c r="HY76" s="504">
        <f t="shared" si="98"/>
        <v>-20.681137442416809</v>
      </c>
      <c r="HZ76" s="513">
        <f t="shared" si="204"/>
        <v>-0.32108796849999877</v>
      </c>
      <c r="IA76" s="513">
        <f t="shared" si="196"/>
        <v>-0.32108796849999877</v>
      </c>
      <c r="IB76" s="159"/>
      <c r="IC76" s="161"/>
      <c r="ID76" s="159"/>
      <c r="IE76" s="103">
        <f t="shared" si="178"/>
        <v>-20.681137442416809</v>
      </c>
      <c r="IF76" s="178"/>
      <c r="IG76" s="179"/>
      <c r="IH76" s="36">
        <v>42318</v>
      </c>
      <c r="II76" s="107">
        <v>3.9067999999999987</v>
      </c>
      <c r="IJ76" s="107">
        <v>3.9930999999999992</v>
      </c>
      <c r="IK76" s="173">
        <v>-19.539322264959999</v>
      </c>
      <c r="IL76" s="197">
        <f t="shared" si="147"/>
        <v>-0.24699074499999796</v>
      </c>
      <c r="IM76" s="218">
        <v>2.3569000000000004</v>
      </c>
      <c r="IN76" s="222">
        <f t="shared" ref="IN76:IN103" si="214">IF(IM76&lt;-7,2,IF(IM76&lt;-5,1.8,IF(IM76&lt;-4,1.7,IF(IM76&lt;-3,1.6,IF(IM76&lt;-2,1.3,IF(IM76&lt;0,1,0))))))</f>
        <v>0</v>
      </c>
      <c r="IO76" s="223">
        <f t="shared" si="179"/>
        <v>0.95</v>
      </c>
      <c r="IP76" s="198">
        <f t="shared" si="46"/>
        <v>-24.538440501289994</v>
      </c>
      <c r="IQ76" s="198">
        <f t="shared" si="101"/>
        <v>-0.23464120774999842</v>
      </c>
      <c r="IR76" s="503">
        <f t="shared" si="180"/>
        <v>0</v>
      </c>
      <c r="IS76" s="503">
        <f t="shared" si="181"/>
        <v>2.4699074499999796E-2</v>
      </c>
      <c r="IT76" s="503">
        <f t="shared" si="103"/>
        <v>0</v>
      </c>
      <c r="IU76" s="503">
        <f t="shared" si="104"/>
        <v>0</v>
      </c>
      <c r="IV76" s="504">
        <f t="shared" si="105"/>
        <v>-21.839166773013989</v>
      </c>
      <c r="IW76" s="513">
        <f t="shared" si="205"/>
        <v>-0.20994213324999861</v>
      </c>
      <c r="IX76" s="513">
        <f t="shared" si="197"/>
        <v>-0.20994213324999861</v>
      </c>
      <c r="IY76" s="159"/>
      <c r="IZ76" s="161"/>
      <c r="JA76" s="159"/>
      <c r="JB76" s="103">
        <f t="shared" si="182"/>
        <v>-21.839166773013989</v>
      </c>
      <c r="JC76" s="184"/>
      <c r="JD76" s="515">
        <v>-19.539322264959999</v>
      </c>
      <c r="JF76" s="159">
        <v>-3.3930999999999991</v>
      </c>
      <c r="JG76" s="159">
        <f t="shared" si="183"/>
        <v>-19.363891780615994</v>
      </c>
      <c r="JH76" s="159"/>
      <c r="JJ76" s="159">
        <v>-1.2430999999999992</v>
      </c>
      <c r="JK76" s="159">
        <f t="shared" si="184"/>
        <v>-20.65696264328</v>
      </c>
      <c r="JL76" s="159"/>
      <c r="JN76" s="159">
        <v>3.4069000000000003</v>
      </c>
      <c r="JO76" s="159">
        <f t="shared" si="185"/>
        <v>-17.628824393709994</v>
      </c>
      <c r="JP76" s="159"/>
      <c r="JR76" s="159">
        <v>-0.74309999999999921</v>
      </c>
      <c r="JS76" s="159">
        <f t="shared" si="186"/>
        <v>-19.282492554501193</v>
      </c>
      <c r="JT76" s="228">
        <v>-20.520922222222222</v>
      </c>
      <c r="JV76" s="159">
        <v>4.7569000000000008</v>
      </c>
      <c r="JW76" s="159">
        <f t="shared" si="187"/>
        <v>-18.713343185759204</v>
      </c>
      <c r="JX76" s="159"/>
      <c r="JZ76" s="159">
        <v>-1.3430999999999993</v>
      </c>
      <c r="KA76" s="159">
        <f t="shared" si="188"/>
        <v>-21.881755311032798</v>
      </c>
      <c r="KB76" s="159"/>
      <c r="KD76" s="370">
        <v>-2.1430999999999996</v>
      </c>
      <c r="KE76" s="159">
        <f t="shared" si="189"/>
        <v>-20.681137442416809</v>
      </c>
      <c r="KF76" s="159"/>
      <c r="KH76" s="218">
        <v>2.3569000000000004</v>
      </c>
      <c r="KI76" s="159">
        <f t="shared" si="49"/>
        <v>-21.839166773013989</v>
      </c>
      <c r="KJ76" s="159"/>
      <c r="KK76" s="36">
        <v>42318</v>
      </c>
      <c r="KL76" s="36"/>
    </row>
    <row r="77" spans="1:315" ht="15.75" thickBot="1" x14ac:dyDescent="0.3">
      <c r="A77" s="95">
        <v>41223</v>
      </c>
      <c r="B77" s="36">
        <v>41223</v>
      </c>
      <c r="C77" s="303">
        <v>0.6</v>
      </c>
      <c r="D77" s="303">
        <v>2.75</v>
      </c>
      <c r="E77" s="303">
        <v>7.3999999999999995</v>
      </c>
      <c r="F77" s="303">
        <v>3.25</v>
      </c>
      <c r="G77" s="303">
        <v>8.75</v>
      </c>
      <c r="H77" s="303">
        <v>2.65</v>
      </c>
      <c r="I77" s="303">
        <v>1.8499999999999999</v>
      </c>
      <c r="J77" s="303">
        <v>6.35</v>
      </c>
      <c r="K77" s="104"/>
      <c r="L77" s="36">
        <v>42318</v>
      </c>
      <c r="M77" s="107">
        <v>3.9067999999999987</v>
      </c>
      <c r="N77" s="98">
        <f t="shared" si="9"/>
        <v>3.9930999999999992</v>
      </c>
      <c r="O77" s="107">
        <f t="shared" si="10"/>
        <v>4.0797333333333325</v>
      </c>
      <c r="P77" s="264"/>
      <c r="Q77" s="177">
        <v>42318</v>
      </c>
      <c r="R77" s="303">
        <v>0.6</v>
      </c>
      <c r="S77" s="219">
        <v>-3.3930999999999991</v>
      </c>
      <c r="U77" s="303">
        <v>2.75</v>
      </c>
      <c r="V77" s="219">
        <v>-1.2430999999999992</v>
      </c>
      <c r="X77" s="303">
        <v>7.3999999999999995</v>
      </c>
      <c r="Y77" s="219">
        <v>3.4069000000000003</v>
      </c>
      <c r="AA77" s="303">
        <v>3.25</v>
      </c>
      <c r="AB77" s="219">
        <v>-0.74309999999999921</v>
      </c>
      <c r="AC77" s="182">
        <v>-20.520922222222222</v>
      </c>
      <c r="AD77" s="303">
        <v>8.75</v>
      </c>
      <c r="AE77" s="218">
        <v>4.7569000000000008</v>
      </c>
      <c r="AG77" s="303">
        <v>2.65</v>
      </c>
      <c r="AH77" s="218">
        <v>-1.3430999999999993</v>
      </c>
      <c r="AJ77" s="303">
        <v>1.8499999999999999</v>
      </c>
      <c r="AK77" s="218">
        <v>-2.1430999999999996</v>
      </c>
      <c r="AL77" s="103"/>
      <c r="AM77" s="303">
        <v>6.35</v>
      </c>
      <c r="AN77" s="330">
        <f t="shared" si="206"/>
        <v>2.3569000000000004</v>
      </c>
      <c r="AO77" s="184"/>
      <c r="AZ77" s="36">
        <v>42319</v>
      </c>
      <c r="BA77" s="303">
        <v>-2.2000000000000002</v>
      </c>
      <c r="BB77" s="227"/>
      <c r="BC77" s="303">
        <v>4.5999999999999996</v>
      </c>
      <c r="BD77" s="184"/>
      <c r="BE77" s="303">
        <v>1.7499999999999998</v>
      </c>
      <c r="BF77" s="184">
        <v>-18.257788888888893</v>
      </c>
      <c r="BG77" s="303">
        <v>3</v>
      </c>
      <c r="BH77" s="184"/>
      <c r="BI77" s="303">
        <v>7.5</v>
      </c>
      <c r="BJ77" s="184"/>
      <c r="BK77" s="303">
        <v>3.9</v>
      </c>
      <c r="BL77" s="374"/>
      <c r="BM77" s="303">
        <v>2.5999999999999996</v>
      </c>
      <c r="BN77" s="184"/>
      <c r="BO77" s="303">
        <v>3.9499999999999997</v>
      </c>
      <c r="BP77" s="184"/>
      <c r="BQ77">
        <f t="shared" si="150"/>
        <v>1</v>
      </c>
      <c r="BR77" s="36">
        <v>42318</v>
      </c>
      <c r="BS77">
        <v>22</v>
      </c>
      <c r="BT77">
        <f t="shared" si="123"/>
        <v>0.22</v>
      </c>
      <c r="BU77">
        <v>-20.520922222222222</v>
      </c>
      <c r="BV77" s="36">
        <v>42319</v>
      </c>
      <c r="BW77" s="100">
        <v>23</v>
      </c>
      <c r="BX77" s="100">
        <f t="shared" si="124"/>
        <v>0.23</v>
      </c>
      <c r="BY77" s="100">
        <f t="shared" si="125"/>
        <v>-19.776800505559997</v>
      </c>
      <c r="BZ77" s="100"/>
      <c r="CA77" s="100"/>
      <c r="CC77" s="36">
        <v>42319</v>
      </c>
      <c r="CD77" s="107">
        <v>3.735199999999999</v>
      </c>
      <c r="CE77" s="107">
        <v>3.8209999999999988</v>
      </c>
      <c r="CF77" s="173">
        <v>-19.776800505559997</v>
      </c>
      <c r="CG77" s="197">
        <f t="shared" si="126"/>
        <v>-0.237478240599998</v>
      </c>
      <c r="CH77" s="219">
        <v>-6.020999999999999</v>
      </c>
      <c r="CI77" s="222">
        <f t="shared" si="207"/>
        <v>1.8</v>
      </c>
      <c r="CJ77" s="223">
        <f t="shared" si="151"/>
        <v>0</v>
      </c>
      <c r="CK77" s="198">
        <f t="shared" si="51"/>
        <v>-19.791352613695992</v>
      </c>
      <c r="CL77" s="198">
        <f t="shared" si="52"/>
        <v>-0.42746083307999783</v>
      </c>
      <c r="CM77" s="503">
        <f t="shared" si="152"/>
        <v>0</v>
      </c>
      <c r="CN77" s="503">
        <f t="shared" si="153"/>
        <v>0</v>
      </c>
      <c r="CO77" s="503">
        <f t="shared" si="54"/>
        <v>0</v>
      </c>
      <c r="CP77" s="503">
        <f t="shared" si="55"/>
        <v>0</v>
      </c>
      <c r="CQ77" s="504">
        <f t="shared" si="56"/>
        <v>-19.791352613695992</v>
      </c>
      <c r="CR77" s="513">
        <f t="shared" si="198"/>
        <v>-0.42746083307999783</v>
      </c>
      <c r="CS77" s="513">
        <f t="shared" si="190"/>
        <v>-0.42746083307999783</v>
      </c>
      <c r="CU77" s="161"/>
      <c r="CW77" s="103">
        <f t="shared" si="154"/>
        <v>-19.791352613695992</v>
      </c>
      <c r="CZ77" s="36">
        <v>42319</v>
      </c>
      <c r="DA77" s="107">
        <v>3.735199999999999</v>
      </c>
      <c r="DB77" s="107">
        <v>3.8209999999999988</v>
      </c>
      <c r="DC77" s="173">
        <v>-19.776800505559997</v>
      </c>
      <c r="DD77" s="197">
        <f t="shared" si="129"/>
        <v>-0.237478240599998</v>
      </c>
      <c r="DE77" s="219">
        <v>0.7790000000000008</v>
      </c>
      <c r="DF77" s="222">
        <f t="shared" si="208"/>
        <v>0</v>
      </c>
      <c r="DG77" s="223">
        <f t="shared" si="155"/>
        <v>1</v>
      </c>
      <c r="DH77" s="198">
        <f t="shared" si="22"/>
        <v>-20.894440883879998</v>
      </c>
      <c r="DI77" s="198">
        <f t="shared" si="59"/>
        <v>-0.237478240599998</v>
      </c>
      <c r="DJ77" s="503">
        <f t="shared" si="156"/>
        <v>0</v>
      </c>
      <c r="DK77" s="503">
        <f t="shared" si="157"/>
        <v>0</v>
      </c>
      <c r="DL77" s="503">
        <f t="shared" si="61"/>
        <v>0</v>
      </c>
      <c r="DM77" s="503">
        <f t="shared" si="62"/>
        <v>0</v>
      </c>
      <c r="DN77" s="504">
        <f t="shared" si="63"/>
        <v>-20.894440883879998</v>
      </c>
      <c r="DO77" s="513">
        <f t="shared" si="199"/>
        <v>-0.237478240599998</v>
      </c>
      <c r="DP77" s="513">
        <f t="shared" si="191"/>
        <v>-0.237478240599998</v>
      </c>
      <c r="DR77" s="161"/>
      <c r="DT77" s="103">
        <f t="shared" si="158"/>
        <v>-20.894440883879998</v>
      </c>
      <c r="DU77" s="178"/>
      <c r="DV77" s="179"/>
      <c r="DW77" s="36">
        <v>42319</v>
      </c>
      <c r="DX77" s="107">
        <v>3.735199999999999</v>
      </c>
      <c r="DY77" s="107">
        <v>3.8209999999999988</v>
      </c>
      <c r="DZ77" s="173">
        <v>-19.776800505559997</v>
      </c>
      <c r="EA77" s="197">
        <f t="shared" si="132"/>
        <v>-0.237478240599998</v>
      </c>
      <c r="EB77" s="219">
        <v>-2.0709999999999988</v>
      </c>
      <c r="EC77" s="222">
        <f t="shared" si="209"/>
        <v>1.3</v>
      </c>
      <c r="ED77" s="223">
        <f t="shared" si="159"/>
        <v>0</v>
      </c>
      <c r="EE77" s="198">
        <f t="shared" si="26"/>
        <v>-17.783436429169996</v>
      </c>
      <c r="EF77" s="198">
        <f t="shared" si="66"/>
        <v>-0.30872171277999882</v>
      </c>
      <c r="EG77" s="503">
        <f t="shared" si="160"/>
        <v>0</v>
      </c>
      <c r="EH77" s="503">
        <f t="shared" si="161"/>
        <v>0</v>
      </c>
      <c r="EI77" s="503">
        <f t="shared" si="68"/>
        <v>0</v>
      </c>
      <c r="EJ77" s="503">
        <f t="shared" si="69"/>
        <v>0</v>
      </c>
      <c r="EK77" s="504">
        <f t="shared" si="70"/>
        <v>-17.937546106489993</v>
      </c>
      <c r="EL77" s="513">
        <f t="shared" si="200"/>
        <v>-0.30872171277999882</v>
      </c>
      <c r="EM77" s="513">
        <f t="shared" si="192"/>
        <v>-0.30872171277999882</v>
      </c>
      <c r="EO77" s="161"/>
      <c r="EQ77" s="103">
        <f t="shared" si="162"/>
        <v>-17.937546106489993</v>
      </c>
      <c r="ER77" s="229">
        <v>-18.257788888888893</v>
      </c>
      <c r="ES77" s="179"/>
      <c r="ET77" s="36">
        <v>42319</v>
      </c>
      <c r="EU77" s="107">
        <v>3.735199999999999</v>
      </c>
      <c r="EV77" s="107">
        <v>3.8209999999999988</v>
      </c>
      <c r="EW77" s="173">
        <v>-19.776800505559997</v>
      </c>
      <c r="EX77" s="197">
        <f t="shared" si="135"/>
        <v>-0.237478240599998</v>
      </c>
      <c r="EY77" s="219">
        <v>-0.82099999999999884</v>
      </c>
      <c r="EZ77" s="222">
        <f t="shared" si="210"/>
        <v>1</v>
      </c>
      <c r="FA77" s="223">
        <f t="shared" si="163"/>
        <v>0</v>
      </c>
      <c r="FB77" s="198">
        <f t="shared" si="30"/>
        <v>-18.419970795101197</v>
      </c>
      <c r="FC77" s="198">
        <f t="shared" si="73"/>
        <v>-0.237478240599998</v>
      </c>
      <c r="FD77" s="503">
        <f t="shared" si="164"/>
        <v>0</v>
      </c>
      <c r="FE77" s="503">
        <f t="shared" si="165"/>
        <v>0</v>
      </c>
      <c r="FF77" s="503">
        <f t="shared" si="75"/>
        <v>0</v>
      </c>
      <c r="FG77" s="503">
        <f t="shared" si="76"/>
        <v>0</v>
      </c>
      <c r="FH77" s="504">
        <f t="shared" si="77"/>
        <v>-19.519970795101191</v>
      </c>
      <c r="FI77" s="513">
        <f t="shared" si="201"/>
        <v>-0.237478240599998</v>
      </c>
      <c r="FJ77" s="513">
        <f t="shared" si="193"/>
        <v>-0.237478240599998</v>
      </c>
      <c r="FL77" s="161"/>
      <c r="FN77" s="103">
        <f t="shared" si="166"/>
        <v>-19.519970795101191</v>
      </c>
      <c r="FO77" s="178"/>
      <c r="FP77" s="179"/>
      <c r="FQ77" s="36">
        <v>42319</v>
      </c>
      <c r="FR77" s="107">
        <v>3.735199999999999</v>
      </c>
      <c r="FS77" s="107">
        <v>3.8209999999999988</v>
      </c>
      <c r="FT77" s="173">
        <v>-19.776800505559997</v>
      </c>
      <c r="FU77" s="197">
        <f t="shared" si="138"/>
        <v>-0.237478240599998</v>
      </c>
      <c r="FV77" s="218">
        <v>3.6790000000000012</v>
      </c>
      <c r="FW77" s="222">
        <f t="shared" si="211"/>
        <v>0</v>
      </c>
      <c r="FX77" s="223">
        <f t="shared" si="167"/>
        <v>0.9</v>
      </c>
      <c r="FY77" s="198">
        <f t="shared" si="34"/>
        <v>-19.127073602299202</v>
      </c>
      <c r="FZ77" s="198">
        <f t="shared" si="80"/>
        <v>-0.21373041653999891</v>
      </c>
      <c r="GA77" s="503">
        <f t="shared" si="168"/>
        <v>0</v>
      </c>
      <c r="GB77" s="503">
        <f t="shared" si="169"/>
        <v>0</v>
      </c>
      <c r="GC77" s="503">
        <f t="shared" si="82"/>
        <v>0</v>
      </c>
      <c r="GD77" s="503">
        <f t="shared" si="83"/>
        <v>0</v>
      </c>
      <c r="GE77" s="504">
        <f t="shared" si="84"/>
        <v>-18.927073602299203</v>
      </c>
      <c r="GF77" s="513">
        <f t="shared" si="202"/>
        <v>-0.21373041653999891</v>
      </c>
      <c r="GG77" s="513">
        <f t="shared" si="194"/>
        <v>-0.21373041653999891</v>
      </c>
      <c r="GI77" s="161"/>
      <c r="GK77" s="103">
        <f t="shared" si="170"/>
        <v>-18.927073602299203</v>
      </c>
      <c r="GL77" s="178"/>
      <c r="GM77" s="179"/>
      <c r="GN77" s="36">
        <v>42319</v>
      </c>
      <c r="GO77" s="107">
        <v>3.735199999999999</v>
      </c>
      <c r="GP77" s="107">
        <v>3.8209999999999988</v>
      </c>
      <c r="GQ77" s="173">
        <v>-19.776800505559997</v>
      </c>
      <c r="GR77" s="197">
        <f t="shared" si="141"/>
        <v>-0.237478240599998</v>
      </c>
      <c r="GS77" s="218">
        <v>7.9000000000001069E-2</v>
      </c>
      <c r="GT77" s="222">
        <f t="shared" si="212"/>
        <v>0</v>
      </c>
      <c r="GU77" s="223">
        <f t="shared" si="171"/>
        <v>1</v>
      </c>
      <c r="GV77" s="198">
        <f t="shared" si="38"/>
        <v>-22.098042303452797</v>
      </c>
      <c r="GW77" s="198">
        <f t="shared" si="87"/>
        <v>-0.237478240599998</v>
      </c>
      <c r="GX77" s="503">
        <f t="shared" si="172"/>
        <v>0</v>
      </c>
      <c r="GY77" s="503">
        <f t="shared" si="173"/>
        <v>0</v>
      </c>
      <c r="GZ77" s="503">
        <f t="shared" si="89"/>
        <v>0</v>
      </c>
      <c r="HA77" s="503">
        <f t="shared" si="90"/>
        <v>0</v>
      </c>
      <c r="HB77" s="504">
        <f t="shared" si="91"/>
        <v>-22.119233551632796</v>
      </c>
      <c r="HC77" s="513">
        <f t="shared" si="203"/>
        <v>-0.237478240599998</v>
      </c>
      <c r="HD77" s="513">
        <f t="shared" si="195"/>
        <v>-0.237478240599998</v>
      </c>
      <c r="HF77" s="161"/>
      <c r="HH77" s="103">
        <f t="shared" si="174"/>
        <v>-22.119233551632796</v>
      </c>
      <c r="HJ77" s="179"/>
      <c r="HK77" s="36">
        <v>42319</v>
      </c>
      <c r="HL77" s="107">
        <v>3.735199999999999</v>
      </c>
      <c r="HM77" s="107">
        <v>3.8209999999999988</v>
      </c>
      <c r="HN77" s="173">
        <v>-19.776800505559997</v>
      </c>
      <c r="HO77" s="197">
        <f t="shared" si="144"/>
        <v>-0.237478240599998</v>
      </c>
      <c r="HP77" s="218">
        <v>-1.2209999999999992</v>
      </c>
      <c r="HQ77" s="222">
        <f t="shared" si="213"/>
        <v>1</v>
      </c>
      <c r="HR77" s="223">
        <f t="shared" si="175"/>
        <v>0</v>
      </c>
      <c r="HS77" s="198">
        <f t="shared" si="42"/>
        <v>-21.218615683016804</v>
      </c>
      <c r="HT77" s="198">
        <f t="shared" si="94"/>
        <v>-0.237478240599998</v>
      </c>
      <c r="HU77" s="503">
        <f t="shared" si="176"/>
        <v>0</v>
      </c>
      <c r="HV77" s="503">
        <f t="shared" si="177"/>
        <v>0</v>
      </c>
      <c r="HW77" s="503">
        <f t="shared" si="96"/>
        <v>0</v>
      </c>
      <c r="HX77" s="503">
        <f t="shared" si="97"/>
        <v>0</v>
      </c>
      <c r="HY77" s="504">
        <f t="shared" si="98"/>
        <v>-20.918615683016807</v>
      </c>
      <c r="HZ77" s="513">
        <f t="shared" si="204"/>
        <v>-0.237478240599998</v>
      </c>
      <c r="IA77" s="513">
        <f t="shared" si="196"/>
        <v>-0.237478240599998</v>
      </c>
      <c r="IB77" s="159"/>
      <c r="IC77" s="161"/>
      <c r="ID77" s="159"/>
      <c r="IE77" s="103">
        <f t="shared" si="178"/>
        <v>-20.918615683016807</v>
      </c>
      <c r="IF77" s="178"/>
      <c r="IG77" s="179"/>
      <c r="IH77" s="36">
        <v>42319</v>
      </c>
      <c r="II77" s="107">
        <v>3.735199999999999</v>
      </c>
      <c r="IJ77" s="107">
        <v>3.8209999999999988</v>
      </c>
      <c r="IK77" s="173">
        <v>-19.776800505559997</v>
      </c>
      <c r="IL77" s="197">
        <f t="shared" si="147"/>
        <v>-0.237478240599998</v>
      </c>
      <c r="IM77" s="218">
        <v>0.12900000000000089</v>
      </c>
      <c r="IN77" s="222">
        <f t="shared" si="214"/>
        <v>0</v>
      </c>
      <c r="IO77" s="223">
        <f t="shared" si="179"/>
        <v>1</v>
      </c>
      <c r="IP77" s="198">
        <f t="shared" si="46"/>
        <v>-24.775918741889992</v>
      </c>
      <c r="IQ77" s="198">
        <f t="shared" si="101"/>
        <v>-0.237478240599998</v>
      </c>
      <c r="IR77" s="503">
        <f t="shared" si="180"/>
        <v>0</v>
      </c>
      <c r="IS77" s="503">
        <f t="shared" si="181"/>
        <v>0</v>
      </c>
      <c r="IT77" s="503">
        <f t="shared" si="103"/>
        <v>0</v>
      </c>
      <c r="IU77" s="503">
        <f t="shared" si="104"/>
        <v>0</v>
      </c>
      <c r="IV77" s="504">
        <f t="shared" si="105"/>
        <v>-22.076645013613987</v>
      </c>
      <c r="IW77" s="513">
        <f t="shared" si="205"/>
        <v>-0.237478240599998</v>
      </c>
      <c r="IX77" s="513">
        <f t="shared" si="197"/>
        <v>-0.237478240599998</v>
      </c>
      <c r="IY77" s="159"/>
      <c r="IZ77" s="161"/>
      <c r="JA77" s="159"/>
      <c r="JB77" s="103">
        <f t="shared" si="182"/>
        <v>-22.076645013613987</v>
      </c>
      <c r="JC77" s="184"/>
      <c r="JD77" s="515">
        <v>-19.776800505559997</v>
      </c>
      <c r="JF77" s="159">
        <v>-6.020999999999999</v>
      </c>
      <c r="JG77" s="159">
        <f t="shared" si="183"/>
        <v>-19.791352613695992</v>
      </c>
      <c r="JH77" s="159"/>
      <c r="JJ77" s="159">
        <v>0.7790000000000008</v>
      </c>
      <c r="JK77" s="159">
        <f t="shared" si="184"/>
        <v>-20.894440883879998</v>
      </c>
      <c r="JL77" s="159"/>
      <c r="JN77" s="159">
        <v>-2.0709999999999988</v>
      </c>
      <c r="JO77" s="159">
        <f t="shared" si="185"/>
        <v>-17.937546106489993</v>
      </c>
      <c r="JP77" s="228">
        <v>-18.257788888888893</v>
      </c>
      <c r="JR77" s="159">
        <v>-0.82099999999999884</v>
      </c>
      <c r="JS77" s="159">
        <f t="shared" si="186"/>
        <v>-19.519970795101191</v>
      </c>
      <c r="JT77" s="159"/>
      <c r="JV77" s="159">
        <v>3.6790000000000012</v>
      </c>
      <c r="JW77" s="159">
        <f t="shared" si="187"/>
        <v>-18.927073602299203</v>
      </c>
      <c r="JX77" s="159"/>
      <c r="JZ77" s="159">
        <v>7.9000000000001069E-2</v>
      </c>
      <c r="KA77" s="159">
        <f t="shared" si="188"/>
        <v>-22.119233551632796</v>
      </c>
      <c r="KB77" s="159"/>
      <c r="KD77" s="370">
        <v>-1.2209999999999992</v>
      </c>
      <c r="KE77" s="159">
        <f t="shared" si="189"/>
        <v>-20.918615683016807</v>
      </c>
      <c r="KF77" s="159"/>
      <c r="KH77" s="218">
        <v>0.12900000000000089</v>
      </c>
      <c r="KI77" s="159">
        <f t="shared" si="49"/>
        <v>-22.076645013613987</v>
      </c>
      <c r="KJ77" s="159"/>
      <c r="KK77" s="36">
        <v>42319</v>
      </c>
      <c r="KL77" s="36"/>
    </row>
    <row r="78" spans="1:315" x14ac:dyDescent="0.25">
      <c r="A78" s="95">
        <v>41224</v>
      </c>
      <c r="B78" s="36">
        <v>41224</v>
      </c>
      <c r="C78" s="303">
        <v>-2.2000000000000002</v>
      </c>
      <c r="D78" s="303">
        <v>4.5999999999999996</v>
      </c>
      <c r="E78" s="303">
        <v>1.7499999999999998</v>
      </c>
      <c r="F78" s="303">
        <v>3</v>
      </c>
      <c r="G78" s="303">
        <v>7.5</v>
      </c>
      <c r="H78" s="303">
        <v>3.9</v>
      </c>
      <c r="I78" s="303">
        <v>2.5999999999999996</v>
      </c>
      <c r="J78" s="303">
        <v>3.9499999999999997</v>
      </c>
      <c r="K78" s="104"/>
      <c r="L78" s="36">
        <v>42319</v>
      </c>
      <c r="M78" s="107">
        <v>3.735199999999999</v>
      </c>
      <c r="N78" s="98">
        <f t="shared" si="9"/>
        <v>3.8209999999999988</v>
      </c>
      <c r="O78" s="107">
        <f t="shared" si="10"/>
        <v>3.9071333333333325</v>
      </c>
      <c r="P78" s="264"/>
      <c r="Q78" s="177">
        <v>42319</v>
      </c>
      <c r="R78" s="303">
        <v>-2.2000000000000002</v>
      </c>
      <c r="S78" s="219">
        <v>-6.020999999999999</v>
      </c>
      <c r="U78" s="303">
        <v>4.5999999999999996</v>
      </c>
      <c r="V78" s="219">
        <v>0.7790000000000008</v>
      </c>
      <c r="X78" s="303">
        <v>1.7499999999999998</v>
      </c>
      <c r="Y78" s="219">
        <v>-2.0709999999999988</v>
      </c>
      <c r="Z78" s="182">
        <v>-18.257788888888893</v>
      </c>
      <c r="AA78" s="303">
        <v>3</v>
      </c>
      <c r="AB78" s="219">
        <v>-0.82099999999999884</v>
      </c>
      <c r="AD78" s="303">
        <v>7.5</v>
      </c>
      <c r="AE78" s="218">
        <v>3.6790000000000012</v>
      </c>
      <c r="AG78" s="303">
        <v>3.9</v>
      </c>
      <c r="AH78" s="218">
        <v>7.9000000000001069E-2</v>
      </c>
      <c r="AJ78" s="303">
        <v>2.5999999999999996</v>
      </c>
      <c r="AK78" s="218">
        <v>-1.2209999999999992</v>
      </c>
      <c r="AL78" s="103"/>
      <c r="AM78" s="303">
        <v>3.9499999999999997</v>
      </c>
      <c r="AN78" s="330">
        <f t="shared" si="206"/>
        <v>0.12900000000000089</v>
      </c>
      <c r="AO78" s="184"/>
      <c r="AZ78" s="36">
        <v>42320</v>
      </c>
      <c r="BA78" s="303">
        <v>-0.85000000000000009</v>
      </c>
      <c r="BB78" s="227"/>
      <c r="BC78" s="303">
        <v>5.45</v>
      </c>
      <c r="BD78" s="184"/>
      <c r="BE78" s="303">
        <v>-3.9000000000000004</v>
      </c>
      <c r="BF78" s="184"/>
      <c r="BG78" s="303">
        <v>3</v>
      </c>
      <c r="BH78" s="184"/>
      <c r="BI78" s="303">
        <v>9.15</v>
      </c>
      <c r="BJ78" s="184"/>
      <c r="BK78" s="303">
        <v>5.15</v>
      </c>
      <c r="BL78" s="374"/>
      <c r="BM78" s="303">
        <v>1.35</v>
      </c>
      <c r="BN78" s="184"/>
      <c r="BO78" s="303">
        <v>2.6</v>
      </c>
      <c r="BP78" s="184"/>
      <c r="BQ78">
        <f t="shared" si="150"/>
        <v>1</v>
      </c>
      <c r="BR78" s="36">
        <v>42319</v>
      </c>
      <c r="BS78">
        <v>23</v>
      </c>
      <c r="BT78">
        <f t="shared" si="123"/>
        <v>0.23</v>
      </c>
      <c r="BU78">
        <v>-18.257788888888893</v>
      </c>
      <c r="BV78" s="36">
        <v>42320</v>
      </c>
      <c r="BW78" s="100">
        <v>24</v>
      </c>
      <c r="BX78" s="100">
        <f t="shared" si="124"/>
        <v>0.24</v>
      </c>
      <c r="BY78" s="100">
        <f t="shared" si="125"/>
        <v>-20.005020956159999</v>
      </c>
      <c r="BZ78" s="100"/>
      <c r="CA78" s="100"/>
      <c r="CC78" s="36">
        <v>42320</v>
      </c>
      <c r="CD78" s="107">
        <v>3.5646000000000004</v>
      </c>
      <c r="CE78" s="107">
        <v>3.6498999999999997</v>
      </c>
      <c r="CF78" s="173">
        <v>-20.005020956159999</v>
      </c>
      <c r="CG78" s="197">
        <f t="shared" si="126"/>
        <v>-0.22822045060000207</v>
      </c>
      <c r="CH78" s="219">
        <v>-4.4999000000000002</v>
      </c>
      <c r="CI78" s="222">
        <f t="shared" si="207"/>
        <v>1.7</v>
      </c>
      <c r="CJ78" s="223">
        <f t="shared" si="151"/>
        <v>0</v>
      </c>
      <c r="CK78" s="198">
        <f t="shared" si="51"/>
        <v>-20.179327379715996</v>
      </c>
      <c r="CL78" s="198">
        <f t="shared" si="52"/>
        <v>-0.38797476602000458</v>
      </c>
      <c r="CM78" s="503">
        <f t="shared" si="152"/>
        <v>0</v>
      </c>
      <c r="CN78" s="503">
        <f t="shared" si="153"/>
        <v>0</v>
      </c>
      <c r="CO78" s="503">
        <f t="shared" si="54"/>
        <v>0</v>
      </c>
      <c r="CP78" s="503">
        <f t="shared" si="55"/>
        <v>0</v>
      </c>
      <c r="CQ78" s="504">
        <f t="shared" si="56"/>
        <v>-20.179327379715996</v>
      </c>
      <c r="CR78" s="513">
        <f t="shared" si="198"/>
        <v>-0.38797476602000458</v>
      </c>
      <c r="CS78" s="513">
        <f t="shared" si="190"/>
        <v>-0.38797476602000458</v>
      </c>
      <c r="CU78" s="161"/>
      <c r="CW78" s="103">
        <f t="shared" si="154"/>
        <v>-20.179327379715996</v>
      </c>
      <c r="CZ78" s="36">
        <v>42320</v>
      </c>
      <c r="DA78" s="107">
        <v>3.5646000000000004</v>
      </c>
      <c r="DB78" s="107">
        <v>3.6498999999999997</v>
      </c>
      <c r="DC78" s="173">
        <v>-20.005020956159999</v>
      </c>
      <c r="DD78" s="197">
        <f t="shared" si="129"/>
        <v>-0.22822045060000207</v>
      </c>
      <c r="DE78" s="219">
        <v>1.8001000000000005</v>
      </c>
      <c r="DF78" s="222">
        <f t="shared" si="208"/>
        <v>0</v>
      </c>
      <c r="DG78" s="223">
        <f t="shared" si="155"/>
        <v>0.98</v>
      </c>
      <c r="DH78" s="198">
        <f t="shared" si="22"/>
        <v>-21.118096925467999</v>
      </c>
      <c r="DI78" s="198">
        <f t="shared" si="59"/>
        <v>-0.22365604158800068</v>
      </c>
      <c r="DJ78" s="503">
        <f t="shared" si="156"/>
        <v>0</v>
      </c>
      <c r="DK78" s="503">
        <f t="shared" si="157"/>
        <v>0</v>
      </c>
      <c r="DL78" s="503">
        <f t="shared" si="61"/>
        <v>0</v>
      </c>
      <c r="DM78" s="503">
        <f t="shared" si="62"/>
        <v>0</v>
      </c>
      <c r="DN78" s="504">
        <f t="shared" si="63"/>
        <v>-21.118096925467999</v>
      </c>
      <c r="DO78" s="513">
        <f t="shared" si="199"/>
        <v>-0.22365604158800068</v>
      </c>
      <c r="DP78" s="513">
        <f t="shared" si="191"/>
        <v>-0.22365604158800068</v>
      </c>
      <c r="DR78" s="161"/>
      <c r="DT78" s="103">
        <f t="shared" si="158"/>
        <v>-21.118096925467999</v>
      </c>
      <c r="DU78" s="178"/>
      <c r="DV78" s="179"/>
      <c r="DW78" s="36">
        <v>42320</v>
      </c>
      <c r="DX78" s="107">
        <v>3.5646000000000004</v>
      </c>
      <c r="DY78" s="107">
        <v>3.6498999999999997</v>
      </c>
      <c r="DZ78" s="173">
        <v>-20.005020956159999</v>
      </c>
      <c r="EA78" s="197">
        <f t="shared" si="132"/>
        <v>-0.22822045060000207</v>
      </c>
      <c r="EB78" s="219">
        <v>-7.5499000000000001</v>
      </c>
      <c r="EC78" s="222">
        <f t="shared" si="209"/>
        <v>2</v>
      </c>
      <c r="ED78" s="223">
        <f t="shared" si="159"/>
        <v>0</v>
      </c>
      <c r="EE78" s="198">
        <f t="shared" si="26"/>
        <v>-18.23987733037</v>
      </c>
      <c r="EF78" s="198">
        <f t="shared" si="66"/>
        <v>-0.45644090120000413</v>
      </c>
      <c r="EG78" s="503">
        <f t="shared" si="160"/>
        <v>0</v>
      </c>
      <c r="EH78" s="503">
        <f t="shared" si="161"/>
        <v>0</v>
      </c>
      <c r="EI78" s="503">
        <f t="shared" si="68"/>
        <v>0</v>
      </c>
      <c r="EJ78" s="503">
        <f t="shared" si="69"/>
        <v>0</v>
      </c>
      <c r="EK78" s="504">
        <f t="shared" si="70"/>
        <v>-18.393987007689997</v>
      </c>
      <c r="EL78" s="513">
        <f t="shared" si="200"/>
        <v>-0.45644090120000413</v>
      </c>
      <c r="EM78" s="513">
        <f t="shared" si="192"/>
        <v>-0.45644090120000413</v>
      </c>
      <c r="EO78" s="161"/>
      <c r="EQ78" s="103">
        <f t="shared" si="162"/>
        <v>-18.393987007689997</v>
      </c>
      <c r="ER78" s="178"/>
      <c r="ES78" s="179"/>
      <c r="ET78" s="36">
        <v>42320</v>
      </c>
      <c r="EU78" s="107">
        <v>3.5646000000000004</v>
      </c>
      <c r="EV78" s="107">
        <v>3.6498999999999997</v>
      </c>
      <c r="EW78" s="173">
        <v>-20.005020956159999</v>
      </c>
      <c r="EX78" s="197">
        <f t="shared" si="135"/>
        <v>-0.22822045060000207</v>
      </c>
      <c r="EY78" s="219">
        <v>-0.6498999999999997</v>
      </c>
      <c r="EZ78" s="222">
        <f t="shared" si="210"/>
        <v>1</v>
      </c>
      <c r="FA78" s="223">
        <f t="shared" si="163"/>
        <v>0</v>
      </c>
      <c r="FB78" s="198">
        <f t="shared" si="30"/>
        <v>-18.648191245701199</v>
      </c>
      <c r="FC78" s="198">
        <f t="shared" si="73"/>
        <v>-0.22822045060000207</v>
      </c>
      <c r="FD78" s="503">
        <f t="shared" si="164"/>
        <v>0</v>
      </c>
      <c r="FE78" s="503">
        <f t="shared" si="165"/>
        <v>0</v>
      </c>
      <c r="FF78" s="503">
        <f t="shared" si="75"/>
        <v>0</v>
      </c>
      <c r="FG78" s="503">
        <f t="shared" si="76"/>
        <v>0</v>
      </c>
      <c r="FH78" s="504">
        <f t="shared" si="77"/>
        <v>-19.748191245701193</v>
      </c>
      <c r="FI78" s="513">
        <f t="shared" si="201"/>
        <v>-0.22822045060000207</v>
      </c>
      <c r="FJ78" s="513">
        <f t="shared" si="193"/>
        <v>-0.22822045060000207</v>
      </c>
      <c r="FL78" s="161"/>
      <c r="FN78" s="103">
        <f t="shared" si="166"/>
        <v>-19.748191245701193</v>
      </c>
      <c r="FO78" s="178"/>
      <c r="FP78" s="179"/>
      <c r="FQ78" s="36">
        <v>42320</v>
      </c>
      <c r="FR78" s="107">
        <v>3.5646000000000004</v>
      </c>
      <c r="FS78" s="107">
        <v>3.6498999999999997</v>
      </c>
      <c r="FT78" s="173">
        <v>-20.005020956159999</v>
      </c>
      <c r="FU78" s="197">
        <f t="shared" si="138"/>
        <v>-0.22822045060000207</v>
      </c>
      <c r="FV78" s="218">
        <v>5.5001000000000007</v>
      </c>
      <c r="FW78" s="222">
        <f t="shared" si="211"/>
        <v>0</v>
      </c>
      <c r="FX78" s="223">
        <f t="shared" si="167"/>
        <v>0.8</v>
      </c>
      <c r="FY78" s="198">
        <f t="shared" si="34"/>
        <v>-19.309649962779204</v>
      </c>
      <c r="FZ78" s="198">
        <f t="shared" si="80"/>
        <v>-0.18257636048000236</v>
      </c>
      <c r="GA78" s="503">
        <f t="shared" si="168"/>
        <v>0</v>
      </c>
      <c r="GB78" s="503">
        <f t="shared" si="169"/>
        <v>0</v>
      </c>
      <c r="GC78" s="503">
        <f t="shared" si="82"/>
        <v>0</v>
      </c>
      <c r="GD78" s="503">
        <f t="shared" si="83"/>
        <v>0</v>
      </c>
      <c r="GE78" s="504">
        <f t="shared" si="84"/>
        <v>-19.109649962779205</v>
      </c>
      <c r="GF78" s="513">
        <f t="shared" si="202"/>
        <v>-0.18257636048000236</v>
      </c>
      <c r="GG78" s="513">
        <f t="shared" si="194"/>
        <v>-0.18257636048000236</v>
      </c>
      <c r="GI78" s="161"/>
      <c r="GK78" s="103">
        <f t="shared" si="170"/>
        <v>-19.109649962779205</v>
      </c>
      <c r="GL78" s="178"/>
      <c r="GM78" s="179"/>
      <c r="GN78" s="36">
        <v>42320</v>
      </c>
      <c r="GO78" s="107">
        <v>3.5646000000000004</v>
      </c>
      <c r="GP78" s="107">
        <v>3.6498999999999997</v>
      </c>
      <c r="GQ78" s="173">
        <v>-20.005020956159999</v>
      </c>
      <c r="GR78" s="197">
        <f t="shared" si="141"/>
        <v>-0.22822045060000207</v>
      </c>
      <c r="GS78" s="218">
        <v>1.5001000000000007</v>
      </c>
      <c r="GT78" s="222">
        <f t="shared" si="212"/>
        <v>0</v>
      </c>
      <c r="GU78" s="223">
        <f t="shared" si="171"/>
        <v>0.98</v>
      </c>
      <c r="GV78" s="198">
        <f t="shared" si="38"/>
        <v>-22.321698345040797</v>
      </c>
      <c r="GW78" s="198">
        <f t="shared" si="87"/>
        <v>-0.22365604158800068</v>
      </c>
      <c r="GX78" s="503">
        <f t="shared" si="172"/>
        <v>0</v>
      </c>
      <c r="GY78" s="503">
        <f t="shared" si="173"/>
        <v>2.2822045060000209E-2</v>
      </c>
      <c r="GZ78" s="503">
        <f t="shared" si="89"/>
        <v>0</v>
      </c>
      <c r="HA78" s="503">
        <f t="shared" si="90"/>
        <v>0</v>
      </c>
      <c r="HB78" s="504">
        <f t="shared" si="91"/>
        <v>-22.320067548160797</v>
      </c>
      <c r="HC78" s="513">
        <f t="shared" si="203"/>
        <v>-0.20083399652800046</v>
      </c>
      <c r="HD78" s="513">
        <f t="shared" si="195"/>
        <v>-0.20083399652800046</v>
      </c>
      <c r="HF78" s="161"/>
      <c r="HH78" s="103">
        <f t="shared" si="174"/>
        <v>-22.320067548160797</v>
      </c>
      <c r="HJ78" s="179"/>
      <c r="HK78" s="36">
        <v>42320</v>
      </c>
      <c r="HL78" s="107">
        <v>3.5646000000000004</v>
      </c>
      <c r="HM78" s="107">
        <v>3.6498999999999997</v>
      </c>
      <c r="HN78" s="173">
        <v>-20.005020956159999</v>
      </c>
      <c r="HO78" s="197">
        <f t="shared" si="144"/>
        <v>-0.22822045060000207</v>
      </c>
      <c r="HP78" s="218">
        <v>-2.2998999999999996</v>
      </c>
      <c r="HQ78" s="222">
        <f t="shared" si="213"/>
        <v>1.3</v>
      </c>
      <c r="HR78" s="223">
        <f t="shared" si="175"/>
        <v>0</v>
      </c>
      <c r="HS78" s="198">
        <f t="shared" si="42"/>
        <v>-21.515302268796805</v>
      </c>
      <c r="HT78" s="198">
        <f t="shared" si="94"/>
        <v>-0.29668658578000162</v>
      </c>
      <c r="HU78" s="503">
        <f t="shared" si="176"/>
        <v>0</v>
      </c>
      <c r="HV78" s="503">
        <f t="shared" si="177"/>
        <v>0</v>
      </c>
      <c r="HW78" s="503">
        <f t="shared" si="96"/>
        <v>0</v>
      </c>
      <c r="HX78" s="503">
        <f t="shared" si="97"/>
        <v>0</v>
      </c>
      <c r="HY78" s="504">
        <f t="shared" si="98"/>
        <v>-21.215302268796808</v>
      </c>
      <c r="HZ78" s="513">
        <f t="shared" si="204"/>
        <v>-0.29668658578000162</v>
      </c>
      <c r="IA78" s="513">
        <f t="shared" si="196"/>
        <v>-0.29668658578000162</v>
      </c>
      <c r="IB78" s="159"/>
      <c r="IC78" s="161"/>
      <c r="ID78" s="159"/>
      <c r="IE78" s="103">
        <f t="shared" si="178"/>
        <v>-21.215302268796808</v>
      </c>
      <c r="IF78" s="178"/>
      <c r="IG78" s="179"/>
      <c r="IH78" s="36">
        <v>42320</v>
      </c>
      <c r="II78" s="107">
        <v>3.5646000000000004</v>
      </c>
      <c r="IJ78" s="107">
        <v>3.6498999999999997</v>
      </c>
      <c r="IK78" s="173">
        <v>-20.005020956159999</v>
      </c>
      <c r="IL78" s="197">
        <f t="shared" si="147"/>
        <v>-0.22822045060000207</v>
      </c>
      <c r="IM78" s="218">
        <v>-1.0498999999999996</v>
      </c>
      <c r="IN78" s="222">
        <f t="shared" si="214"/>
        <v>1</v>
      </c>
      <c r="IO78" s="223">
        <f t="shared" si="179"/>
        <v>0</v>
      </c>
      <c r="IP78" s="198">
        <f t="shared" si="46"/>
        <v>-25.004139192489994</v>
      </c>
      <c r="IQ78" s="198">
        <f t="shared" si="101"/>
        <v>-0.22822045060000207</v>
      </c>
      <c r="IR78" s="503">
        <f t="shared" si="180"/>
        <v>6.8466135180000623E-2</v>
      </c>
      <c r="IS78" s="503">
        <f t="shared" si="181"/>
        <v>0</v>
      </c>
      <c r="IT78" s="503">
        <f t="shared" si="103"/>
        <v>0</v>
      </c>
      <c r="IU78" s="503">
        <f t="shared" si="104"/>
        <v>0</v>
      </c>
      <c r="IV78" s="504">
        <f t="shared" si="105"/>
        <v>-22.23639932903399</v>
      </c>
      <c r="IW78" s="513">
        <f t="shared" si="205"/>
        <v>-9.5852589252000867E-2</v>
      </c>
      <c r="IX78" s="513">
        <f t="shared" si="197"/>
        <v>-0.15975431542000146</v>
      </c>
      <c r="IY78" s="159"/>
      <c r="IZ78" s="161"/>
      <c r="JA78" s="159"/>
      <c r="JB78" s="103">
        <f t="shared" si="182"/>
        <v>-22.23639932903399</v>
      </c>
      <c r="JC78" s="184"/>
      <c r="JD78" s="515">
        <v>-20.005020956159999</v>
      </c>
      <c r="JF78" s="159">
        <v>-4.4999000000000002</v>
      </c>
      <c r="JG78" s="159">
        <f t="shared" si="183"/>
        <v>-20.179327379715996</v>
      </c>
      <c r="JH78" s="159"/>
      <c r="JJ78" s="159">
        <v>1.8001000000000005</v>
      </c>
      <c r="JK78" s="159">
        <f t="shared" si="184"/>
        <v>-21.118096925467999</v>
      </c>
      <c r="JL78" s="159"/>
      <c r="JN78" s="159">
        <v>-7.5499000000000001</v>
      </c>
      <c r="JO78" s="159">
        <f t="shared" si="185"/>
        <v>-18.393987007689997</v>
      </c>
      <c r="JP78" s="159"/>
      <c r="JR78" s="159">
        <v>-0.6498999999999997</v>
      </c>
      <c r="JS78" s="159">
        <f t="shared" si="186"/>
        <v>-19.748191245701193</v>
      </c>
      <c r="JT78" s="159"/>
      <c r="JV78" s="159">
        <v>5.5001000000000007</v>
      </c>
      <c r="JW78" s="159">
        <f t="shared" si="187"/>
        <v>-19.109649962779205</v>
      </c>
      <c r="JX78" s="159"/>
      <c r="JZ78" s="159">
        <v>1.5001000000000007</v>
      </c>
      <c r="KA78" s="159">
        <f t="shared" si="188"/>
        <v>-22.320067548160797</v>
      </c>
      <c r="KB78" s="159"/>
      <c r="KD78" s="370">
        <v>-2.2998999999999996</v>
      </c>
      <c r="KE78" s="159">
        <f t="shared" si="189"/>
        <v>-21.215302268796808</v>
      </c>
      <c r="KF78" s="159"/>
      <c r="KH78" s="218">
        <v>-1.0498999999999996</v>
      </c>
      <c r="KI78" s="159">
        <f t="shared" si="49"/>
        <v>-22.23639932903399</v>
      </c>
      <c r="KJ78" s="159"/>
      <c r="KK78" s="36">
        <v>42320</v>
      </c>
      <c r="KL78" s="36"/>
    </row>
    <row r="79" spans="1:315" ht="15.75" thickBot="1" x14ac:dyDescent="0.3">
      <c r="A79" s="95">
        <v>41225</v>
      </c>
      <c r="B79" s="36">
        <v>41225</v>
      </c>
      <c r="C79" s="303">
        <v>-0.85000000000000009</v>
      </c>
      <c r="D79" s="303">
        <v>5.45</v>
      </c>
      <c r="E79" s="303">
        <v>-3.9000000000000004</v>
      </c>
      <c r="F79" s="303">
        <v>3</v>
      </c>
      <c r="G79" s="303">
        <v>9.15</v>
      </c>
      <c r="H79" s="303">
        <v>5.15</v>
      </c>
      <c r="I79" s="303">
        <v>1.35</v>
      </c>
      <c r="J79" s="303">
        <v>2.6</v>
      </c>
      <c r="K79" s="104"/>
      <c r="L79" s="36">
        <v>42320</v>
      </c>
      <c r="M79" s="107">
        <v>3.5646000000000004</v>
      </c>
      <c r="N79" s="98">
        <f t="shared" si="9"/>
        <v>3.6498999999999997</v>
      </c>
      <c r="O79" s="107">
        <f t="shared" si="10"/>
        <v>3.7355333333333327</v>
      </c>
      <c r="P79" s="264"/>
      <c r="Q79" s="177">
        <v>42320</v>
      </c>
      <c r="R79" s="303">
        <v>-0.85000000000000009</v>
      </c>
      <c r="S79" s="219">
        <v>-4.4999000000000002</v>
      </c>
      <c r="U79" s="303">
        <v>5.45</v>
      </c>
      <c r="V79" s="219">
        <v>1.8001000000000005</v>
      </c>
      <c r="X79" s="303">
        <v>-3.9000000000000004</v>
      </c>
      <c r="Y79" s="219">
        <v>-7.5499000000000001</v>
      </c>
      <c r="AA79" s="303">
        <v>3</v>
      </c>
      <c r="AB79" s="219">
        <v>-0.6498999999999997</v>
      </c>
      <c r="AD79" s="303">
        <v>9.15</v>
      </c>
      <c r="AE79" s="218">
        <v>5.5001000000000007</v>
      </c>
      <c r="AG79" s="303">
        <v>5.15</v>
      </c>
      <c r="AH79" s="218">
        <v>1.5001000000000007</v>
      </c>
      <c r="AJ79" s="303">
        <v>1.35</v>
      </c>
      <c r="AK79" s="218">
        <v>-2.2998999999999996</v>
      </c>
      <c r="AL79" s="103"/>
      <c r="AM79" s="303">
        <v>2.6</v>
      </c>
      <c r="AN79" s="330">
        <f t="shared" si="206"/>
        <v>-1.0498999999999996</v>
      </c>
      <c r="AO79" s="184"/>
      <c r="AZ79" s="36">
        <v>42321</v>
      </c>
      <c r="BA79" s="303">
        <v>3.3</v>
      </c>
      <c r="BB79" s="227"/>
      <c r="BC79" s="303">
        <v>7.5500000000000007</v>
      </c>
      <c r="BD79" s="184"/>
      <c r="BE79" s="303">
        <v>-5.4</v>
      </c>
      <c r="BF79" s="184"/>
      <c r="BG79" s="303">
        <v>5.55</v>
      </c>
      <c r="BH79" s="184"/>
      <c r="BI79" s="303">
        <v>8.65</v>
      </c>
      <c r="BJ79" s="184"/>
      <c r="BK79" s="303">
        <v>7.1</v>
      </c>
      <c r="BL79" s="374"/>
      <c r="BM79" s="303">
        <v>2.95</v>
      </c>
      <c r="BN79" s="184"/>
      <c r="BO79" s="303">
        <v>2.4500000000000002</v>
      </c>
      <c r="BP79" s="184"/>
      <c r="BQ79">
        <f t="shared" si="150"/>
        <v>1</v>
      </c>
      <c r="BR79" s="36">
        <v>42320</v>
      </c>
      <c r="BS79">
        <v>24</v>
      </c>
      <c r="BT79">
        <f t="shared" si="123"/>
        <v>0.24</v>
      </c>
      <c r="BU79" s="100"/>
      <c r="BV79" s="36">
        <v>42321</v>
      </c>
      <c r="BW79" s="100">
        <v>25</v>
      </c>
      <c r="BX79" s="100">
        <f t="shared" si="124"/>
        <v>0.25</v>
      </c>
      <c r="BY79" s="100">
        <f t="shared" si="125"/>
        <v>-20.224234374999998</v>
      </c>
      <c r="BZ79" s="161"/>
      <c r="CA79" s="161"/>
      <c r="CB79" s="159"/>
      <c r="CC79" s="36">
        <v>42321</v>
      </c>
      <c r="CD79" s="107">
        <v>3.3949999999999996</v>
      </c>
      <c r="CE79" s="107">
        <v>3.4798</v>
      </c>
      <c r="CF79" s="173">
        <v>-20.224234374999998</v>
      </c>
      <c r="CG79" s="197">
        <f t="shared" si="126"/>
        <v>-0.21921341883999901</v>
      </c>
      <c r="CH79" s="219">
        <v>-0.17980000000000018</v>
      </c>
      <c r="CI79" s="222">
        <f t="shared" si="207"/>
        <v>1</v>
      </c>
      <c r="CJ79" s="223">
        <f t="shared" si="151"/>
        <v>0</v>
      </c>
      <c r="CK79" s="198">
        <f t="shared" si="51"/>
        <v>-20.398540798555995</v>
      </c>
      <c r="CL79" s="198">
        <f t="shared" si="52"/>
        <v>-0.21921341883999901</v>
      </c>
      <c r="CM79" s="503">
        <f t="shared" si="152"/>
        <v>0</v>
      </c>
      <c r="CN79" s="503">
        <f t="shared" si="153"/>
        <v>0</v>
      </c>
      <c r="CO79" s="503">
        <f t="shared" si="54"/>
        <v>0</v>
      </c>
      <c r="CP79" s="503">
        <f t="shared" si="55"/>
        <v>0</v>
      </c>
      <c r="CQ79" s="504">
        <f t="shared" si="56"/>
        <v>-20.398540798555995</v>
      </c>
      <c r="CR79" s="513">
        <f t="shared" si="198"/>
        <v>-0.21921341883999901</v>
      </c>
      <c r="CS79" s="513">
        <f t="shared" si="190"/>
        <v>-0.21921341883999901</v>
      </c>
      <c r="CU79" s="161"/>
      <c r="CW79" s="103">
        <f t="shared" si="154"/>
        <v>-20.398540798555995</v>
      </c>
      <c r="CZ79" s="36">
        <v>42321</v>
      </c>
      <c r="DA79" s="107">
        <v>3.3949999999999996</v>
      </c>
      <c r="DB79" s="107">
        <v>3.4798</v>
      </c>
      <c r="DC79" s="173">
        <v>-20.224234374999998</v>
      </c>
      <c r="DD79" s="197">
        <f t="shared" si="129"/>
        <v>-0.21921341883999901</v>
      </c>
      <c r="DE79" s="219">
        <v>4.0702000000000007</v>
      </c>
      <c r="DF79" s="222">
        <f t="shared" si="208"/>
        <v>0</v>
      </c>
      <c r="DG79" s="223">
        <f t="shared" si="155"/>
        <v>0.85</v>
      </c>
      <c r="DH79" s="198">
        <f t="shared" si="22"/>
        <v>-21.304428331481997</v>
      </c>
      <c r="DI79" s="198">
        <f t="shared" si="59"/>
        <v>-0.18633140601399845</v>
      </c>
      <c r="DJ79" s="503">
        <f t="shared" si="156"/>
        <v>0</v>
      </c>
      <c r="DK79" s="503">
        <f t="shared" si="157"/>
        <v>0</v>
      </c>
      <c r="DL79" s="503">
        <f t="shared" si="61"/>
        <v>0</v>
      </c>
      <c r="DM79" s="503">
        <f t="shared" si="62"/>
        <v>0</v>
      </c>
      <c r="DN79" s="504">
        <f t="shared" si="63"/>
        <v>-21.304428331481997</v>
      </c>
      <c r="DO79" s="513">
        <f t="shared" si="199"/>
        <v>-0.18633140601399845</v>
      </c>
      <c r="DP79" s="513">
        <f t="shared" si="191"/>
        <v>-0.18633140601399845</v>
      </c>
      <c r="DR79" s="161"/>
      <c r="DT79" s="103">
        <f t="shared" si="158"/>
        <v>-21.304428331481997</v>
      </c>
      <c r="DU79" s="178"/>
      <c r="DV79" s="179"/>
      <c r="DW79" s="36">
        <v>42321</v>
      </c>
      <c r="DX79" s="107">
        <v>3.3949999999999996</v>
      </c>
      <c r="DY79" s="107">
        <v>3.4798</v>
      </c>
      <c r="DZ79" s="173">
        <v>-20.224234374999998</v>
      </c>
      <c r="EA79" s="197">
        <f t="shared" si="132"/>
        <v>-0.21921341883999901</v>
      </c>
      <c r="EB79" s="219">
        <v>-8.8797999999999995</v>
      </c>
      <c r="EC79" s="222">
        <f t="shared" si="209"/>
        <v>2</v>
      </c>
      <c r="ED79" s="223">
        <f t="shared" si="159"/>
        <v>0</v>
      </c>
      <c r="EE79" s="198">
        <f t="shared" si="26"/>
        <v>-18.678304168049998</v>
      </c>
      <c r="EF79" s="198">
        <f t="shared" si="66"/>
        <v>-0.43842683767999802</v>
      </c>
      <c r="EG79" s="503">
        <f t="shared" si="160"/>
        <v>0</v>
      </c>
      <c r="EH79" s="503">
        <f t="shared" si="161"/>
        <v>0</v>
      </c>
      <c r="EI79" s="503">
        <f t="shared" si="68"/>
        <v>0</v>
      </c>
      <c r="EJ79" s="503">
        <f t="shared" si="69"/>
        <v>0</v>
      </c>
      <c r="EK79" s="504">
        <f t="shared" si="70"/>
        <v>-18.832413845369995</v>
      </c>
      <c r="EL79" s="513">
        <f t="shared" si="200"/>
        <v>-0.43842683767999802</v>
      </c>
      <c r="EM79" s="513">
        <f t="shared" si="192"/>
        <v>-0.43842683767999802</v>
      </c>
      <c r="EO79" s="161"/>
      <c r="EQ79" s="103">
        <f t="shared" si="162"/>
        <v>-18.832413845369995</v>
      </c>
      <c r="ER79" s="178"/>
      <c r="ES79" s="179"/>
      <c r="ET79" s="36">
        <v>42321</v>
      </c>
      <c r="EU79" s="107">
        <v>3.3949999999999996</v>
      </c>
      <c r="EV79" s="107">
        <v>3.4798</v>
      </c>
      <c r="EW79" s="173">
        <v>-20.224234374999998</v>
      </c>
      <c r="EX79" s="197">
        <f t="shared" si="135"/>
        <v>-0.21921341883999901</v>
      </c>
      <c r="EY79" s="219">
        <v>2.0701999999999998</v>
      </c>
      <c r="EZ79" s="222">
        <f t="shared" si="210"/>
        <v>0</v>
      </c>
      <c r="FA79" s="223">
        <f t="shared" si="163"/>
        <v>0.95</v>
      </c>
      <c r="FB79" s="198">
        <f t="shared" si="30"/>
        <v>-18.856443993599196</v>
      </c>
      <c r="FC79" s="198">
        <f t="shared" si="73"/>
        <v>-0.20825274789799764</v>
      </c>
      <c r="FD79" s="503">
        <f t="shared" si="164"/>
        <v>0</v>
      </c>
      <c r="FE79" s="503">
        <f t="shared" si="165"/>
        <v>0</v>
      </c>
      <c r="FF79" s="503">
        <f t="shared" si="75"/>
        <v>0</v>
      </c>
      <c r="FG79" s="503">
        <f t="shared" si="76"/>
        <v>0</v>
      </c>
      <c r="FH79" s="504">
        <f t="shared" si="77"/>
        <v>-19.956443993599191</v>
      </c>
      <c r="FI79" s="513">
        <f t="shared" si="201"/>
        <v>-0.20825274789799764</v>
      </c>
      <c r="FJ79" s="513">
        <f t="shared" si="193"/>
        <v>-0.20825274789799764</v>
      </c>
      <c r="FL79" s="161"/>
      <c r="FN79" s="103">
        <f t="shared" si="166"/>
        <v>-19.956443993599191</v>
      </c>
      <c r="FO79" s="178"/>
      <c r="FP79" s="179"/>
      <c r="FQ79" s="36">
        <v>42321</v>
      </c>
      <c r="FR79" s="107">
        <v>3.3949999999999996</v>
      </c>
      <c r="FS79" s="107">
        <v>3.4798</v>
      </c>
      <c r="FT79" s="173">
        <v>-20.224234374999998</v>
      </c>
      <c r="FU79" s="197">
        <f t="shared" si="138"/>
        <v>-0.21921341883999901</v>
      </c>
      <c r="FV79" s="218">
        <v>5.1702000000000004</v>
      </c>
      <c r="FW79" s="222">
        <f t="shared" si="211"/>
        <v>0</v>
      </c>
      <c r="FX79" s="223">
        <f t="shared" si="167"/>
        <v>0.8</v>
      </c>
      <c r="FY79" s="198">
        <f t="shared" si="34"/>
        <v>-19.485020697851205</v>
      </c>
      <c r="FZ79" s="198">
        <f t="shared" si="80"/>
        <v>-0.17537073507200063</v>
      </c>
      <c r="GA79" s="503">
        <f t="shared" si="168"/>
        <v>0</v>
      </c>
      <c r="GB79" s="503">
        <f t="shared" si="169"/>
        <v>0</v>
      </c>
      <c r="GC79" s="503">
        <f t="shared" si="82"/>
        <v>0</v>
      </c>
      <c r="GD79" s="503">
        <f t="shared" si="83"/>
        <v>0</v>
      </c>
      <c r="GE79" s="504">
        <f t="shared" si="84"/>
        <v>-19.285020697851206</v>
      </c>
      <c r="GF79" s="513">
        <f t="shared" si="202"/>
        <v>-0.17537073507200063</v>
      </c>
      <c r="GG79" s="513">
        <f t="shared" si="194"/>
        <v>-0.17537073507200063</v>
      </c>
      <c r="GI79" s="161"/>
      <c r="GK79" s="103">
        <f t="shared" si="170"/>
        <v>-19.285020697851206</v>
      </c>
      <c r="GL79" s="178"/>
      <c r="GM79" s="179"/>
      <c r="GN79" s="36">
        <v>42321</v>
      </c>
      <c r="GO79" s="107">
        <v>3.3949999999999996</v>
      </c>
      <c r="GP79" s="107">
        <v>3.4798</v>
      </c>
      <c r="GQ79" s="173">
        <v>-20.224234374999998</v>
      </c>
      <c r="GR79" s="197">
        <f t="shared" si="141"/>
        <v>-0.21921341883999901</v>
      </c>
      <c r="GS79" s="218">
        <v>3.6201999999999996</v>
      </c>
      <c r="GT79" s="222">
        <f t="shared" si="212"/>
        <v>0</v>
      </c>
      <c r="GU79" s="223">
        <f t="shared" si="171"/>
        <v>0.9</v>
      </c>
      <c r="GV79" s="198">
        <f t="shared" si="38"/>
        <v>-22.518990421996797</v>
      </c>
      <c r="GW79" s="198">
        <f t="shared" si="87"/>
        <v>-0.19729207695599982</v>
      </c>
      <c r="GX79" s="503">
        <f t="shared" si="172"/>
        <v>0</v>
      </c>
      <c r="GY79" s="503">
        <f t="shared" si="173"/>
        <v>4.3842683767999803E-2</v>
      </c>
      <c r="GZ79" s="503">
        <f t="shared" si="89"/>
        <v>0</v>
      </c>
      <c r="HA79" s="503">
        <f t="shared" si="90"/>
        <v>0</v>
      </c>
      <c r="HB79" s="504">
        <f t="shared" si="91"/>
        <v>-22.473516941348798</v>
      </c>
      <c r="HC79" s="513">
        <f t="shared" si="203"/>
        <v>-0.15344939318800002</v>
      </c>
      <c r="HD79" s="513">
        <f t="shared" si="195"/>
        <v>-0.15344939318800002</v>
      </c>
      <c r="HF79" s="161"/>
      <c r="HH79" s="103">
        <f t="shared" si="174"/>
        <v>-22.473516941348798</v>
      </c>
      <c r="HJ79" s="179"/>
      <c r="HK79" s="36">
        <v>42321</v>
      </c>
      <c r="HL79" s="107">
        <v>3.3949999999999996</v>
      </c>
      <c r="HM79" s="107">
        <v>3.4798</v>
      </c>
      <c r="HN79" s="173">
        <v>-20.224234374999998</v>
      </c>
      <c r="HO79" s="197">
        <f t="shared" si="144"/>
        <v>-0.21921341883999901</v>
      </c>
      <c r="HP79" s="218">
        <v>-0.52979999999999983</v>
      </c>
      <c r="HQ79" s="222">
        <f t="shared" si="213"/>
        <v>1</v>
      </c>
      <c r="HR79" s="223">
        <f t="shared" si="175"/>
        <v>0</v>
      </c>
      <c r="HS79" s="198">
        <f t="shared" si="42"/>
        <v>-21.734515687636804</v>
      </c>
      <c r="HT79" s="198">
        <f t="shared" si="94"/>
        <v>-0.21921341883999901</v>
      </c>
      <c r="HU79" s="503">
        <f t="shared" si="176"/>
        <v>0</v>
      </c>
      <c r="HV79" s="503">
        <f t="shared" si="177"/>
        <v>0</v>
      </c>
      <c r="HW79" s="503">
        <f t="shared" si="96"/>
        <v>0</v>
      </c>
      <c r="HX79" s="503">
        <f t="shared" si="97"/>
        <v>0</v>
      </c>
      <c r="HY79" s="504">
        <f t="shared" si="98"/>
        <v>-21.434515687636807</v>
      </c>
      <c r="HZ79" s="513">
        <f t="shared" si="204"/>
        <v>-0.13152805130399939</v>
      </c>
      <c r="IA79" s="513">
        <f t="shared" si="196"/>
        <v>-0.21921341883999901</v>
      </c>
      <c r="IB79" s="159"/>
      <c r="IC79" s="161"/>
      <c r="ID79" s="159"/>
      <c r="IE79" s="103">
        <f t="shared" si="178"/>
        <v>-21.434515687636807</v>
      </c>
      <c r="IF79" s="178"/>
      <c r="IG79" s="179"/>
      <c r="IH79" s="36">
        <v>42321</v>
      </c>
      <c r="II79" s="107">
        <v>3.3949999999999996</v>
      </c>
      <c r="IJ79" s="107">
        <v>3.4798</v>
      </c>
      <c r="IK79" s="173">
        <v>-20.224234374999998</v>
      </c>
      <c r="IL79" s="197">
        <f t="shared" si="147"/>
        <v>-0.21921341883999901</v>
      </c>
      <c r="IM79" s="218">
        <v>-1.0297999999999998</v>
      </c>
      <c r="IN79" s="222">
        <f t="shared" si="214"/>
        <v>1</v>
      </c>
      <c r="IO79" s="223">
        <f t="shared" si="179"/>
        <v>0</v>
      </c>
      <c r="IP79" s="198">
        <f t="shared" si="46"/>
        <v>-25.223352611329993</v>
      </c>
      <c r="IQ79" s="198">
        <f t="shared" si="101"/>
        <v>-0.21921341883999901</v>
      </c>
      <c r="IR79" s="503">
        <f t="shared" si="180"/>
        <v>6.5764025651999694E-2</v>
      </c>
      <c r="IS79" s="503">
        <f t="shared" si="181"/>
        <v>0</v>
      </c>
      <c r="IT79" s="503">
        <f t="shared" si="103"/>
        <v>0</v>
      </c>
      <c r="IU79" s="503">
        <f t="shared" si="104"/>
        <v>0</v>
      </c>
      <c r="IV79" s="504">
        <f t="shared" si="105"/>
        <v>-22.389848722221988</v>
      </c>
      <c r="IW79" s="513">
        <f t="shared" si="205"/>
        <v>-9.2069635912799597E-2</v>
      </c>
      <c r="IX79" s="513">
        <f t="shared" si="197"/>
        <v>-0.15344939318799933</v>
      </c>
      <c r="IY79" s="159"/>
      <c r="IZ79" s="161"/>
      <c r="JA79" s="159"/>
      <c r="JB79" s="103">
        <f t="shared" si="182"/>
        <v>-22.389848722221988</v>
      </c>
      <c r="JC79" s="184"/>
      <c r="JD79" s="515">
        <v>-20.224234374999998</v>
      </c>
      <c r="JF79" s="159">
        <v>-0.17980000000000018</v>
      </c>
      <c r="JG79" s="159">
        <f t="shared" si="183"/>
        <v>-20.398540798555995</v>
      </c>
      <c r="JH79" s="159"/>
      <c r="JJ79" s="159">
        <v>4.0702000000000007</v>
      </c>
      <c r="JK79" s="159">
        <f t="shared" si="184"/>
        <v>-21.304428331481997</v>
      </c>
      <c r="JL79" s="159"/>
      <c r="JN79" s="159">
        <v>-8.8797999999999995</v>
      </c>
      <c r="JO79" s="159">
        <f t="shared" si="185"/>
        <v>-18.832413845369995</v>
      </c>
      <c r="JP79" s="159"/>
      <c r="JR79" s="159">
        <v>2.0701999999999998</v>
      </c>
      <c r="JS79" s="159">
        <f t="shared" si="186"/>
        <v>-19.956443993599191</v>
      </c>
      <c r="JT79" s="159"/>
      <c r="JV79" s="159">
        <v>5.1702000000000004</v>
      </c>
      <c r="JW79" s="159">
        <f t="shared" si="187"/>
        <v>-19.285020697851206</v>
      </c>
      <c r="JX79" s="159"/>
      <c r="JZ79" s="159">
        <v>3.6201999999999996</v>
      </c>
      <c r="KA79" s="159">
        <f t="shared" si="188"/>
        <v>-22.473516941348798</v>
      </c>
      <c r="KB79" s="159"/>
      <c r="KD79" s="370">
        <v>-0.52979999999999983</v>
      </c>
      <c r="KE79" s="159">
        <f t="shared" si="189"/>
        <v>-21.434515687636807</v>
      </c>
      <c r="KF79" s="159"/>
      <c r="KH79" s="218">
        <v>-1.0297999999999998</v>
      </c>
      <c r="KI79" s="159">
        <f t="shared" si="49"/>
        <v>-22.389848722221988</v>
      </c>
      <c r="KJ79" s="159"/>
      <c r="KK79" s="36">
        <v>42321</v>
      </c>
      <c r="KL79" s="36"/>
    </row>
    <row r="80" spans="1:315" ht="15.75" thickBot="1" x14ac:dyDescent="0.3">
      <c r="A80" s="95">
        <v>41226</v>
      </c>
      <c r="B80" s="36">
        <v>41226</v>
      </c>
      <c r="C80" s="303">
        <v>3.3</v>
      </c>
      <c r="D80" s="303">
        <v>7.5500000000000007</v>
      </c>
      <c r="E80" s="303">
        <v>-5.4</v>
      </c>
      <c r="F80" s="303">
        <v>5.55</v>
      </c>
      <c r="G80" s="303">
        <v>8.65</v>
      </c>
      <c r="H80" s="303">
        <v>7.1</v>
      </c>
      <c r="I80" s="303">
        <v>2.95</v>
      </c>
      <c r="J80" s="303">
        <v>2.4500000000000002</v>
      </c>
      <c r="K80" s="104"/>
      <c r="L80" s="36">
        <v>42321</v>
      </c>
      <c r="M80" s="107">
        <v>3.3949999999999996</v>
      </c>
      <c r="N80" s="98">
        <f t="shared" si="9"/>
        <v>3.4798</v>
      </c>
      <c r="O80" s="107">
        <f t="shared" si="10"/>
        <v>3.5649333333333328</v>
      </c>
      <c r="P80" s="264"/>
      <c r="Q80" s="177">
        <v>42321</v>
      </c>
      <c r="R80" s="303">
        <v>3.3</v>
      </c>
      <c r="S80" s="219">
        <v>-0.17980000000000018</v>
      </c>
      <c r="U80" s="303">
        <v>7.5500000000000007</v>
      </c>
      <c r="V80" s="219">
        <v>4.0702000000000007</v>
      </c>
      <c r="X80" s="303">
        <v>-5.4</v>
      </c>
      <c r="Y80" s="219">
        <v>-8.8797999999999995</v>
      </c>
      <c r="AA80" s="303">
        <v>5.55</v>
      </c>
      <c r="AB80" s="219">
        <v>2.0701999999999998</v>
      </c>
      <c r="AD80" s="303">
        <v>8.65</v>
      </c>
      <c r="AE80" s="218">
        <v>5.1702000000000004</v>
      </c>
      <c r="AG80" s="303">
        <v>7.1</v>
      </c>
      <c r="AH80" s="218">
        <v>3.6201999999999996</v>
      </c>
      <c r="AJ80" s="303">
        <v>2.95</v>
      </c>
      <c r="AK80" s="218">
        <v>-0.52979999999999983</v>
      </c>
      <c r="AL80" s="103"/>
      <c r="AM80" s="303">
        <v>2.4500000000000002</v>
      </c>
      <c r="AN80" s="330">
        <f t="shared" si="206"/>
        <v>-1.0297999999999998</v>
      </c>
      <c r="AO80" s="184"/>
      <c r="AZ80" s="36">
        <v>42322</v>
      </c>
      <c r="BA80" s="303">
        <v>5.25</v>
      </c>
      <c r="BB80" s="227">
        <v>-20.484721911421925</v>
      </c>
      <c r="BC80" s="303">
        <v>6.65</v>
      </c>
      <c r="BD80" s="184"/>
      <c r="BE80" s="303">
        <v>-4.6500000000000004</v>
      </c>
      <c r="BF80" s="184"/>
      <c r="BG80" s="303">
        <v>8.6</v>
      </c>
      <c r="BH80" s="184"/>
      <c r="BI80" s="303">
        <v>7.15</v>
      </c>
      <c r="BJ80" s="184"/>
      <c r="BK80" s="303">
        <v>7.75</v>
      </c>
      <c r="BL80" s="374"/>
      <c r="BM80" s="303">
        <v>3.75</v>
      </c>
      <c r="BN80" s="184"/>
      <c r="BO80" s="303">
        <v>3.25</v>
      </c>
      <c r="BP80" s="184"/>
      <c r="BQ80">
        <f t="shared" si="150"/>
        <v>1</v>
      </c>
      <c r="BR80" s="36">
        <v>42321</v>
      </c>
      <c r="BS80">
        <v>25</v>
      </c>
      <c r="BT80">
        <f t="shared" si="123"/>
        <v>0.25</v>
      </c>
      <c r="BU80" s="100"/>
      <c r="BV80" s="36">
        <v>42322</v>
      </c>
      <c r="BW80" s="100">
        <v>26</v>
      </c>
      <c r="BX80" s="100">
        <f t="shared" si="124"/>
        <v>0.26</v>
      </c>
      <c r="BY80" s="100">
        <f t="shared" si="125"/>
        <v>-20.434687564160001</v>
      </c>
      <c r="BZ80" s="161"/>
      <c r="CA80" s="161"/>
      <c r="CB80" s="159"/>
      <c r="CC80" s="36">
        <v>42322</v>
      </c>
      <c r="CD80" s="107">
        <v>3.2263999999999999</v>
      </c>
      <c r="CE80" s="107">
        <v>3.3106999999999998</v>
      </c>
      <c r="CF80" s="173">
        <v>-20.434687564160001</v>
      </c>
      <c r="CG80" s="197">
        <f t="shared" si="126"/>
        <v>-0.21045318916000255</v>
      </c>
      <c r="CH80" s="219">
        <v>1.9393000000000002</v>
      </c>
      <c r="CI80" s="222">
        <f t="shared" si="207"/>
        <v>0</v>
      </c>
      <c r="CJ80" s="223">
        <f t="shared" si="151"/>
        <v>0.98</v>
      </c>
      <c r="CK80" s="198">
        <f t="shared" si="51"/>
        <v>-20.604784923932797</v>
      </c>
      <c r="CL80" s="198">
        <f t="shared" si="52"/>
        <v>-0.20624412537680215</v>
      </c>
      <c r="CM80" s="503">
        <f t="shared" si="152"/>
        <v>0</v>
      </c>
      <c r="CN80" s="503">
        <f t="shared" si="153"/>
        <v>0</v>
      </c>
      <c r="CO80" s="503">
        <f t="shared" si="54"/>
        <v>0</v>
      </c>
      <c r="CP80" s="503">
        <f t="shared" si="55"/>
        <v>0</v>
      </c>
      <c r="CQ80" s="504">
        <f t="shared" si="56"/>
        <v>-20.604784923932797</v>
      </c>
      <c r="CR80" s="513">
        <f t="shared" si="198"/>
        <v>-0.20624412537680215</v>
      </c>
      <c r="CS80" s="513">
        <f t="shared" si="190"/>
        <v>-0.20624412537680215</v>
      </c>
      <c r="CU80" s="161"/>
      <c r="CW80" s="103">
        <f t="shared" si="154"/>
        <v>-20.604784923932797</v>
      </c>
      <c r="CX80" s="225">
        <v>-20.484721911421925</v>
      </c>
      <c r="CZ80" s="36">
        <v>42322</v>
      </c>
      <c r="DA80" s="107">
        <v>3.2263999999999999</v>
      </c>
      <c r="DB80" s="107">
        <v>3.3106999999999998</v>
      </c>
      <c r="DC80" s="173">
        <v>-20.434687564160001</v>
      </c>
      <c r="DD80" s="197">
        <f t="shared" si="129"/>
        <v>-0.21045318916000255</v>
      </c>
      <c r="DE80" s="219">
        <v>3.3393000000000006</v>
      </c>
      <c r="DF80" s="222">
        <f t="shared" si="208"/>
        <v>0</v>
      </c>
      <c r="DG80" s="223">
        <f t="shared" si="155"/>
        <v>0.9</v>
      </c>
      <c r="DH80" s="198">
        <f t="shared" si="22"/>
        <v>-21.493836201725998</v>
      </c>
      <c r="DI80" s="198">
        <f t="shared" si="59"/>
        <v>-0.18940787024400052</v>
      </c>
      <c r="DJ80" s="503">
        <f t="shared" si="156"/>
        <v>0</v>
      </c>
      <c r="DK80" s="503">
        <f t="shared" si="157"/>
        <v>0</v>
      </c>
      <c r="DL80" s="503">
        <f t="shared" si="61"/>
        <v>0</v>
      </c>
      <c r="DM80" s="503">
        <f t="shared" si="62"/>
        <v>0</v>
      </c>
      <c r="DN80" s="504">
        <f t="shared" si="63"/>
        <v>-21.493836201725998</v>
      </c>
      <c r="DO80" s="513">
        <f t="shared" si="199"/>
        <v>-0.18940787024400052</v>
      </c>
      <c r="DP80" s="513">
        <f t="shared" si="191"/>
        <v>-0.18940787024400052</v>
      </c>
      <c r="DR80" s="161"/>
      <c r="DT80" s="103">
        <f t="shared" si="158"/>
        <v>-21.493836201725998</v>
      </c>
      <c r="DU80" s="178"/>
      <c r="DV80" s="179"/>
      <c r="DW80" s="36">
        <v>42322</v>
      </c>
      <c r="DX80" s="107">
        <v>3.2263999999999999</v>
      </c>
      <c r="DY80" s="107">
        <v>3.3106999999999998</v>
      </c>
      <c r="DZ80" s="173">
        <v>-20.434687564160001</v>
      </c>
      <c r="EA80" s="197">
        <f t="shared" si="132"/>
        <v>-0.21045318916000255</v>
      </c>
      <c r="EB80" s="219">
        <v>-7.9607000000000001</v>
      </c>
      <c r="EC80" s="222">
        <f t="shared" si="209"/>
        <v>2</v>
      </c>
      <c r="ED80" s="223">
        <f t="shared" si="159"/>
        <v>0</v>
      </c>
      <c r="EE80" s="198">
        <f t="shared" si="26"/>
        <v>-19.099210546370003</v>
      </c>
      <c r="EF80" s="198">
        <f t="shared" si="66"/>
        <v>-0.4209063783200051</v>
      </c>
      <c r="EG80" s="503">
        <f t="shared" si="160"/>
        <v>0</v>
      </c>
      <c r="EH80" s="503">
        <f t="shared" si="161"/>
        <v>0</v>
      </c>
      <c r="EI80" s="503">
        <f t="shared" si="68"/>
        <v>0</v>
      </c>
      <c r="EJ80" s="503">
        <f t="shared" si="69"/>
        <v>0</v>
      </c>
      <c r="EK80" s="504">
        <f t="shared" si="70"/>
        <v>-19.25332022369</v>
      </c>
      <c r="EL80" s="513">
        <f t="shared" si="200"/>
        <v>-0.4209063783200051</v>
      </c>
      <c r="EM80" s="513">
        <f t="shared" si="192"/>
        <v>-0.4209063783200051</v>
      </c>
      <c r="EO80" s="161"/>
      <c r="EQ80" s="103">
        <f t="shared" si="162"/>
        <v>-19.25332022369</v>
      </c>
      <c r="ER80" s="178"/>
      <c r="ES80" s="179"/>
      <c r="ET80" s="36">
        <v>42322</v>
      </c>
      <c r="EU80" s="107">
        <v>3.2263999999999999</v>
      </c>
      <c r="EV80" s="107">
        <v>3.3106999999999998</v>
      </c>
      <c r="EW80" s="173">
        <v>-20.434687564160001</v>
      </c>
      <c r="EX80" s="197">
        <f t="shared" si="135"/>
        <v>-0.21045318916000255</v>
      </c>
      <c r="EY80" s="219">
        <v>5.2892999999999999</v>
      </c>
      <c r="EZ80" s="222">
        <f t="shared" si="210"/>
        <v>0</v>
      </c>
      <c r="FA80" s="223">
        <f t="shared" si="163"/>
        <v>0.8</v>
      </c>
      <c r="FB80" s="198">
        <f t="shared" si="30"/>
        <v>-19.024806544927198</v>
      </c>
      <c r="FC80" s="198">
        <f t="shared" si="73"/>
        <v>-0.16836255132800204</v>
      </c>
      <c r="FD80" s="503">
        <f t="shared" si="164"/>
        <v>0</v>
      </c>
      <c r="FE80" s="503">
        <f t="shared" si="165"/>
        <v>0</v>
      </c>
      <c r="FF80" s="503">
        <f t="shared" si="75"/>
        <v>0</v>
      </c>
      <c r="FG80" s="503">
        <f t="shared" si="76"/>
        <v>0</v>
      </c>
      <c r="FH80" s="504">
        <f t="shared" si="77"/>
        <v>-20.124806544927193</v>
      </c>
      <c r="FI80" s="513">
        <f t="shared" si="201"/>
        <v>-0.16836255132800204</v>
      </c>
      <c r="FJ80" s="513">
        <f t="shared" si="193"/>
        <v>-0.16836255132800204</v>
      </c>
      <c r="FL80" s="161"/>
      <c r="FN80" s="103">
        <f t="shared" si="166"/>
        <v>-20.124806544927193</v>
      </c>
      <c r="FO80" s="178"/>
      <c r="FP80" s="179"/>
      <c r="FQ80" s="36">
        <v>42322</v>
      </c>
      <c r="FR80" s="107">
        <v>3.2263999999999999</v>
      </c>
      <c r="FS80" s="107">
        <v>3.3106999999999998</v>
      </c>
      <c r="FT80" s="173">
        <v>-20.434687564160001</v>
      </c>
      <c r="FU80" s="197">
        <f t="shared" si="138"/>
        <v>-0.21045318916000255</v>
      </c>
      <c r="FV80" s="218">
        <v>3.8393000000000006</v>
      </c>
      <c r="FW80" s="222">
        <f t="shared" si="211"/>
        <v>0</v>
      </c>
      <c r="FX80" s="223">
        <f t="shared" si="167"/>
        <v>0.9</v>
      </c>
      <c r="FY80" s="198">
        <f t="shared" si="34"/>
        <v>-19.674428568095209</v>
      </c>
      <c r="FZ80" s="198">
        <f t="shared" si="80"/>
        <v>-0.18940787024400407</v>
      </c>
      <c r="GA80" s="503">
        <f t="shared" si="168"/>
        <v>0</v>
      </c>
      <c r="GB80" s="503">
        <f t="shared" si="169"/>
        <v>0</v>
      </c>
      <c r="GC80" s="503">
        <f t="shared" si="82"/>
        <v>0</v>
      </c>
      <c r="GD80" s="503">
        <f t="shared" si="83"/>
        <v>0</v>
      </c>
      <c r="GE80" s="504">
        <f t="shared" si="84"/>
        <v>-19.47442856809521</v>
      </c>
      <c r="GF80" s="513">
        <f t="shared" si="202"/>
        <v>-0.18940787024400407</v>
      </c>
      <c r="GG80" s="513">
        <f t="shared" si="194"/>
        <v>-0.18940787024400407</v>
      </c>
      <c r="GI80" s="161"/>
      <c r="GK80" s="103">
        <f t="shared" si="170"/>
        <v>-19.47442856809521</v>
      </c>
      <c r="GL80" s="178"/>
      <c r="GM80" s="179"/>
      <c r="GN80" s="36">
        <v>42322</v>
      </c>
      <c r="GO80" s="107">
        <v>3.2263999999999999</v>
      </c>
      <c r="GP80" s="107">
        <v>3.3106999999999998</v>
      </c>
      <c r="GQ80" s="173">
        <v>-20.434687564160001</v>
      </c>
      <c r="GR80" s="197">
        <f t="shared" si="141"/>
        <v>-0.21045318916000255</v>
      </c>
      <c r="GS80" s="218">
        <v>4.4393000000000002</v>
      </c>
      <c r="GT80" s="222">
        <f t="shared" si="212"/>
        <v>0</v>
      </c>
      <c r="GU80" s="223">
        <f t="shared" si="171"/>
        <v>0.85</v>
      </c>
      <c r="GV80" s="198">
        <f t="shared" si="38"/>
        <v>-22.6978756327828</v>
      </c>
      <c r="GW80" s="198">
        <f t="shared" si="87"/>
        <v>-0.17888521078600306</v>
      </c>
      <c r="GX80" s="503">
        <f t="shared" si="172"/>
        <v>0</v>
      </c>
      <c r="GY80" s="503">
        <f t="shared" si="173"/>
        <v>4.209063783200051E-2</v>
      </c>
      <c r="GZ80" s="503">
        <f t="shared" si="89"/>
        <v>0</v>
      </c>
      <c r="HA80" s="503">
        <f t="shared" si="90"/>
        <v>0</v>
      </c>
      <c r="HB80" s="504">
        <f t="shared" si="91"/>
        <v>-22.610311514302801</v>
      </c>
      <c r="HC80" s="513">
        <f t="shared" si="203"/>
        <v>-0.13679457295400255</v>
      </c>
      <c r="HD80" s="513">
        <f t="shared" si="195"/>
        <v>-0.13679457295400255</v>
      </c>
      <c r="HF80" s="161"/>
      <c r="HH80" s="103">
        <f t="shared" si="174"/>
        <v>-22.610311514302801</v>
      </c>
      <c r="HJ80" s="179"/>
      <c r="HK80" s="36">
        <v>42322</v>
      </c>
      <c r="HL80" s="107">
        <v>3.2263999999999999</v>
      </c>
      <c r="HM80" s="107">
        <v>3.3106999999999998</v>
      </c>
      <c r="HN80" s="173">
        <v>-20.434687564160001</v>
      </c>
      <c r="HO80" s="197">
        <f t="shared" si="144"/>
        <v>-0.21045318916000255</v>
      </c>
      <c r="HP80" s="218">
        <v>0.43930000000000025</v>
      </c>
      <c r="HQ80" s="222">
        <f t="shared" si="213"/>
        <v>0</v>
      </c>
      <c r="HR80" s="223">
        <f t="shared" si="175"/>
        <v>1</v>
      </c>
      <c r="HS80" s="198">
        <f t="shared" si="42"/>
        <v>-21.944968876796807</v>
      </c>
      <c r="HT80" s="198">
        <f t="shared" si="94"/>
        <v>-0.21045318916000255</v>
      </c>
      <c r="HU80" s="503">
        <f t="shared" si="176"/>
        <v>0</v>
      </c>
      <c r="HV80" s="503">
        <f t="shared" si="177"/>
        <v>0</v>
      </c>
      <c r="HW80" s="503">
        <f t="shared" si="96"/>
        <v>0</v>
      </c>
      <c r="HX80" s="503">
        <f t="shared" si="97"/>
        <v>0</v>
      </c>
      <c r="HY80" s="504">
        <f t="shared" si="98"/>
        <v>-21.64496887679681</v>
      </c>
      <c r="HZ80" s="513">
        <f t="shared" si="204"/>
        <v>-0.21045318916000255</v>
      </c>
      <c r="IA80" s="513">
        <f t="shared" si="196"/>
        <v>-0.21045318916000255</v>
      </c>
      <c r="IB80" s="159"/>
      <c r="IC80" s="161"/>
      <c r="ID80" s="159"/>
      <c r="IE80" s="103">
        <f t="shared" si="178"/>
        <v>-21.64496887679681</v>
      </c>
      <c r="IF80" s="178"/>
      <c r="IG80" s="179"/>
      <c r="IH80" s="36">
        <v>42322</v>
      </c>
      <c r="II80" s="107">
        <v>3.2263999999999999</v>
      </c>
      <c r="IJ80" s="107">
        <v>3.3106999999999998</v>
      </c>
      <c r="IK80" s="173">
        <v>-20.434687564160001</v>
      </c>
      <c r="IL80" s="197">
        <f t="shared" si="147"/>
        <v>-0.21045318916000255</v>
      </c>
      <c r="IM80" s="218">
        <v>-6.0699999999999754E-2</v>
      </c>
      <c r="IN80" s="222">
        <f t="shared" si="214"/>
        <v>1</v>
      </c>
      <c r="IO80" s="223">
        <f t="shared" si="179"/>
        <v>0</v>
      </c>
      <c r="IP80" s="198">
        <f t="shared" si="46"/>
        <v>-25.433805800489996</v>
      </c>
      <c r="IQ80" s="198">
        <f t="shared" si="101"/>
        <v>-0.21045318916000255</v>
      </c>
      <c r="IR80" s="503">
        <f t="shared" si="180"/>
        <v>0</v>
      </c>
      <c r="IS80" s="503">
        <f t="shared" si="181"/>
        <v>0</v>
      </c>
      <c r="IT80" s="503">
        <f t="shared" si="103"/>
        <v>0</v>
      </c>
      <c r="IU80" s="503">
        <f t="shared" si="104"/>
        <v>0</v>
      </c>
      <c r="IV80" s="504">
        <f t="shared" si="105"/>
        <v>-22.60030191138199</v>
      </c>
      <c r="IW80" s="513">
        <f t="shared" si="205"/>
        <v>-0.12627191349600153</v>
      </c>
      <c r="IX80" s="513">
        <f t="shared" si="197"/>
        <v>-0.21045318916000255</v>
      </c>
      <c r="IY80" s="159"/>
      <c r="IZ80" s="161"/>
      <c r="JA80" s="159"/>
      <c r="JB80" s="103">
        <f t="shared" si="182"/>
        <v>-22.60030191138199</v>
      </c>
      <c r="JC80" s="184"/>
      <c r="JD80" s="515">
        <v>-20.434687564160001</v>
      </c>
      <c r="JE80">
        <v>2</v>
      </c>
      <c r="JF80" s="159">
        <v>1.9393000000000002</v>
      </c>
      <c r="JG80" s="159">
        <f t="shared" si="183"/>
        <v>-20.604784923932797</v>
      </c>
      <c r="JH80" s="228">
        <v>-20.484721911421925</v>
      </c>
      <c r="JJ80" s="159">
        <v>3.3393000000000006</v>
      </c>
      <c r="JK80" s="159">
        <f t="shared" si="184"/>
        <v>-21.493836201725998</v>
      </c>
      <c r="JL80" s="159"/>
      <c r="JN80" s="159">
        <v>-7.9607000000000001</v>
      </c>
      <c r="JO80" s="159">
        <f t="shared" si="185"/>
        <v>-19.25332022369</v>
      </c>
      <c r="JP80" s="159"/>
      <c r="JR80" s="159">
        <v>5.2892999999999999</v>
      </c>
      <c r="JS80" s="159">
        <f t="shared" si="186"/>
        <v>-20.124806544927193</v>
      </c>
      <c r="JT80" s="159"/>
      <c r="JV80" s="159">
        <v>3.8393000000000006</v>
      </c>
      <c r="JW80" s="159">
        <f t="shared" si="187"/>
        <v>-19.47442856809521</v>
      </c>
      <c r="JX80" s="159"/>
      <c r="JZ80" s="159">
        <v>4.4393000000000002</v>
      </c>
      <c r="KA80" s="159">
        <f t="shared" si="188"/>
        <v>-22.610311514302801</v>
      </c>
      <c r="KB80" s="159"/>
      <c r="KD80" s="370">
        <v>0.43930000000000025</v>
      </c>
      <c r="KE80" s="159">
        <f t="shared" si="189"/>
        <v>-21.64496887679681</v>
      </c>
      <c r="KF80" s="159"/>
      <c r="KH80" s="218">
        <v>-6.0699999999999754E-2</v>
      </c>
      <c r="KI80" s="159">
        <f t="shared" si="49"/>
        <v>-22.60030191138199</v>
      </c>
      <c r="KJ80" s="159"/>
      <c r="KK80" s="36">
        <v>42322</v>
      </c>
      <c r="KL80" s="36"/>
    </row>
    <row r="81" spans="1:315" x14ac:dyDescent="0.25">
      <c r="A81" s="95">
        <v>41227</v>
      </c>
      <c r="B81" s="36">
        <v>41227</v>
      </c>
      <c r="C81" s="303">
        <v>5.25</v>
      </c>
      <c r="D81" s="303">
        <v>6.65</v>
      </c>
      <c r="E81" s="303">
        <v>-4.6500000000000004</v>
      </c>
      <c r="F81" s="303">
        <v>8.6</v>
      </c>
      <c r="G81" s="303">
        <v>7.15</v>
      </c>
      <c r="H81" s="303">
        <v>7.75</v>
      </c>
      <c r="I81" s="303">
        <v>3.75</v>
      </c>
      <c r="J81" s="303">
        <v>3.25</v>
      </c>
      <c r="K81" s="105"/>
      <c r="L81" s="36">
        <v>42322</v>
      </c>
      <c r="M81" s="107">
        <v>3.2263999999999999</v>
      </c>
      <c r="N81" s="98">
        <f t="shared" si="9"/>
        <v>3.3106999999999998</v>
      </c>
      <c r="O81" s="107">
        <f t="shared" si="10"/>
        <v>3.3953333333333333</v>
      </c>
      <c r="P81" s="264"/>
      <c r="Q81" s="177">
        <v>42322</v>
      </c>
      <c r="R81" s="303">
        <v>5.25</v>
      </c>
      <c r="S81" s="219">
        <v>1.9393000000000002</v>
      </c>
      <c r="T81" s="182">
        <v>-20.484721911421925</v>
      </c>
      <c r="U81" s="303">
        <v>6.65</v>
      </c>
      <c r="V81" s="219">
        <v>3.3393000000000006</v>
      </c>
      <c r="X81" s="303">
        <v>-4.6500000000000004</v>
      </c>
      <c r="Y81" s="219">
        <v>-7.9607000000000001</v>
      </c>
      <c r="AA81" s="303">
        <v>8.6</v>
      </c>
      <c r="AB81" s="219">
        <v>5.2892999999999999</v>
      </c>
      <c r="AD81" s="303">
        <v>7.15</v>
      </c>
      <c r="AE81" s="218">
        <v>3.8393000000000006</v>
      </c>
      <c r="AG81" s="303">
        <v>7.75</v>
      </c>
      <c r="AH81" s="218">
        <v>4.4393000000000002</v>
      </c>
      <c r="AJ81" s="303">
        <v>3.75</v>
      </c>
      <c r="AK81" s="218">
        <v>0.43930000000000025</v>
      </c>
      <c r="AL81" s="103"/>
      <c r="AM81" s="303">
        <v>3.25</v>
      </c>
      <c r="AN81" s="330">
        <f t="shared" si="206"/>
        <v>-6.0699999999999754E-2</v>
      </c>
      <c r="AO81" s="184"/>
      <c r="AZ81" s="36">
        <v>42323</v>
      </c>
      <c r="BA81" s="303">
        <v>5.3000000000000007</v>
      </c>
      <c r="BB81" s="227"/>
      <c r="BC81" s="303">
        <v>3</v>
      </c>
      <c r="BD81" s="184"/>
      <c r="BE81" s="303">
        <v>-4.4000000000000004</v>
      </c>
      <c r="BF81" s="184"/>
      <c r="BG81" s="303">
        <v>5.95</v>
      </c>
      <c r="BH81" s="184"/>
      <c r="BI81" s="303">
        <v>6.2</v>
      </c>
      <c r="BJ81" s="184"/>
      <c r="BK81" s="303">
        <v>7.2</v>
      </c>
      <c r="BL81" s="374"/>
      <c r="BM81" s="303">
        <v>3.1500000000000004</v>
      </c>
      <c r="BN81" s="184"/>
      <c r="BO81" s="303">
        <v>6.2</v>
      </c>
      <c r="BP81" s="184"/>
      <c r="BQ81">
        <f t="shared" si="150"/>
        <v>1</v>
      </c>
      <c r="BR81" s="36">
        <v>42322</v>
      </c>
      <c r="BS81">
        <v>26</v>
      </c>
      <c r="BT81">
        <f t="shared" si="123"/>
        <v>0.26</v>
      </c>
      <c r="BU81">
        <v>-20.484721911421925</v>
      </c>
      <c r="BV81" s="36">
        <v>42323</v>
      </c>
      <c r="BW81" s="100">
        <v>27</v>
      </c>
      <c r="BX81" s="100">
        <f t="shared" si="124"/>
        <v>0.27</v>
      </c>
      <c r="BY81" s="100">
        <f t="shared" si="125"/>
        <v>-20.636623369559999</v>
      </c>
      <c r="BZ81" s="161"/>
      <c r="CA81" s="161"/>
      <c r="CB81" s="159"/>
      <c r="CC81" s="36">
        <v>42323</v>
      </c>
      <c r="CD81" s="104">
        <v>3.1293999999999995</v>
      </c>
      <c r="CE81" s="107">
        <v>3.1778999999999997</v>
      </c>
      <c r="CF81" s="173">
        <v>-20.636623369559999</v>
      </c>
      <c r="CG81" s="197">
        <f t="shared" si="126"/>
        <v>-0.201935805399998</v>
      </c>
      <c r="CH81" s="219">
        <v>2.122100000000001</v>
      </c>
      <c r="CI81" s="222">
        <f t="shared" si="207"/>
        <v>0</v>
      </c>
      <c r="CJ81" s="223">
        <f t="shared" si="151"/>
        <v>0.95</v>
      </c>
      <c r="CK81" s="198">
        <f t="shared" si="51"/>
        <v>-20.796623939062794</v>
      </c>
      <c r="CL81" s="198">
        <f t="shared" si="52"/>
        <v>-0.19183901512999668</v>
      </c>
      <c r="CM81" s="503">
        <f t="shared" si="152"/>
        <v>0</v>
      </c>
      <c r="CN81" s="503">
        <f t="shared" si="153"/>
        <v>0</v>
      </c>
      <c r="CO81" s="503">
        <f t="shared" si="54"/>
        <v>0</v>
      </c>
      <c r="CP81" s="503">
        <f t="shared" si="55"/>
        <v>0</v>
      </c>
      <c r="CQ81" s="504">
        <f t="shared" si="56"/>
        <v>-20.796623939062794</v>
      </c>
      <c r="CR81" s="513">
        <f t="shared" si="198"/>
        <v>-0.19183901512999668</v>
      </c>
      <c r="CS81" s="513">
        <f t="shared" si="190"/>
        <v>-0.19183901512999668</v>
      </c>
      <c r="CU81" s="161"/>
      <c r="CW81" s="103">
        <f t="shared" si="154"/>
        <v>-20.796623939062794</v>
      </c>
      <c r="CZ81" s="36">
        <v>42323</v>
      </c>
      <c r="DA81" s="104">
        <v>3.1293999999999995</v>
      </c>
      <c r="DB81" s="107">
        <v>3.1778999999999997</v>
      </c>
      <c r="DC81" s="173">
        <v>-20.636623369559999</v>
      </c>
      <c r="DD81" s="197">
        <f t="shared" si="129"/>
        <v>-0.201935805399998</v>
      </c>
      <c r="DE81" s="219">
        <v>-0.17789999999999973</v>
      </c>
      <c r="DF81" s="222">
        <f t="shared" si="208"/>
        <v>1</v>
      </c>
      <c r="DG81" s="223">
        <f t="shared" si="155"/>
        <v>0</v>
      </c>
      <c r="DH81" s="198">
        <f t="shared" si="22"/>
        <v>-21.695772007125996</v>
      </c>
      <c r="DI81" s="198">
        <f t="shared" si="59"/>
        <v>-0.201935805399998</v>
      </c>
      <c r="DJ81" s="503">
        <f t="shared" si="156"/>
        <v>0</v>
      </c>
      <c r="DK81" s="503">
        <f t="shared" si="157"/>
        <v>0</v>
      </c>
      <c r="DL81" s="503">
        <f t="shared" si="61"/>
        <v>0</v>
      </c>
      <c r="DM81" s="503">
        <f t="shared" si="62"/>
        <v>0</v>
      </c>
      <c r="DN81" s="504">
        <f t="shared" si="63"/>
        <v>-21.695772007125996</v>
      </c>
      <c r="DO81" s="513">
        <f t="shared" si="199"/>
        <v>-0.1211614832399988</v>
      </c>
      <c r="DP81" s="513">
        <f t="shared" si="191"/>
        <v>-0.201935805399998</v>
      </c>
      <c r="DR81" s="161"/>
      <c r="DT81" s="103">
        <f t="shared" si="158"/>
        <v>-21.695772007125996</v>
      </c>
      <c r="DU81" s="178"/>
      <c r="DV81" s="179"/>
      <c r="DW81" s="36">
        <v>42323</v>
      </c>
      <c r="DX81" s="104">
        <v>3.1293999999999995</v>
      </c>
      <c r="DY81" s="107">
        <v>3.1778999999999997</v>
      </c>
      <c r="DZ81" s="173">
        <v>-20.636623369559999</v>
      </c>
      <c r="EA81" s="197">
        <f t="shared" si="132"/>
        <v>-0.201935805399998</v>
      </c>
      <c r="EB81" s="219">
        <v>-7.5778999999999996</v>
      </c>
      <c r="EC81" s="222">
        <f t="shared" si="209"/>
        <v>2</v>
      </c>
      <c r="ED81" s="223">
        <f t="shared" si="159"/>
        <v>0</v>
      </c>
      <c r="EE81" s="198">
        <f t="shared" si="26"/>
        <v>-19.503082157169999</v>
      </c>
      <c r="EF81" s="198">
        <f t="shared" si="66"/>
        <v>-0.40387161079999601</v>
      </c>
      <c r="EG81" s="503">
        <f t="shared" si="160"/>
        <v>0</v>
      </c>
      <c r="EH81" s="503">
        <f t="shared" si="161"/>
        <v>0</v>
      </c>
      <c r="EI81" s="503">
        <f t="shared" si="68"/>
        <v>0</v>
      </c>
      <c r="EJ81" s="503">
        <f t="shared" si="69"/>
        <v>0</v>
      </c>
      <c r="EK81" s="504">
        <f t="shared" si="70"/>
        <v>-19.657191834489996</v>
      </c>
      <c r="EL81" s="513">
        <f t="shared" si="200"/>
        <v>-0.40387161079999601</v>
      </c>
      <c r="EM81" s="513">
        <f t="shared" si="192"/>
        <v>-0.40387161079999601</v>
      </c>
      <c r="EO81" s="161"/>
      <c r="EQ81" s="103">
        <f t="shared" si="162"/>
        <v>-19.657191834489996</v>
      </c>
      <c r="ER81" s="178"/>
      <c r="ES81" s="179"/>
      <c r="ET81" s="36">
        <v>42323</v>
      </c>
      <c r="EU81" s="104">
        <v>3.1293999999999995</v>
      </c>
      <c r="EV81" s="107">
        <v>3.1778999999999997</v>
      </c>
      <c r="EW81" s="173">
        <v>-20.636623369559999</v>
      </c>
      <c r="EX81" s="197">
        <f t="shared" si="135"/>
        <v>-0.201935805399998</v>
      </c>
      <c r="EY81" s="219">
        <v>2.7721000000000005</v>
      </c>
      <c r="EZ81" s="222">
        <f t="shared" si="210"/>
        <v>0</v>
      </c>
      <c r="FA81" s="223">
        <f t="shared" si="163"/>
        <v>0.95</v>
      </c>
      <c r="FB81" s="198">
        <f t="shared" si="30"/>
        <v>-19.216645560057195</v>
      </c>
      <c r="FC81" s="198">
        <f t="shared" si="73"/>
        <v>-0.19183901512999668</v>
      </c>
      <c r="FD81" s="503">
        <f t="shared" si="164"/>
        <v>0</v>
      </c>
      <c r="FE81" s="503">
        <f t="shared" si="165"/>
        <v>0</v>
      </c>
      <c r="FF81" s="503">
        <f t="shared" si="75"/>
        <v>0</v>
      </c>
      <c r="FG81" s="503">
        <f t="shared" si="76"/>
        <v>0</v>
      </c>
      <c r="FH81" s="504">
        <f t="shared" si="77"/>
        <v>-20.316645560057189</v>
      </c>
      <c r="FI81" s="513">
        <f t="shared" si="201"/>
        <v>-0.19183901512999668</v>
      </c>
      <c r="FJ81" s="513">
        <f t="shared" si="193"/>
        <v>-0.19183901512999668</v>
      </c>
      <c r="FL81" s="161"/>
      <c r="FN81" s="103">
        <f t="shared" si="166"/>
        <v>-20.316645560057189</v>
      </c>
      <c r="FO81" s="178"/>
      <c r="FP81" s="179"/>
      <c r="FQ81" s="36">
        <v>42323</v>
      </c>
      <c r="FR81" s="104">
        <v>3.1293999999999995</v>
      </c>
      <c r="FS81" s="107">
        <v>3.1778999999999997</v>
      </c>
      <c r="FT81" s="173">
        <v>-20.636623369559999</v>
      </c>
      <c r="FU81" s="197">
        <f t="shared" si="138"/>
        <v>-0.201935805399998</v>
      </c>
      <c r="FV81" s="218">
        <v>3.0221000000000005</v>
      </c>
      <c r="FW81" s="222">
        <f t="shared" si="211"/>
        <v>0</v>
      </c>
      <c r="FX81" s="223">
        <f t="shared" si="167"/>
        <v>0.9</v>
      </c>
      <c r="FY81" s="198">
        <f t="shared" si="34"/>
        <v>-19.856170792955208</v>
      </c>
      <c r="FZ81" s="198">
        <f t="shared" si="80"/>
        <v>-0.18174222485999891</v>
      </c>
      <c r="GA81" s="503">
        <f t="shared" si="168"/>
        <v>0</v>
      </c>
      <c r="GB81" s="503">
        <f t="shared" si="169"/>
        <v>0</v>
      </c>
      <c r="GC81" s="503">
        <f t="shared" si="82"/>
        <v>0</v>
      </c>
      <c r="GD81" s="503">
        <f t="shared" si="83"/>
        <v>0</v>
      </c>
      <c r="GE81" s="504">
        <f t="shared" si="84"/>
        <v>-19.656170792955209</v>
      </c>
      <c r="GF81" s="513">
        <f t="shared" si="202"/>
        <v>-0.18174222485999891</v>
      </c>
      <c r="GG81" s="513">
        <f t="shared" si="194"/>
        <v>-0.18174222485999891</v>
      </c>
      <c r="GI81" s="161"/>
      <c r="GK81" s="103">
        <f t="shared" si="170"/>
        <v>-19.656170792955209</v>
      </c>
      <c r="GL81" s="178"/>
      <c r="GM81" s="179"/>
      <c r="GN81" s="36">
        <v>42323</v>
      </c>
      <c r="GO81" s="104">
        <v>3.1293999999999995</v>
      </c>
      <c r="GP81" s="107">
        <v>3.1778999999999997</v>
      </c>
      <c r="GQ81" s="173">
        <v>-20.636623369559999</v>
      </c>
      <c r="GR81" s="197">
        <f t="shared" si="141"/>
        <v>-0.201935805399998</v>
      </c>
      <c r="GS81" s="218">
        <v>4.0221</v>
      </c>
      <c r="GT81" s="222">
        <f t="shared" si="212"/>
        <v>0</v>
      </c>
      <c r="GU81" s="223">
        <f t="shared" si="171"/>
        <v>0.85</v>
      </c>
      <c r="GV81" s="198">
        <f t="shared" si="38"/>
        <v>-22.869521067372798</v>
      </c>
      <c r="GW81" s="198">
        <f t="shared" si="87"/>
        <v>-0.17164543458999759</v>
      </c>
      <c r="GX81" s="503">
        <f t="shared" si="172"/>
        <v>0</v>
      </c>
      <c r="GY81" s="503">
        <f t="shared" si="173"/>
        <v>4.0387161079999602E-2</v>
      </c>
      <c r="GZ81" s="503">
        <f t="shared" si="89"/>
        <v>0</v>
      </c>
      <c r="HA81" s="503">
        <f t="shared" si="90"/>
        <v>0</v>
      </c>
      <c r="HB81" s="504">
        <f t="shared" si="91"/>
        <v>-22.7415697878128</v>
      </c>
      <c r="HC81" s="513">
        <f t="shared" si="203"/>
        <v>-0.131258273509998</v>
      </c>
      <c r="HD81" s="513">
        <f t="shared" si="195"/>
        <v>-0.131258273509998</v>
      </c>
      <c r="HF81" s="161"/>
      <c r="HH81" s="103">
        <f t="shared" si="174"/>
        <v>-22.7415697878128</v>
      </c>
      <c r="HJ81" s="179"/>
      <c r="HK81" s="36">
        <v>42323</v>
      </c>
      <c r="HL81" s="104">
        <v>3.1293999999999995</v>
      </c>
      <c r="HM81" s="107">
        <v>3.1778999999999997</v>
      </c>
      <c r="HN81" s="173">
        <v>-20.636623369559999</v>
      </c>
      <c r="HO81" s="197">
        <f t="shared" si="144"/>
        <v>-0.201935805399998</v>
      </c>
      <c r="HP81" s="218">
        <v>-2.789999999999937E-2</v>
      </c>
      <c r="HQ81" s="222">
        <f t="shared" si="213"/>
        <v>1</v>
      </c>
      <c r="HR81" s="223">
        <f t="shared" si="175"/>
        <v>0</v>
      </c>
      <c r="HS81" s="198">
        <f t="shared" si="42"/>
        <v>-22.146904682196805</v>
      </c>
      <c r="HT81" s="198">
        <f t="shared" si="94"/>
        <v>-0.201935805399998</v>
      </c>
      <c r="HU81" s="503">
        <f t="shared" si="176"/>
        <v>0</v>
      </c>
      <c r="HV81" s="503">
        <f t="shared" si="177"/>
        <v>0</v>
      </c>
      <c r="HW81" s="503">
        <f t="shared" si="96"/>
        <v>0</v>
      </c>
      <c r="HX81" s="503">
        <f t="shared" si="97"/>
        <v>0</v>
      </c>
      <c r="HY81" s="504">
        <f t="shared" si="98"/>
        <v>-21.846904682196808</v>
      </c>
      <c r="HZ81" s="513">
        <f t="shared" si="204"/>
        <v>-0.1211614832399988</v>
      </c>
      <c r="IA81" s="513">
        <f t="shared" si="196"/>
        <v>-0.201935805399998</v>
      </c>
      <c r="IB81" s="159"/>
      <c r="IC81" s="161"/>
      <c r="ID81" s="159"/>
      <c r="IE81" s="103">
        <f t="shared" si="178"/>
        <v>-21.846904682196808</v>
      </c>
      <c r="IF81" s="178"/>
      <c r="IG81" s="179"/>
      <c r="IH81" s="36">
        <v>42323</v>
      </c>
      <c r="II81" s="104">
        <v>3.1293999999999995</v>
      </c>
      <c r="IJ81" s="107">
        <v>3.1778999999999997</v>
      </c>
      <c r="IK81" s="173">
        <v>-20.636623369559999</v>
      </c>
      <c r="IL81" s="197">
        <f t="shared" si="147"/>
        <v>-0.201935805399998</v>
      </c>
      <c r="IM81" s="218">
        <v>3.0221000000000005</v>
      </c>
      <c r="IN81" s="222">
        <f t="shared" si="214"/>
        <v>0</v>
      </c>
      <c r="IO81" s="223">
        <f t="shared" si="179"/>
        <v>0.9</v>
      </c>
      <c r="IP81" s="198">
        <f t="shared" si="46"/>
        <v>-25.615548025349995</v>
      </c>
      <c r="IQ81" s="198">
        <f t="shared" si="101"/>
        <v>-0.18174222485999891</v>
      </c>
      <c r="IR81" s="503">
        <f t="shared" si="180"/>
        <v>0</v>
      </c>
      <c r="IS81" s="503">
        <f t="shared" si="181"/>
        <v>4.0387161079999602E-2</v>
      </c>
      <c r="IT81" s="503">
        <f t="shared" si="103"/>
        <v>0</v>
      </c>
      <c r="IU81" s="503">
        <f t="shared" si="104"/>
        <v>0</v>
      </c>
      <c r="IV81" s="504">
        <f t="shared" si="105"/>
        <v>-22.741656975161991</v>
      </c>
      <c r="IW81" s="513">
        <f t="shared" si="205"/>
        <v>-0.14135506377999932</v>
      </c>
      <c r="IX81" s="513">
        <f t="shared" si="197"/>
        <v>-0.14135506377999932</v>
      </c>
      <c r="IY81" s="159"/>
      <c r="IZ81" s="161"/>
      <c r="JA81" s="159"/>
      <c r="JB81" s="103">
        <f t="shared" si="182"/>
        <v>-22.741656975161991</v>
      </c>
      <c r="JC81" s="184"/>
      <c r="JD81" s="515">
        <v>-20.636623369559999</v>
      </c>
      <c r="JF81" s="159">
        <v>2.122100000000001</v>
      </c>
      <c r="JG81" s="159">
        <f t="shared" si="183"/>
        <v>-20.796623939062794</v>
      </c>
      <c r="JH81" s="159"/>
      <c r="JJ81" s="159">
        <v>-0.17789999999999973</v>
      </c>
      <c r="JK81" s="159">
        <f t="shared" si="184"/>
        <v>-21.695772007125996</v>
      </c>
      <c r="JL81" s="159"/>
      <c r="JN81" s="159">
        <v>-7.5778999999999996</v>
      </c>
      <c r="JO81" s="159">
        <f t="shared" si="185"/>
        <v>-19.657191834489996</v>
      </c>
      <c r="JP81" s="159"/>
      <c r="JR81" s="159">
        <v>2.7721000000000005</v>
      </c>
      <c r="JS81" s="159">
        <f t="shared" si="186"/>
        <v>-20.316645560057189</v>
      </c>
      <c r="JT81" s="159"/>
      <c r="JV81" s="159">
        <v>3.0221000000000005</v>
      </c>
      <c r="JW81" s="159">
        <f t="shared" si="187"/>
        <v>-19.656170792955209</v>
      </c>
      <c r="JX81" s="159"/>
      <c r="JZ81" s="159">
        <v>4.0221</v>
      </c>
      <c r="KA81" s="159">
        <f t="shared" si="188"/>
        <v>-22.7415697878128</v>
      </c>
      <c r="KB81" s="159"/>
      <c r="KD81" s="370">
        <v>-2.789999999999937E-2</v>
      </c>
      <c r="KE81" s="159">
        <f t="shared" si="189"/>
        <v>-21.846904682196808</v>
      </c>
      <c r="KF81" s="159"/>
      <c r="KH81" s="218">
        <v>3.0221000000000005</v>
      </c>
      <c r="KI81" s="159">
        <f t="shared" si="49"/>
        <v>-22.741656975161991</v>
      </c>
      <c r="KJ81" s="159"/>
      <c r="KK81" s="36">
        <v>42323</v>
      </c>
      <c r="KL81" s="36"/>
    </row>
    <row r="82" spans="1:315" x14ac:dyDescent="0.25">
      <c r="A82" s="95">
        <v>41228</v>
      </c>
      <c r="B82" s="36">
        <v>41228</v>
      </c>
      <c r="C82" s="303">
        <v>5.3000000000000007</v>
      </c>
      <c r="D82" s="303">
        <v>3</v>
      </c>
      <c r="E82" s="303">
        <v>-4.4000000000000004</v>
      </c>
      <c r="F82" s="303">
        <v>5.95</v>
      </c>
      <c r="G82" s="303">
        <v>6.2</v>
      </c>
      <c r="H82" s="303">
        <v>7.2</v>
      </c>
      <c r="I82" s="303">
        <v>3.1500000000000004</v>
      </c>
      <c r="J82" s="303">
        <v>6.2</v>
      </c>
      <c r="K82" s="105"/>
      <c r="L82" s="36">
        <v>42323</v>
      </c>
      <c r="M82" s="104">
        <v>3.1293999999999995</v>
      </c>
      <c r="N82" s="98">
        <f t="shared" si="9"/>
        <v>3.1778999999999997</v>
      </c>
      <c r="O82" s="107">
        <f t="shared" si="10"/>
        <v>3.2502666666666662</v>
      </c>
      <c r="P82" s="264"/>
      <c r="Q82" s="177">
        <v>42323</v>
      </c>
      <c r="R82" s="303">
        <v>5.3000000000000007</v>
      </c>
      <c r="S82" s="219">
        <v>2.122100000000001</v>
      </c>
      <c r="U82" s="303">
        <v>3</v>
      </c>
      <c r="V82" s="219">
        <v>-0.17789999999999973</v>
      </c>
      <c r="X82" s="303">
        <v>-4.4000000000000004</v>
      </c>
      <c r="Y82" s="219">
        <v>-7.5778999999999996</v>
      </c>
      <c r="AA82" s="303">
        <v>5.95</v>
      </c>
      <c r="AB82" s="219">
        <v>2.7721000000000005</v>
      </c>
      <c r="AD82" s="303">
        <v>6.2</v>
      </c>
      <c r="AE82" s="218">
        <v>3.0221000000000005</v>
      </c>
      <c r="AG82" s="303">
        <v>7.2</v>
      </c>
      <c r="AH82" s="218">
        <v>4.0221</v>
      </c>
      <c r="AJ82" s="303">
        <v>3.1500000000000004</v>
      </c>
      <c r="AK82" s="218">
        <v>-2.789999999999937E-2</v>
      </c>
      <c r="AL82" s="103"/>
      <c r="AM82" s="303">
        <v>6.2</v>
      </c>
      <c r="AN82" s="330">
        <f t="shared" si="206"/>
        <v>3.0221000000000005</v>
      </c>
      <c r="AO82" s="184"/>
      <c r="AZ82" s="36">
        <v>42324</v>
      </c>
      <c r="BA82" s="303">
        <v>4.95</v>
      </c>
      <c r="BB82" s="227"/>
      <c r="BC82" s="303">
        <v>2.75</v>
      </c>
      <c r="BD82" s="184"/>
      <c r="BE82" s="303">
        <v>-5.15</v>
      </c>
      <c r="BF82" s="184"/>
      <c r="BG82" s="303">
        <v>3</v>
      </c>
      <c r="BH82" s="184"/>
      <c r="BI82" s="303">
        <v>3.9499999999999997</v>
      </c>
      <c r="BJ82" s="184"/>
      <c r="BK82" s="303">
        <v>5.9</v>
      </c>
      <c r="BL82" s="374"/>
      <c r="BM82" s="303">
        <v>4.45</v>
      </c>
      <c r="BN82" s="184"/>
      <c r="BO82" s="303">
        <v>5.5</v>
      </c>
      <c r="BP82" s="184"/>
      <c r="BQ82">
        <f t="shared" si="150"/>
        <v>1</v>
      </c>
      <c r="BR82" s="36">
        <v>42323</v>
      </c>
      <c r="BS82">
        <v>27</v>
      </c>
      <c r="BT82">
        <f t="shared" si="123"/>
        <v>0.27</v>
      </c>
      <c r="BU82" s="100"/>
      <c r="BV82" s="36">
        <v>42324</v>
      </c>
      <c r="BW82" s="100">
        <v>28</v>
      </c>
      <c r="BX82" s="100">
        <f t="shared" si="124"/>
        <v>0.28000000000000003</v>
      </c>
      <c r="BY82" s="100">
        <f t="shared" si="125"/>
        <v>-20.830280680960001</v>
      </c>
      <c r="BZ82" s="161"/>
      <c r="CA82" s="161"/>
      <c r="CB82" s="159"/>
      <c r="CC82" s="36">
        <v>42324</v>
      </c>
      <c r="CD82" s="104">
        <v>2.9365000000000006</v>
      </c>
      <c r="CE82" s="107">
        <v>3.03295</v>
      </c>
      <c r="CF82" s="173">
        <v>-20.830280680960001</v>
      </c>
      <c r="CG82" s="197">
        <f t="shared" si="126"/>
        <v>-0.19365731140000264</v>
      </c>
      <c r="CH82" s="219">
        <v>1.9170500000000001</v>
      </c>
      <c r="CI82" s="222">
        <f t="shared" si="207"/>
        <v>0</v>
      </c>
      <c r="CJ82" s="223">
        <f t="shared" si="151"/>
        <v>0.98</v>
      </c>
      <c r="CK82" s="198">
        <f t="shared" si="51"/>
        <v>-20.986408104234798</v>
      </c>
      <c r="CL82" s="198">
        <f t="shared" si="52"/>
        <v>-0.18978416517200358</v>
      </c>
      <c r="CM82" s="503">
        <f t="shared" si="152"/>
        <v>0</v>
      </c>
      <c r="CN82" s="503">
        <f t="shared" si="153"/>
        <v>0</v>
      </c>
      <c r="CO82" s="503">
        <f t="shared" si="54"/>
        <v>0</v>
      </c>
      <c r="CP82" s="503">
        <f t="shared" si="55"/>
        <v>0</v>
      </c>
      <c r="CQ82" s="504">
        <f t="shared" si="56"/>
        <v>-20.986408104234798</v>
      </c>
      <c r="CR82" s="513">
        <f t="shared" si="198"/>
        <v>-0.18978416517200358</v>
      </c>
      <c r="CS82" s="513">
        <f t="shared" si="190"/>
        <v>-0.18978416517200358</v>
      </c>
      <c r="CU82" s="161"/>
      <c r="CW82" s="103">
        <f t="shared" si="154"/>
        <v>-20.986408104234798</v>
      </c>
      <c r="CZ82" s="36">
        <v>42324</v>
      </c>
      <c r="DA82" s="104">
        <v>2.9365000000000006</v>
      </c>
      <c r="DB82" s="107">
        <v>3.03295</v>
      </c>
      <c r="DC82" s="173">
        <v>-20.830280680960001</v>
      </c>
      <c r="DD82" s="197">
        <f t="shared" si="129"/>
        <v>-0.19365731140000264</v>
      </c>
      <c r="DE82" s="219">
        <v>-0.28295000000000003</v>
      </c>
      <c r="DF82" s="222">
        <f t="shared" si="208"/>
        <v>1</v>
      </c>
      <c r="DG82" s="223">
        <f t="shared" si="155"/>
        <v>0</v>
      </c>
      <c r="DH82" s="198">
        <f t="shared" si="22"/>
        <v>-21.889429318525998</v>
      </c>
      <c r="DI82" s="198">
        <f t="shared" si="59"/>
        <v>-0.19365731140000264</v>
      </c>
      <c r="DJ82" s="503">
        <f t="shared" si="156"/>
        <v>0</v>
      </c>
      <c r="DK82" s="503">
        <f t="shared" si="157"/>
        <v>0</v>
      </c>
      <c r="DL82" s="503">
        <f t="shared" si="61"/>
        <v>0</v>
      </c>
      <c r="DM82" s="503">
        <f t="shared" si="62"/>
        <v>0</v>
      </c>
      <c r="DN82" s="504">
        <f t="shared" si="63"/>
        <v>-21.889429318525998</v>
      </c>
      <c r="DO82" s="513">
        <f t="shared" si="199"/>
        <v>-0.11619438684000158</v>
      </c>
      <c r="DP82" s="513">
        <f t="shared" si="191"/>
        <v>-0.19365731140000264</v>
      </c>
      <c r="DR82" s="161"/>
      <c r="DT82" s="103">
        <f t="shared" si="158"/>
        <v>-21.889429318525998</v>
      </c>
      <c r="DU82" s="178"/>
      <c r="DV82" s="179"/>
      <c r="DW82" s="36">
        <v>42324</v>
      </c>
      <c r="DX82" s="104">
        <v>2.9365000000000006</v>
      </c>
      <c r="DY82" s="107">
        <v>3.03295</v>
      </c>
      <c r="DZ82" s="173">
        <v>-20.830280680960001</v>
      </c>
      <c r="EA82" s="197">
        <f t="shared" si="132"/>
        <v>-0.19365731140000264</v>
      </c>
      <c r="EB82" s="219">
        <v>-8.1829499999999999</v>
      </c>
      <c r="EC82" s="222">
        <f t="shared" si="209"/>
        <v>2</v>
      </c>
      <c r="ED82" s="223">
        <f t="shared" si="159"/>
        <v>0</v>
      </c>
      <c r="EE82" s="198">
        <f t="shared" si="26"/>
        <v>-19.890396779970004</v>
      </c>
      <c r="EF82" s="198">
        <f t="shared" si="66"/>
        <v>-0.38731462280000528</v>
      </c>
      <c r="EG82" s="503">
        <f t="shared" si="160"/>
        <v>0</v>
      </c>
      <c r="EH82" s="503">
        <f t="shared" si="161"/>
        <v>0</v>
      </c>
      <c r="EI82" s="503">
        <f t="shared" si="68"/>
        <v>0</v>
      </c>
      <c r="EJ82" s="503">
        <f t="shared" si="69"/>
        <v>0</v>
      </c>
      <c r="EK82" s="504">
        <f t="shared" si="70"/>
        <v>-20.044506457290002</v>
      </c>
      <c r="EL82" s="513">
        <f t="shared" si="200"/>
        <v>-0.38731462280000528</v>
      </c>
      <c r="EM82" s="513">
        <f t="shared" si="192"/>
        <v>-0.38731462280000528</v>
      </c>
      <c r="EO82" s="161"/>
      <c r="EQ82" s="103">
        <f t="shared" si="162"/>
        <v>-20.044506457290002</v>
      </c>
      <c r="ER82" s="178"/>
      <c r="ES82" s="179"/>
      <c r="ET82" s="36">
        <v>42324</v>
      </c>
      <c r="EU82" s="104">
        <v>2.9365000000000006</v>
      </c>
      <c r="EV82" s="107">
        <v>3.03295</v>
      </c>
      <c r="EW82" s="173">
        <v>-20.830280680960001</v>
      </c>
      <c r="EX82" s="197">
        <f t="shared" si="135"/>
        <v>-0.19365731140000264</v>
      </c>
      <c r="EY82" s="219">
        <v>-3.2950000000000035E-2</v>
      </c>
      <c r="EZ82" s="222">
        <f t="shared" si="210"/>
        <v>1</v>
      </c>
      <c r="FA82" s="223">
        <f t="shared" si="163"/>
        <v>0</v>
      </c>
      <c r="FB82" s="198">
        <f t="shared" si="30"/>
        <v>-19.410302871457198</v>
      </c>
      <c r="FC82" s="198">
        <f t="shared" si="73"/>
        <v>-0.19365731140000264</v>
      </c>
      <c r="FD82" s="503">
        <f t="shared" si="164"/>
        <v>0</v>
      </c>
      <c r="FE82" s="503">
        <f t="shared" si="165"/>
        <v>0</v>
      </c>
      <c r="FF82" s="503">
        <f t="shared" si="75"/>
        <v>0</v>
      </c>
      <c r="FG82" s="503">
        <f t="shared" si="76"/>
        <v>0</v>
      </c>
      <c r="FH82" s="504">
        <f t="shared" si="77"/>
        <v>-20.510302871457192</v>
      </c>
      <c r="FI82" s="513">
        <f t="shared" si="201"/>
        <v>-0.19365731140000264</v>
      </c>
      <c r="FJ82" s="513">
        <f t="shared" si="193"/>
        <v>-0.19365731140000264</v>
      </c>
      <c r="FL82" s="161"/>
      <c r="FN82" s="103">
        <f t="shared" si="166"/>
        <v>-20.510302871457192</v>
      </c>
      <c r="FO82" s="178"/>
      <c r="FP82" s="179"/>
      <c r="FQ82" s="36">
        <v>42324</v>
      </c>
      <c r="FR82" s="104">
        <v>2.9365000000000006</v>
      </c>
      <c r="FS82" s="107">
        <v>3.03295</v>
      </c>
      <c r="FT82" s="173">
        <v>-20.830280680960001</v>
      </c>
      <c r="FU82" s="197">
        <f t="shared" si="138"/>
        <v>-0.19365731140000264</v>
      </c>
      <c r="FV82" s="218">
        <v>0.9170499999999997</v>
      </c>
      <c r="FW82" s="222">
        <f t="shared" si="211"/>
        <v>0</v>
      </c>
      <c r="FX82" s="223">
        <f t="shared" si="167"/>
        <v>1</v>
      </c>
      <c r="FY82" s="198">
        <f t="shared" si="34"/>
        <v>-20.04982810435521</v>
      </c>
      <c r="FZ82" s="198">
        <f t="shared" si="80"/>
        <v>-0.19365731140000264</v>
      </c>
      <c r="GA82" s="503">
        <f t="shared" si="168"/>
        <v>0</v>
      </c>
      <c r="GB82" s="503">
        <f t="shared" si="169"/>
        <v>0</v>
      </c>
      <c r="GC82" s="503">
        <f t="shared" si="82"/>
        <v>0</v>
      </c>
      <c r="GD82" s="503">
        <f t="shared" si="83"/>
        <v>0</v>
      </c>
      <c r="GE82" s="504">
        <f t="shared" si="84"/>
        <v>-19.849828104355211</v>
      </c>
      <c r="GF82" s="513">
        <f t="shared" si="202"/>
        <v>-0.19365731140000264</v>
      </c>
      <c r="GG82" s="513">
        <f t="shared" si="194"/>
        <v>-0.19365731140000264</v>
      </c>
      <c r="GI82" s="161"/>
      <c r="GK82" s="103">
        <f t="shared" si="170"/>
        <v>-19.849828104355211</v>
      </c>
      <c r="GL82" s="178"/>
      <c r="GM82" s="179"/>
      <c r="GN82" s="36">
        <v>42324</v>
      </c>
      <c r="GO82" s="104">
        <v>2.9365000000000006</v>
      </c>
      <c r="GP82" s="107">
        <v>3.03295</v>
      </c>
      <c r="GQ82" s="173">
        <v>-20.830280680960001</v>
      </c>
      <c r="GR82" s="197">
        <f t="shared" si="141"/>
        <v>-0.19365731140000264</v>
      </c>
      <c r="GS82" s="218">
        <v>2.8670500000000003</v>
      </c>
      <c r="GT82" s="222">
        <f t="shared" si="212"/>
        <v>0</v>
      </c>
      <c r="GU82" s="223">
        <f t="shared" si="171"/>
        <v>0.95</v>
      </c>
      <c r="GV82" s="198">
        <f t="shared" si="38"/>
        <v>-23.053495513202801</v>
      </c>
      <c r="GW82" s="198">
        <f t="shared" si="87"/>
        <v>-0.18397444583000322</v>
      </c>
      <c r="GX82" s="503">
        <f t="shared" si="172"/>
        <v>0</v>
      </c>
      <c r="GY82" s="503">
        <f t="shared" si="173"/>
        <v>1.9365731140000265E-2</v>
      </c>
      <c r="GZ82" s="503">
        <f t="shared" si="89"/>
        <v>0</v>
      </c>
      <c r="HA82" s="503">
        <f t="shared" si="90"/>
        <v>0</v>
      </c>
      <c r="HB82" s="504">
        <f t="shared" si="91"/>
        <v>-22.906178502502804</v>
      </c>
      <c r="HC82" s="513">
        <f t="shared" si="203"/>
        <v>-0.16460871469000296</v>
      </c>
      <c r="HD82" s="513">
        <f t="shared" si="195"/>
        <v>-0.16460871469000296</v>
      </c>
      <c r="HF82" s="161"/>
      <c r="HH82" s="103">
        <f t="shared" si="174"/>
        <v>-22.906178502502804</v>
      </c>
      <c r="HJ82" s="179"/>
      <c r="HK82" s="36">
        <v>42324</v>
      </c>
      <c r="HL82" s="104">
        <v>2.9365000000000006</v>
      </c>
      <c r="HM82" s="107">
        <v>3.03295</v>
      </c>
      <c r="HN82" s="173">
        <v>-20.830280680960001</v>
      </c>
      <c r="HO82" s="197">
        <f t="shared" si="144"/>
        <v>-0.19365731140000264</v>
      </c>
      <c r="HP82" s="218">
        <v>1.4170500000000001</v>
      </c>
      <c r="HQ82" s="222">
        <f t="shared" si="213"/>
        <v>0</v>
      </c>
      <c r="HR82" s="223">
        <f t="shared" si="175"/>
        <v>0.98</v>
      </c>
      <c r="HS82" s="198">
        <f t="shared" si="42"/>
        <v>-22.336688847368809</v>
      </c>
      <c r="HT82" s="198">
        <f t="shared" si="94"/>
        <v>-0.18978416517200358</v>
      </c>
      <c r="HU82" s="503">
        <f t="shared" si="176"/>
        <v>0</v>
      </c>
      <c r="HV82" s="503">
        <f t="shared" si="177"/>
        <v>0</v>
      </c>
      <c r="HW82" s="503">
        <f t="shared" si="96"/>
        <v>0</v>
      </c>
      <c r="HX82" s="503">
        <f t="shared" si="97"/>
        <v>0</v>
      </c>
      <c r="HY82" s="504">
        <f t="shared" si="98"/>
        <v>-22.036688847368811</v>
      </c>
      <c r="HZ82" s="513">
        <f t="shared" si="204"/>
        <v>-0.18978416517200358</v>
      </c>
      <c r="IA82" s="513">
        <f t="shared" si="196"/>
        <v>-0.18978416517200358</v>
      </c>
      <c r="IB82" s="159"/>
      <c r="IC82" s="161"/>
      <c r="ID82" s="159"/>
      <c r="IE82" s="103">
        <f t="shared" si="178"/>
        <v>-22.036688847368811</v>
      </c>
      <c r="IF82" s="178"/>
      <c r="IG82" s="179"/>
      <c r="IH82" s="36">
        <v>42324</v>
      </c>
      <c r="II82" s="104">
        <v>2.9365000000000006</v>
      </c>
      <c r="IJ82" s="107">
        <v>3.03295</v>
      </c>
      <c r="IK82" s="173">
        <v>-20.830280680960001</v>
      </c>
      <c r="IL82" s="197">
        <f t="shared" si="147"/>
        <v>-0.19365731140000264</v>
      </c>
      <c r="IM82" s="218">
        <v>2.46705</v>
      </c>
      <c r="IN82" s="222">
        <f t="shared" si="214"/>
        <v>0</v>
      </c>
      <c r="IO82" s="223">
        <f t="shared" si="179"/>
        <v>0.95</v>
      </c>
      <c r="IP82" s="198">
        <f t="shared" si="46"/>
        <v>-25.799522471179998</v>
      </c>
      <c r="IQ82" s="198">
        <f t="shared" si="101"/>
        <v>-0.18397444583000322</v>
      </c>
      <c r="IR82" s="503">
        <f t="shared" si="180"/>
        <v>0</v>
      </c>
      <c r="IS82" s="503">
        <f t="shared" si="181"/>
        <v>1.9365731140000265E-2</v>
      </c>
      <c r="IT82" s="503">
        <f t="shared" si="103"/>
        <v>0</v>
      </c>
      <c r="IU82" s="503">
        <f t="shared" si="104"/>
        <v>0</v>
      </c>
      <c r="IV82" s="504">
        <f t="shared" si="105"/>
        <v>-22.906265689851995</v>
      </c>
      <c r="IW82" s="513">
        <f t="shared" si="205"/>
        <v>-0.16460871469000296</v>
      </c>
      <c r="IX82" s="513">
        <f t="shared" si="197"/>
        <v>-0.16460871469000296</v>
      </c>
      <c r="IY82" s="159"/>
      <c r="IZ82" s="161"/>
      <c r="JA82" s="159"/>
      <c r="JB82" s="103">
        <f t="shared" si="182"/>
        <v>-22.906265689851995</v>
      </c>
      <c r="JC82" s="184"/>
      <c r="JD82" s="515">
        <v>-20.830280680960001</v>
      </c>
      <c r="JF82" s="159">
        <v>1.9170500000000001</v>
      </c>
      <c r="JG82" s="159">
        <f t="shared" si="183"/>
        <v>-20.986408104234798</v>
      </c>
      <c r="JH82" s="159"/>
      <c r="JJ82" s="159">
        <v>-0.28295000000000003</v>
      </c>
      <c r="JK82" s="159">
        <f t="shared" si="184"/>
        <v>-21.889429318525998</v>
      </c>
      <c r="JL82" s="159"/>
      <c r="JN82" s="159">
        <v>-8.1829499999999999</v>
      </c>
      <c r="JO82" s="159">
        <f t="shared" si="185"/>
        <v>-20.044506457290002</v>
      </c>
      <c r="JP82" s="159"/>
      <c r="JR82" s="159">
        <v>-3.2950000000000035E-2</v>
      </c>
      <c r="JS82" s="159">
        <f t="shared" si="186"/>
        <v>-20.510302871457192</v>
      </c>
      <c r="JT82" s="159"/>
      <c r="JV82" s="159">
        <v>0.9170499999999997</v>
      </c>
      <c r="JW82" s="159">
        <f t="shared" si="187"/>
        <v>-19.849828104355211</v>
      </c>
      <c r="JX82" s="159"/>
      <c r="JZ82" s="159">
        <v>2.8670500000000003</v>
      </c>
      <c r="KA82" s="159">
        <f t="shared" si="188"/>
        <v>-22.906178502502804</v>
      </c>
      <c r="KB82" s="159"/>
      <c r="KD82" s="370">
        <v>1.4170500000000001</v>
      </c>
      <c r="KE82" s="159">
        <f t="shared" si="189"/>
        <v>-22.036688847368811</v>
      </c>
      <c r="KF82" s="159"/>
      <c r="KH82" s="218">
        <v>2.46705</v>
      </c>
      <c r="KI82" s="159">
        <f t="shared" si="49"/>
        <v>-22.906265689851995</v>
      </c>
      <c r="KJ82" s="159"/>
      <c r="KK82" s="36">
        <v>42324</v>
      </c>
      <c r="KL82" s="36"/>
    </row>
    <row r="83" spans="1:315" x14ac:dyDescent="0.25">
      <c r="A83" s="95">
        <v>41229</v>
      </c>
      <c r="B83" s="36">
        <v>41229</v>
      </c>
      <c r="C83" s="303">
        <v>4.95</v>
      </c>
      <c r="D83" s="303">
        <v>2.75</v>
      </c>
      <c r="E83" s="303">
        <v>-5.15</v>
      </c>
      <c r="F83" s="303">
        <v>3</v>
      </c>
      <c r="G83" s="303">
        <v>3.9499999999999997</v>
      </c>
      <c r="H83" s="303">
        <v>5.9</v>
      </c>
      <c r="I83" s="303">
        <v>4.45</v>
      </c>
      <c r="J83" s="303">
        <v>5.5</v>
      </c>
      <c r="K83" s="105"/>
      <c r="L83" s="36">
        <v>42324</v>
      </c>
      <c r="M83" s="104">
        <v>2.9365000000000006</v>
      </c>
      <c r="N83" s="98">
        <f t="shared" si="9"/>
        <v>3.03295</v>
      </c>
      <c r="O83" s="107">
        <f t="shared" si="10"/>
        <v>3.0974333333333335</v>
      </c>
      <c r="P83" s="264"/>
      <c r="Q83" s="177">
        <v>42324</v>
      </c>
      <c r="R83" s="303">
        <v>4.95</v>
      </c>
      <c r="S83" s="219">
        <v>1.9170500000000001</v>
      </c>
      <c r="U83" s="303">
        <v>2.75</v>
      </c>
      <c r="V83" s="219">
        <v>-0.28295000000000003</v>
      </c>
      <c r="X83" s="303">
        <v>-5.15</v>
      </c>
      <c r="Y83" s="219">
        <v>-8.1829499999999999</v>
      </c>
      <c r="AA83" s="303">
        <v>3</v>
      </c>
      <c r="AB83" s="219">
        <v>-3.2950000000000035E-2</v>
      </c>
      <c r="AD83" s="303">
        <v>3.9499999999999997</v>
      </c>
      <c r="AE83" s="218">
        <v>0.9170499999999997</v>
      </c>
      <c r="AG83" s="303">
        <v>5.9</v>
      </c>
      <c r="AH83" s="218">
        <v>2.8670500000000003</v>
      </c>
      <c r="AJ83" s="303">
        <v>4.45</v>
      </c>
      <c r="AK83" s="218">
        <v>1.4170500000000001</v>
      </c>
      <c r="AL83" s="103"/>
      <c r="AM83" s="303">
        <v>5.5</v>
      </c>
      <c r="AN83" s="330">
        <f t="shared" si="206"/>
        <v>2.46705</v>
      </c>
      <c r="AO83" s="184"/>
      <c r="AZ83" s="36">
        <v>42325</v>
      </c>
      <c r="BA83" s="303">
        <v>6</v>
      </c>
      <c r="BB83" s="227"/>
      <c r="BC83" s="303">
        <v>3.05</v>
      </c>
      <c r="BD83" s="184"/>
      <c r="BE83" s="303">
        <v>-6</v>
      </c>
      <c r="BF83" s="184"/>
      <c r="BG83" s="303">
        <v>4.05</v>
      </c>
      <c r="BH83" s="184"/>
      <c r="BI83" s="303">
        <v>2.75</v>
      </c>
      <c r="BJ83" s="184"/>
      <c r="BK83" s="303">
        <v>4.4000000000000004</v>
      </c>
      <c r="BL83" s="374"/>
      <c r="BM83" s="303">
        <v>3.8</v>
      </c>
      <c r="BN83" s="184"/>
      <c r="BO83" s="303">
        <v>6.3</v>
      </c>
      <c r="BP83" s="184"/>
      <c r="BQ83">
        <f t="shared" si="150"/>
        <v>1</v>
      </c>
      <c r="BR83" s="36">
        <v>42324</v>
      </c>
      <c r="BS83">
        <v>28</v>
      </c>
      <c r="BT83">
        <f t="shared" si="123"/>
        <v>0.28000000000000003</v>
      </c>
      <c r="BU83" s="100"/>
      <c r="BV83" s="36">
        <v>42325</v>
      </c>
      <c r="BW83" s="100">
        <v>29</v>
      </c>
      <c r="BX83" s="100">
        <f t="shared" si="124"/>
        <v>0.28999999999999998</v>
      </c>
      <c r="BY83" s="100">
        <f t="shared" si="125"/>
        <v>-21.01589443196</v>
      </c>
      <c r="BZ83" s="161"/>
      <c r="CA83" s="161"/>
      <c r="CB83" s="159"/>
      <c r="CC83" s="36">
        <v>42325</v>
      </c>
      <c r="CD83" s="104">
        <v>2.7466999999999997</v>
      </c>
      <c r="CE83" s="107">
        <v>2.8416000000000001</v>
      </c>
      <c r="CF83" s="173">
        <v>-21.01589443196</v>
      </c>
      <c r="CG83" s="197">
        <f t="shared" si="126"/>
        <v>-0.18561375099999822</v>
      </c>
      <c r="CH83" s="219">
        <v>3.1583999999999999</v>
      </c>
      <c r="CI83" s="222">
        <f t="shared" si="207"/>
        <v>0</v>
      </c>
      <c r="CJ83" s="223">
        <f t="shared" si="151"/>
        <v>0.9</v>
      </c>
      <c r="CK83" s="198">
        <f t="shared" si="51"/>
        <v>-21.153460480134797</v>
      </c>
      <c r="CL83" s="198">
        <f t="shared" si="52"/>
        <v>-0.16705237589999911</v>
      </c>
      <c r="CM83" s="503">
        <f t="shared" si="152"/>
        <v>0</v>
      </c>
      <c r="CN83" s="503">
        <f t="shared" si="153"/>
        <v>0</v>
      </c>
      <c r="CO83" s="503">
        <f t="shared" si="54"/>
        <v>0</v>
      </c>
      <c r="CP83" s="503">
        <f t="shared" si="55"/>
        <v>0</v>
      </c>
      <c r="CQ83" s="504">
        <f t="shared" si="56"/>
        <v>-21.153460480134797</v>
      </c>
      <c r="CR83" s="513">
        <f t="shared" si="198"/>
        <v>-0.16705237589999911</v>
      </c>
      <c r="CS83" s="513">
        <f t="shared" si="190"/>
        <v>-0.16705237589999911</v>
      </c>
      <c r="CU83" s="161"/>
      <c r="CW83" s="103">
        <f t="shared" si="154"/>
        <v>-21.153460480134797</v>
      </c>
      <c r="CZ83" s="36">
        <v>42325</v>
      </c>
      <c r="DA83" s="104">
        <v>2.7466999999999997</v>
      </c>
      <c r="DB83" s="107">
        <v>2.8416000000000001</v>
      </c>
      <c r="DC83" s="173">
        <v>-21.01589443196</v>
      </c>
      <c r="DD83" s="197">
        <f t="shared" si="129"/>
        <v>-0.18561375099999822</v>
      </c>
      <c r="DE83" s="219">
        <v>0.2083999999999997</v>
      </c>
      <c r="DF83" s="222">
        <f t="shared" si="208"/>
        <v>0</v>
      </c>
      <c r="DG83" s="223">
        <f t="shared" si="155"/>
        <v>1</v>
      </c>
      <c r="DH83" s="198">
        <f t="shared" si="22"/>
        <v>-22.075043069525996</v>
      </c>
      <c r="DI83" s="198">
        <f t="shared" si="59"/>
        <v>-0.18561375099999822</v>
      </c>
      <c r="DJ83" s="503">
        <f t="shared" si="156"/>
        <v>0</v>
      </c>
      <c r="DK83" s="503">
        <f t="shared" si="157"/>
        <v>0</v>
      </c>
      <c r="DL83" s="503">
        <f t="shared" si="61"/>
        <v>0</v>
      </c>
      <c r="DM83" s="503">
        <f t="shared" si="62"/>
        <v>0</v>
      </c>
      <c r="DN83" s="504">
        <f t="shared" si="63"/>
        <v>-22.075043069525996</v>
      </c>
      <c r="DO83" s="513">
        <f t="shared" si="199"/>
        <v>-0.18561375099999822</v>
      </c>
      <c r="DP83" s="513">
        <f t="shared" si="191"/>
        <v>-0.18561375099999822</v>
      </c>
      <c r="DR83" s="161"/>
      <c r="DT83" s="103">
        <f t="shared" si="158"/>
        <v>-22.075043069525996</v>
      </c>
      <c r="DU83" s="178"/>
      <c r="DV83" s="179"/>
      <c r="DW83" s="36">
        <v>42325</v>
      </c>
      <c r="DX83" s="104">
        <v>2.7466999999999997</v>
      </c>
      <c r="DY83" s="107">
        <v>2.8416000000000001</v>
      </c>
      <c r="DZ83" s="173">
        <v>-21.01589443196</v>
      </c>
      <c r="EA83" s="197">
        <f t="shared" si="132"/>
        <v>-0.18561375099999822</v>
      </c>
      <c r="EB83" s="219">
        <v>-8.8415999999999997</v>
      </c>
      <c r="EC83" s="222">
        <f t="shared" si="209"/>
        <v>2</v>
      </c>
      <c r="ED83" s="223">
        <f t="shared" si="159"/>
        <v>0</v>
      </c>
      <c r="EE83" s="198">
        <f t="shared" si="26"/>
        <v>-20.261624281970001</v>
      </c>
      <c r="EF83" s="198">
        <f t="shared" si="66"/>
        <v>-0.37122750199999643</v>
      </c>
      <c r="EG83" s="503">
        <f t="shared" si="160"/>
        <v>0</v>
      </c>
      <c r="EH83" s="503">
        <f t="shared" si="161"/>
        <v>0</v>
      </c>
      <c r="EI83" s="503">
        <f t="shared" si="68"/>
        <v>0</v>
      </c>
      <c r="EJ83" s="503">
        <f t="shared" si="69"/>
        <v>0</v>
      </c>
      <c r="EK83" s="504">
        <f t="shared" si="70"/>
        <v>-20.415733959289998</v>
      </c>
      <c r="EL83" s="513">
        <f t="shared" si="200"/>
        <v>-0.37122750199999643</v>
      </c>
      <c r="EM83" s="513">
        <f t="shared" si="192"/>
        <v>-0.37122750199999643</v>
      </c>
      <c r="EO83" s="161"/>
      <c r="EQ83" s="103">
        <f t="shared" si="162"/>
        <v>-20.415733959289998</v>
      </c>
      <c r="ER83" s="178"/>
      <c r="ES83" s="179"/>
      <c r="ET83" s="36">
        <v>42325</v>
      </c>
      <c r="EU83" s="104">
        <v>2.7466999999999997</v>
      </c>
      <c r="EV83" s="107">
        <v>2.8416000000000001</v>
      </c>
      <c r="EW83" s="173">
        <v>-21.01589443196</v>
      </c>
      <c r="EX83" s="197">
        <f t="shared" si="135"/>
        <v>-0.18561375099999822</v>
      </c>
      <c r="EY83" s="219">
        <v>1.2083999999999997</v>
      </c>
      <c r="EZ83" s="222">
        <f t="shared" si="210"/>
        <v>0</v>
      </c>
      <c r="FA83" s="223">
        <f t="shared" si="163"/>
        <v>0.98</v>
      </c>
      <c r="FB83" s="198">
        <f t="shared" si="30"/>
        <v>-19.592204347437196</v>
      </c>
      <c r="FC83" s="198">
        <f t="shared" si="73"/>
        <v>-0.18190147597999839</v>
      </c>
      <c r="FD83" s="503">
        <f t="shared" si="164"/>
        <v>0</v>
      </c>
      <c r="FE83" s="503">
        <f t="shared" si="165"/>
        <v>0</v>
      </c>
      <c r="FF83" s="503">
        <f t="shared" si="75"/>
        <v>0</v>
      </c>
      <c r="FG83" s="503">
        <f t="shared" si="76"/>
        <v>0</v>
      </c>
      <c r="FH83" s="504">
        <f t="shared" si="77"/>
        <v>-20.69220434743719</v>
      </c>
      <c r="FI83" s="513">
        <f t="shared" si="201"/>
        <v>-0.18190147597999839</v>
      </c>
      <c r="FJ83" s="513">
        <f t="shared" si="193"/>
        <v>-0.18190147597999839</v>
      </c>
      <c r="FL83" s="161"/>
      <c r="FN83" s="103">
        <f t="shared" si="166"/>
        <v>-20.69220434743719</v>
      </c>
      <c r="FO83" s="178"/>
      <c r="FP83" s="179"/>
      <c r="FQ83" s="36">
        <v>42325</v>
      </c>
      <c r="FR83" s="104">
        <v>2.7466999999999997</v>
      </c>
      <c r="FS83" s="107">
        <v>2.8416000000000001</v>
      </c>
      <c r="FT83" s="173">
        <v>-21.01589443196</v>
      </c>
      <c r="FU83" s="197">
        <f t="shared" si="138"/>
        <v>-0.18561375099999822</v>
      </c>
      <c r="FV83" s="218">
        <v>-9.1600000000000126E-2</v>
      </c>
      <c r="FW83" s="222">
        <f t="shared" si="211"/>
        <v>1</v>
      </c>
      <c r="FX83" s="223">
        <f t="shared" si="167"/>
        <v>0</v>
      </c>
      <c r="FY83" s="198">
        <f t="shared" si="34"/>
        <v>-20.235441855355209</v>
      </c>
      <c r="FZ83" s="198">
        <f t="shared" si="80"/>
        <v>-0.18561375099999822</v>
      </c>
      <c r="GA83" s="503">
        <f t="shared" si="168"/>
        <v>0</v>
      </c>
      <c r="GB83" s="503">
        <f t="shared" si="169"/>
        <v>0</v>
      </c>
      <c r="GC83" s="503">
        <f t="shared" si="82"/>
        <v>0</v>
      </c>
      <c r="GD83" s="503">
        <f t="shared" si="83"/>
        <v>0</v>
      </c>
      <c r="GE83" s="504">
        <f t="shared" si="84"/>
        <v>-20.035441855355209</v>
      </c>
      <c r="GF83" s="513">
        <f t="shared" si="202"/>
        <v>-0.18561375099999822</v>
      </c>
      <c r="GG83" s="513">
        <f t="shared" si="194"/>
        <v>-0.18561375099999822</v>
      </c>
      <c r="GI83" s="161"/>
      <c r="GK83" s="103">
        <f t="shared" si="170"/>
        <v>-20.035441855355209</v>
      </c>
      <c r="GL83" s="178"/>
      <c r="GM83" s="179"/>
      <c r="GN83" s="36">
        <v>42325</v>
      </c>
      <c r="GO83" s="104">
        <v>2.7466999999999997</v>
      </c>
      <c r="GP83" s="107">
        <v>2.8416000000000001</v>
      </c>
      <c r="GQ83" s="173">
        <v>-21.01589443196</v>
      </c>
      <c r="GR83" s="197">
        <f t="shared" si="141"/>
        <v>-0.18561375099999822</v>
      </c>
      <c r="GS83" s="218">
        <v>1.5584000000000002</v>
      </c>
      <c r="GT83" s="222">
        <f t="shared" si="212"/>
        <v>0</v>
      </c>
      <c r="GU83" s="223">
        <f t="shared" si="171"/>
        <v>0.98</v>
      </c>
      <c r="GV83" s="198">
        <f t="shared" si="38"/>
        <v>-23.235396989182799</v>
      </c>
      <c r="GW83" s="198">
        <f t="shared" si="87"/>
        <v>-0.18190147597999839</v>
      </c>
      <c r="GX83" s="503">
        <f t="shared" si="172"/>
        <v>0</v>
      </c>
      <c r="GY83" s="503">
        <f t="shared" si="173"/>
        <v>1.8561375099999822E-2</v>
      </c>
      <c r="GZ83" s="503">
        <f t="shared" si="89"/>
        <v>0</v>
      </c>
      <c r="HA83" s="503">
        <f t="shared" si="90"/>
        <v>0</v>
      </c>
      <c r="HB83" s="504">
        <f t="shared" si="91"/>
        <v>-23.069518603382804</v>
      </c>
      <c r="HC83" s="513">
        <f t="shared" si="203"/>
        <v>-0.16334010087999856</v>
      </c>
      <c r="HD83" s="513">
        <f t="shared" si="195"/>
        <v>-0.16334010087999856</v>
      </c>
      <c r="HF83" s="161"/>
      <c r="HH83" s="103">
        <f t="shared" si="174"/>
        <v>-23.069518603382804</v>
      </c>
      <c r="HJ83" s="179"/>
      <c r="HK83" s="36">
        <v>42325</v>
      </c>
      <c r="HL83" s="104">
        <v>2.7466999999999997</v>
      </c>
      <c r="HM83" s="107">
        <v>2.8416000000000001</v>
      </c>
      <c r="HN83" s="173">
        <v>-21.01589443196</v>
      </c>
      <c r="HO83" s="197">
        <f t="shared" si="144"/>
        <v>-0.18561375099999822</v>
      </c>
      <c r="HP83" s="218">
        <v>0.9583999999999997</v>
      </c>
      <c r="HQ83" s="222">
        <f t="shared" si="213"/>
        <v>0</v>
      </c>
      <c r="HR83" s="223">
        <f t="shared" si="175"/>
        <v>1</v>
      </c>
      <c r="HS83" s="198">
        <f t="shared" si="42"/>
        <v>-22.522302598368807</v>
      </c>
      <c r="HT83" s="198">
        <f t="shared" si="94"/>
        <v>-0.18561375099999822</v>
      </c>
      <c r="HU83" s="503">
        <f t="shared" si="176"/>
        <v>0</v>
      </c>
      <c r="HV83" s="503">
        <f t="shared" si="177"/>
        <v>0</v>
      </c>
      <c r="HW83" s="503">
        <f t="shared" si="96"/>
        <v>0</v>
      </c>
      <c r="HX83" s="503">
        <f t="shared" si="97"/>
        <v>0</v>
      </c>
      <c r="HY83" s="504">
        <f t="shared" si="98"/>
        <v>-22.22230259836881</v>
      </c>
      <c r="HZ83" s="513">
        <f t="shared" si="204"/>
        <v>-0.18561375099999822</v>
      </c>
      <c r="IA83" s="513">
        <f t="shared" si="196"/>
        <v>-0.18561375099999822</v>
      </c>
      <c r="IB83" s="159"/>
      <c r="IC83" s="161"/>
      <c r="ID83" s="159"/>
      <c r="IE83" s="103">
        <f t="shared" si="178"/>
        <v>-22.22230259836881</v>
      </c>
      <c r="IF83" s="178"/>
      <c r="IG83" s="179"/>
      <c r="IH83" s="36">
        <v>42325</v>
      </c>
      <c r="II83" s="104">
        <v>2.7466999999999997</v>
      </c>
      <c r="IJ83" s="107">
        <v>2.8416000000000001</v>
      </c>
      <c r="IK83" s="173">
        <v>-21.01589443196</v>
      </c>
      <c r="IL83" s="197">
        <f t="shared" si="147"/>
        <v>-0.18561375099999822</v>
      </c>
      <c r="IM83" s="218">
        <v>3.4583999999999997</v>
      </c>
      <c r="IN83" s="222">
        <f t="shared" si="214"/>
        <v>0</v>
      </c>
      <c r="IO83" s="223">
        <f t="shared" si="179"/>
        <v>0.9</v>
      </c>
      <c r="IP83" s="198">
        <f t="shared" si="46"/>
        <v>-25.966574847079997</v>
      </c>
      <c r="IQ83" s="198">
        <f t="shared" si="101"/>
        <v>-0.16705237589999911</v>
      </c>
      <c r="IR83" s="503">
        <f t="shared" si="180"/>
        <v>0</v>
      </c>
      <c r="IS83" s="503">
        <f t="shared" si="181"/>
        <v>3.7122750199999645E-2</v>
      </c>
      <c r="IT83" s="503">
        <f t="shared" si="103"/>
        <v>0</v>
      </c>
      <c r="IU83" s="503">
        <f t="shared" si="104"/>
        <v>0</v>
      </c>
      <c r="IV83" s="504">
        <f t="shared" si="105"/>
        <v>-23.036195315551996</v>
      </c>
      <c r="IW83" s="513">
        <f t="shared" si="205"/>
        <v>-0.12992962569999947</v>
      </c>
      <c r="IX83" s="513">
        <f t="shared" si="197"/>
        <v>-0.12992962569999947</v>
      </c>
      <c r="IY83" s="159"/>
      <c r="IZ83" s="161"/>
      <c r="JA83" s="159"/>
      <c r="JB83" s="103">
        <f t="shared" si="182"/>
        <v>-23.036195315551996</v>
      </c>
      <c r="JC83" s="184"/>
      <c r="JD83" s="515">
        <v>-21.01589443196</v>
      </c>
      <c r="JF83" s="159">
        <v>3.1583999999999999</v>
      </c>
      <c r="JG83" s="159">
        <f t="shared" si="183"/>
        <v>-21.153460480134797</v>
      </c>
      <c r="JH83" s="159"/>
      <c r="JJ83" s="159">
        <v>0.2083999999999997</v>
      </c>
      <c r="JK83" s="159">
        <f t="shared" si="184"/>
        <v>-22.075043069525996</v>
      </c>
      <c r="JL83" s="159"/>
      <c r="JN83" s="159">
        <v>-8.8415999999999997</v>
      </c>
      <c r="JO83" s="159">
        <f t="shared" si="185"/>
        <v>-20.415733959289998</v>
      </c>
      <c r="JP83" s="159"/>
      <c r="JR83" s="159">
        <v>1.2083999999999997</v>
      </c>
      <c r="JS83" s="159">
        <f t="shared" si="186"/>
        <v>-20.69220434743719</v>
      </c>
      <c r="JT83" s="159"/>
      <c r="JV83" s="159">
        <v>-9.1600000000000126E-2</v>
      </c>
      <c r="JW83" s="159">
        <f t="shared" si="187"/>
        <v>-20.035441855355209</v>
      </c>
      <c r="JX83" s="159"/>
      <c r="JZ83" s="159">
        <v>1.5584000000000002</v>
      </c>
      <c r="KA83" s="159">
        <f t="shared" si="188"/>
        <v>-23.069518603382804</v>
      </c>
      <c r="KB83" s="159"/>
      <c r="KD83" s="370">
        <v>0.9583999999999997</v>
      </c>
      <c r="KE83" s="159">
        <f t="shared" si="189"/>
        <v>-22.22230259836881</v>
      </c>
      <c r="KF83" s="159"/>
      <c r="KH83" s="218">
        <v>3.4583999999999997</v>
      </c>
      <c r="KI83" s="159">
        <f t="shared" si="49"/>
        <v>-23.036195315551996</v>
      </c>
      <c r="KJ83" s="159"/>
      <c r="KK83" s="36">
        <v>42325</v>
      </c>
      <c r="KL83" s="36"/>
    </row>
    <row r="84" spans="1:315" x14ac:dyDescent="0.25">
      <c r="A84" s="95">
        <v>41230</v>
      </c>
      <c r="B84" s="36">
        <v>41230</v>
      </c>
      <c r="C84" s="303">
        <v>6</v>
      </c>
      <c r="D84" s="303">
        <v>3.05</v>
      </c>
      <c r="E84" s="303">
        <v>-6</v>
      </c>
      <c r="F84" s="303">
        <v>4.05</v>
      </c>
      <c r="G84" s="303">
        <v>2.75</v>
      </c>
      <c r="H84" s="303">
        <v>4.4000000000000004</v>
      </c>
      <c r="I84" s="303">
        <v>3.8</v>
      </c>
      <c r="J84" s="303">
        <v>6.3</v>
      </c>
      <c r="K84" s="105"/>
      <c r="L84" s="36">
        <v>42325</v>
      </c>
      <c r="M84" s="104">
        <v>2.7466999999999997</v>
      </c>
      <c r="N84" s="98">
        <f t="shared" si="9"/>
        <v>2.8416000000000001</v>
      </c>
      <c r="O84" s="107">
        <f t="shared" si="10"/>
        <v>2.9375333333333331</v>
      </c>
      <c r="P84" s="264"/>
      <c r="Q84" s="177">
        <v>42325</v>
      </c>
      <c r="R84" s="303">
        <v>6</v>
      </c>
      <c r="S84" s="219">
        <v>3.1583999999999999</v>
      </c>
      <c r="U84" s="303">
        <v>3.05</v>
      </c>
      <c r="V84" s="219">
        <v>0.2083999999999997</v>
      </c>
      <c r="X84" s="303">
        <v>-6</v>
      </c>
      <c r="Y84" s="219">
        <v>-8.8415999999999997</v>
      </c>
      <c r="AA84" s="303">
        <v>4.05</v>
      </c>
      <c r="AB84" s="219">
        <v>1.2083999999999997</v>
      </c>
      <c r="AD84" s="303">
        <v>2.75</v>
      </c>
      <c r="AE84" s="218">
        <v>-9.1600000000000126E-2</v>
      </c>
      <c r="AG84" s="303">
        <v>4.4000000000000004</v>
      </c>
      <c r="AH84" s="218">
        <v>1.5584000000000002</v>
      </c>
      <c r="AJ84" s="303">
        <v>3.8</v>
      </c>
      <c r="AK84" s="218">
        <v>0.9583999999999997</v>
      </c>
      <c r="AL84" s="103"/>
      <c r="AM84" s="303">
        <v>6.3</v>
      </c>
      <c r="AN84" s="330">
        <f t="shared" si="206"/>
        <v>3.4583999999999997</v>
      </c>
      <c r="AO84" s="184"/>
      <c r="AZ84" s="36">
        <v>42326</v>
      </c>
      <c r="BA84" s="303">
        <v>6.5</v>
      </c>
      <c r="BB84" s="227"/>
      <c r="BC84" s="303">
        <v>4.0999999999999996</v>
      </c>
      <c r="BD84" s="184"/>
      <c r="BE84" s="303">
        <v>-5.6</v>
      </c>
      <c r="BF84" s="184"/>
      <c r="BG84" s="303">
        <v>4.8</v>
      </c>
      <c r="BH84" s="184"/>
      <c r="BI84" s="303">
        <v>3.1</v>
      </c>
      <c r="BJ84" s="184"/>
      <c r="BK84" s="303">
        <v>4.75</v>
      </c>
      <c r="BL84" s="374"/>
      <c r="BM84" s="303">
        <v>0.5</v>
      </c>
      <c r="BN84" s="184"/>
      <c r="BO84" s="303">
        <v>7.6</v>
      </c>
      <c r="BP84" s="184"/>
      <c r="BQ84">
        <f t="shared" si="150"/>
        <v>1</v>
      </c>
      <c r="BR84" s="36">
        <v>42325</v>
      </c>
      <c r="BS84">
        <v>29</v>
      </c>
      <c r="BT84">
        <f t="shared" si="123"/>
        <v>0.28999999999999998</v>
      </c>
      <c r="BU84" s="100"/>
      <c r="BV84" s="36">
        <v>42326</v>
      </c>
      <c r="BW84" s="100">
        <v>30</v>
      </c>
      <c r="BX84" s="100">
        <f t="shared" si="124"/>
        <v>0.3</v>
      </c>
      <c r="BY84" s="100">
        <f t="shared" si="125"/>
        <v>-21.193695599999998</v>
      </c>
      <c r="BZ84" s="161"/>
      <c r="CA84" s="161"/>
      <c r="CB84" s="159"/>
      <c r="CC84" s="36">
        <v>42326</v>
      </c>
      <c r="CD84" s="107">
        <v>2.5599999999999996</v>
      </c>
      <c r="CE84" s="107">
        <v>2.6533499999999997</v>
      </c>
      <c r="CF84" s="173">
        <v>-21.193695599999998</v>
      </c>
      <c r="CG84" s="197">
        <f t="shared" si="126"/>
        <v>-0.17780116803999846</v>
      </c>
      <c r="CH84" s="219">
        <v>3.8466500000000003</v>
      </c>
      <c r="CI84" s="222">
        <f t="shared" si="207"/>
        <v>0</v>
      </c>
      <c r="CJ84" s="223">
        <f t="shared" si="151"/>
        <v>0.9</v>
      </c>
      <c r="CK84" s="198">
        <f t="shared" si="51"/>
        <v>-21.313481531370794</v>
      </c>
      <c r="CL84" s="198">
        <f t="shared" si="52"/>
        <v>-0.16002105123599719</v>
      </c>
      <c r="CM84" s="503">
        <f t="shared" si="152"/>
        <v>0</v>
      </c>
      <c r="CN84" s="503">
        <f t="shared" si="153"/>
        <v>0</v>
      </c>
      <c r="CO84" s="503">
        <f t="shared" si="54"/>
        <v>0</v>
      </c>
      <c r="CP84" s="503">
        <f t="shared" si="55"/>
        <v>0</v>
      </c>
      <c r="CQ84" s="504">
        <f t="shared" si="56"/>
        <v>-21.313481531370794</v>
      </c>
      <c r="CR84" s="513">
        <f t="shared" si="198"/>
        <v>-0.16002105123599719</v>
      </c>
      <c r="CS84" s="513">
        <f t="shared" si="190"/>
        <v>-0.16002105123599719</v>
      </c>
      <c r="CU84" s="161"/>
      <c r="CW84" s="103">
        <f t="shared" si="154"/>
        <v>-21.313481531370794</v>
      </c>
      <c r="CZ84" s="36">
        <v>42326</v>
      </c>
      <c r="DA84" s="107">
        <v>2.5599999999999996</v>
      </c>
      <c r="DB84" s="107">
        <v>2.6533499999999997</v>
      </c>
      <c r="DC84" s="173">
        <v>-21.193695599999998</v>
      </c>
      <c r="DD84" s="197">
        <f t="shared" si="129"/>
        <v>-0.17780116803999846</v>
      </c>
      <c r="DE84" s="219">
        <v>1.44665</v>
      </c>
      <c r="DF84" s="222">
        <f t="shared" si="208"/>
        <v>0</v>
      </c>
      <c r="DG84" s="223">
        <f t="shared" si="155"/>
        <v>0.98</v>
      </c>
      <c r="DH84" s="198">
        <f t="shared" si="22"/>
        <v>-22.249288214205194</v>
      </c>
      <c r="DI84" s="198">
        <f t="shared" si="59"/>
        <v>-0.17424514467919749</v>
      </c>
      <c r="DJ84" s="503">
        <f t="shared" si="156"/>
        <v>0</v>
      </c>
      <c r="DK84" s="503">
        <f t="shared" si="157"/>
        <v>0</v>
      </c>
      <c r="DL84" s="503">
        <f t="shared" si="61"/>
        <v>0</v>
      </c>
      <c r="DM84" s="503">
        <f t="shared" si="62"/>
        <v>0</v>
      </c>
      <c r="DN84" s="504">
        <f t="shared" si="63"/>
        <v>-22.249288214205194</v>
      </c>
      <c r="DO84" s="513">
        <f t="shared" si="199"/>
        <v>-0.17424514467919749</v>
      </c>
      <c r="DP84" s="513">
        <f t="shared" si="191"/>
        <v>-0.17424514467919749</v>
      </c>
      <c r="DR84" s="161"/>
      <c r="DT84" s="103">
        <f t="shared" si="158"/>
        <v>-22.249288214205194</v>
      </c>
      <c r="DU84" s="178"/>
      <c r="DV84" s="179"/>
      <c r="DW84" s="36">
        <v>42326</v>
      </c>
      <c r="DX84" s="107">
        <v>2.5599999999999996</v>
      </c>
      <c r="DY84" s="107">
        <v>2.6533499999999997</v>
      </c>
      <c r="DZ84" s="173">
        <v>-21.193695599999998</v>
      </c>
      <c r="EA84" s="197">
        <f t="shared" si="132"/>
        <v>-0.17780116803999846</v>
      </c>
      <c r="EB84" s="219">
        <v>-8.2533499999999993</v>
      </c>
      <c r="EC84" s="222">
        <f t="shared" si="209"/>
        <v>2</v>
      </c>
      <c r="ED84" s="223">
        <f t="shared" si="159"/>
        <v>0</v>
      </c>
      <c r="EE84" s="198">
        <f t="shared" si="26"/>
        <v>-20.617226618049997</v>
      </c>
      <c r="EF84" s="198">
        <f t="shared" si="66"/>
        <v>-0.35560233607999692</v>
      </c>
      <c r="EG84" s="503">
        <f t="shared" si="160"/>
        <v>0</v>
      </c>
      <c r="EH84" s="503">
        <f t="shared" si="161"/>
        <v>0</v>
      </c>
      <c r="EI84" s="503">
        <f t="shared" si="68"/>
        <v>0</v>
      </c>
      <c r="EJ84" s="503">
        <f t="shared" si="69"/>
        <v>0</v>
      </c>
      <c r="EK84" s="504">
        <f t="shared" si="70"/>
        <v>-20.771336295369995</v>
      </c>
      <c r="EL84" s="513">
        <f t="shared" si="200"/>
        <v>-0.35560233607999692</v>
      </c>
      <c r="EM84" s="513">
        <f t="shared" si="192"/>
        <v>-0.35560233607999692</v>
      </c>
      <c r="EO84" s="161"/>
      <c r="EQ84" s="103">
        <f t="shared" si="162"/>
        <v>-20.771336295369995</v>
      </c>
      <c r="ER84" s="178"/>
      <c r="ES84" s="179"/>
      <c r="ET84" s="36">
        <v>42326</v>
      </c>
      <c r="EU84" s="107">
        <v>2.5599999999999996</v>
      </c>
      <c r="EV84" s="107">
        <v>2.6533499999999997</v>
      </c>
      <c r="EW84" s="173">
        <v>-21.193695599999998</v>
      </c>
      <c r="EX84" s="197">
        <f t="shared" si="135"/>
        <v>-0.17780116803999846</v>
      </c>
      <c r="EY84" s="219">
        <v>2.1466500000000002</v>
      </c>
      <c r="EZ84" s="222">
        <f t="shared" si="210"/>
        <v>0</v>
      </c>
      <c r="FA84" s="223">
        <f t="shared" si="163"/>
        <v>0.95</v>
      </c>
      <c r="FB84" s="198">
        <f t="shared" si="30"/>
        <v>-19.761115457075196</v>
      </c>
      <c r="FC84" s="198">
        <f t="shared" si="73"/>
        <v>-0.1689111096379996</v>
      </c>
      <c r="FD84" s="503">
        <f t="shared" si="164"/>
        <v>0</v>
      </c>
      <c r="FE84" s="503">
        <f t="shared" si="165"/>
        <v>0</v>
      </c>
      <c r="FF84" s="503">
        <f t="shared" si="75"/>
        <v>0</v>
      </c>
      <c r="FG84" s="503">
        <f t="shared" si="76"/>
        <v>0</v>
      </c>
      <c r="FH84" s="504">
        <f t="shared" si="77"/>
        <v>-20.86111545707519</v>
      </c>
      <c r="FI84" s="513">
        <f t="shared" si="201"/>
        <v>-0.1689111096379996</v>
      </c>
      <c r="FJ84" s="513">
        <f t="shared" si="193"/>
        <v>-0.1689111096379996</v>
      </c>
      <c r="FL84" s="161"/>
      <c r="FN84" s="103">
        <f t="shared" si="166"/>
        <v>-20.86111545707519</v>
      </c>
      <c r="FO84" s="178"/>
      <c r="FP84" s="179"/>
      <c r="FQ84" s="36">
        <v>42326</v>
      </c>
      <c r="FR84" s="107">
        <v>2.5599999999999996</v>
      </c>
      <c r="FS84" s="107">
        <v>2.6533499999999997</v>
      </c>
      <c r="FT84" s="173">
        <v>-21.193695599999998</v>
      </c>
      <c r="FU84" s="197">
        <f t="shared" si="138"/>
        <v>-0.17780116803999846</v>
      </c>
      <c r="FV84" s="218">
        <v>0.44665000000000044</v>
      </c>
      <c r="FW84" s="222">
        <f t="shared" si="211"/>
        <v>0</v>
      </c>
      <c r="FX84" s="223">
        <f t="shared" si="167"/>
        <v>1</v>
      </c>
      <c r="FY84" s="198">
        <f t="shared" si="34"/>
        <v>-20.413243023395207</v>
      </c>
      <c r="FZ84" s="198">
        <f t="shared" si="80"/>
        <v>-0.17780116803999846</v>
      </c>
      <c r="GA84" s="503">
        <f t="shared" si="168"/>
        <v>0</v>
      </c>
      <c r="GB84" s="503">
        <f t="shared" si="169"/>
        <v>0</v>
      </c>
      <c r="GC84" s="503">
        <f t="shared" si="82"/>
        <v>0</v>
      </c>
      <c r="GD84" s="503">
        <f t="shared" si="83"/>
        <v>0</v>
      </c>
      <c r="GE84" s="504">
        <f t="shared" si="84"/>
        <v>-20.213243023395208</v>
      </c>
      <c r="GF84" s="513">
        <f t="shared" si="202"/>
        <v>-0.17780116803999846</v>
      </c>
      <c r="GG84" s="513">
        <f t="shared" si="194"/>
        <v>-0.17780116803999846</v>
      </c>
      <c r="GI84" s="161"/>
      <c r="GK84" s="103">
        <f t="shared" si="170"/>
        <v>-20.213243023395208</v>
      </c>
      <c r="GL84" s="178"/>
      <c r="GM84" s="179"/>
      <c r="GN84" s="36">
        <v>42326</v>
      </c>
      <c r="GO84" s="107">
        <v>2.5599999999999996</v>
      </c>
      <c r="GP84" s="107">
        <v>2.6533499999999997</v>
      </c>
      <c r="GQ84" s="173">
        <v>-21.193695599999998</v>
      </c>
      <c r="GR84" s="197">
        <f t="shared" si="141"/>
        <v>-0.17780116803999846</v>
      </c>
      <c r="GS84" s="218">
        <v>2.0966500000000003</v>
      </c>
      <c r="GT84" s="222">
        <f t="shared" si="212"/>
        <v>0</v>
      </c>
      <c r="GU84" s="223">
        <f t="shared" si="171"/>
        <v>0.95</v>
      </c>
      <c r="GV84" s="198">
        <f t="shared" si="38"/>
        <v>-23.404308098820799</v>
      </c>
      <c r="GW84" s="198">
        <f t="shared" si="87"/>
        <v>-0.1689111096379996</v>
      </c>
      <c r="GX84" s="503">
        <f t="shared" si="172"/>
        <v>0</v>
      </c>
      <c r="GY84" s="503">
        <f t="shared" si="173"/>
        <v>1.7780116803999848E-2</v>
      </c>
      <c r="GZ84" s="503">
        <f t="shared" si="89"/>
        <v>0</v>
      </c>
      <c r="HA84" s="503">
        <f t="shared" si="90"/>
        <v>0</v>
      </c>
      <c r="HB84" s="504">
        <f t="shared" si="91"/>
        <v>-23.220649596216802</v>
      </c>
      <c r="HC84" s="513">
        <f t="shared" si="203"/>
        <v>-0.15113099283399975</v>
      </c>
      <c r="HD84" s="513">
        <f t="shared" si="195"/>
        <v>-0.15113099283399975</v>
      </c>
      <c r="HF84" s="161"/>
      <c r="HH84" s="103">
        <f t="shared" si="174"/>
        <v>-23.220649596216802</v>
      </c>
      <c r="HJ84" s="179"/>
      <c r="HK84" s="36">
        <v>42326</v>
      </c>
      <c r="HL84" s="107">
        <v>2.5599999999999996</v>
      </c>
      <c r="HM84" s="107">
        <v>2.6533499999999997</v>
      </c>
      <c r="HN84" s="173">
        <v>-21.193695599999998</v>
      </c>
      <c r="HO84" s="197">
        <f t="shared" si="144"/>
        <v>-0.17780116803999846</v>
      </c>
      <c r="HP84" s="218">
        <v>-2.1533499999999997</v>
      </c>
      <c r="HQ84" s="222">
        <f t="shared" si="213"/>
        <v>1.3</v>
      </c>
      <c r="HR84" s="223">
        <f t="shared" si="175"/>
        <v>0</v>
      </c>
      <c r="HS84" s="198">
        <f t="shared" si="42"/>
        <v>-22.753444116820805</v>
      </c>
      <c r="HT84" s="198">
        <f t="shared" si="94"/>
        <v>-0.23114151845199871</v>
      </c>
      <c r="HU84" s="503">
        <f t="shared" si="176"/>
        <v>0</v>
      </c>
      <c r="HV84" s="503">
        <f t="shared" si="177"/>
        <v>0</v>
      </c>
      <c r="HW84" s="503">
        <f t="shared" si="96"/>
        <v>0</v>
      </c>
      <c r="HX84" s="503">
        <f t="shared" si="97"/>
        <v>0</v>
      </c>
      <c r="HY84" s="504">
        <f t="shared" si="98"/>
        <v>-22.453444116820808</v>
      </c>
      <c r="HZ84" s="513">
        <f t="shared" si="204"/>
        <v>-0.13868491107119921</v>
      </c>
      <c r="IA84" s="513">
        <f t="shared" si="196"/>
        <v>-0.23114151845199871</v>
      </c>
      <c r="IB84" s="159"/>
      <c r="IC84" s="161"/>
      <c r="ID84" s="159"/>
      <c r="IE84" s="103">
        <f t="shared" si="178"/>
        <v>-22.453444116820808</v>
      </c>
      <c r="IF84" s="178"/>
      <c r="IG84" s="179"/>
      <c r="IH84" s="36">
        <v>42326</v>
      </c>
      <c r="II84" s="107">
        <v>2.5599999999999996</v>
      </c>
      <c r="IJ84" s="107">
        <v>2.6533499999999997</v>
      </c>
      <c r="IK84" s="173">
        <v>-21.193695599999998</v>
      </c>
      <c r="IL84" s="197">
        <f t="shared" si="147"/>
        <v>-0.17780116803999846</v>
      </c>
      <c r="IM84" s="218">
        <v>4.94665</v>
      </c>
      <c r="IN84" s="222">
        <f t="shared" si="214"/>
        <v>0</v>
      </c>
      <c r="IO84" s="223">
        <f t="shared" si="179"/>
        <v>0.85</v>
      </c>
      <c r="IP84" s="198">
        <f t="shared" si="46"/>
        <v>-26.117705839913995</v>
      </c>
      <c r="IQ84" s="198">
        <f t="shared" si="101"/>
        <v>-0.15113099283399833</v>
      </c>
      <c r="IR84" s="503">
        <f t="shared" si="180"/>
        <v>0</v>
      </c>
      <c r="IS84" s="503">
        <f t="shared" si="181"/>
        <v>3.5560233607999696E-2</v>
      </c>
      <c r="IT84" s="503">
        <f t="shared" si="103"/>
        <v>0</v>
      </c>
      <c r="IU84" s="503">
        <f t="shared" si="104"/>
        <v>0</v>
      </c>
      <c r="IV84" s="504">
        <f t="shared" si="105"/>
        <v>-23.151766074777996</v>
      </c>
      <c r="IW84" s="513">
        <f t="shared" si="205"/>
        <v>-0.11557075922599863</v>
      </c>
      <c r="IX84" s="513">
        <f t="shared" si="197"/>
        <v>-0.11557075922599863</v>
      </c>
      <c r="IY84" s="159"/>
      <c r="IZ84" s="161"/>
      <c r="JA84" s="159"/>
      <c r="JB84" s="103">
        <f t="shared" si="182"/>
        <v>-23.151766074777996</v>
      </c>
      <c r="JC84" s="184"/>
      <c r="JD84" s="515">
        <v>-21.193695599999998</v>
      </c>
      <c r="JF84" s="159">
        <v>3.8466500000000003</v>
      </c>
      <c r="JG84" s="159">
        <f t="shared" si="183"/>
        <v>-21.313481531370794</v>
      </c>
      <c r="JH84" s="159"/>
      <c r="JJ84" s="159">
        <v>1.44665</v>
      </c>
      <c r="JK84" s="159">
        <f t="shared" si="184"/>
        <v>-22.249288214205194</v>
      </c>
      <c r="JL84" s="159"/>
      <c r="JN84" s="159">
        <v>-8.2533499999999993</v>
      </c>
      <c r="JO84" s="159">
        <f t="shared" si="185"/>
        <v>-20.771336295369995</v>
      </c>
      <c r="JP84" s="159"/>
      <c r="JR84" s="159">
        <v>2.1466500000000002</v>
      </c>
      <c r="JS84" s="159">
        <f t="shared" si="186"/>
        <v>-20.86111545707519</v>
      </c>
      <c r="JT84" s="159"/>
      <c r="JV84" s="159">
        <v>0.44665000000000044</v>
      </c>
      <c r="JW84" s="159">
        <f t="shared" si="187"/>
        <v>-20.213243023395208</v>
      </c>
      <c r="JX84" s="159"/>
      <c r="JZ84" s="159">
        <v>2.0966500000000003</v>
      </c>
      <c r="KA84" s="159">
        <f t="shared" si="188"/>
        <v>-23.220649596216802</v>
      </c>
      <c r="KB84" s="159"/>
      <c r="KD84" s="370">
        <v>-2.1533499999999997</v>
      </c>
      <c r="KE84" s="159">
        <f t="shared" si="189"/>
        <v>-22.453444116820808</v>
      </c>
      <c r="KF84" s="159"/>
      <c r="KH84" s="218">
        <v>4.94665</v>
      </c>
      <c r="KI84" s="159">
        <f t="shared" si="49"/>
        <v>-23.151766074777996</v>
      </c>
      <c r="KJ84" s="159"/>
      <c r="KK84" s="36">
        <v>42326</v>
      </c>
      <c r="KL84" s="36"/>
    </row>
    <row r="85" spans="1:315" ht="15.75" thickBot="1" x14ac:dyDescent="0.3">
      <c r="A85" s="95">
        <v>41231</v>
      </c>
      <c r="B85" s="36">
        <v>41231</v>
      </c>
      <c r="C85" s="303">
        <v>6.5</v>
      </c>
      <c r="D85" s="303">
        <v>4.0999999999999996</v>
      </c>
      <c r="E85" s="303">
        <v>-5.6</v>
      </c>
      <c r="F85" s="303">
        <v>4.8</v>
      </c>
      <c r="G85" s="303">
        <v>3.1</v>
      </c>
      <c r="H85" s="303">
        <v>4.75</v>
      </c>
      <c r="I85" s="303">
        <v>0.5</v>
      </c>
      <c r="J85" s="303">
        <v>7.6</v>
      </c>
      <c r="K85" s="105"/>
      <c r="L85" s="36">
        <v>42326</v>
      </c>
      <c r="M85" s="107">
        <v>2.5599999999999996</v>
      </c>
      <c r="N85" s="98">
        <f t="shared" si="9"/>
        <v>2.6533499999999997</v>
      </c>
      <c r="O85" s="107">
        <f t="shared" si="10"/>
        <v>2.7477333333333331</v>
      </c>
      <c r="P85" s="264"/>
      <c r="Q85" s="177">
        <v>42326</v>
      </c>
      <c r="R85" s="303">
        <v>6.5</v>
      </c>
      <c r="S85" s="219">
        <v>3.8466500000000003</v>
      </c>
      <c r="U85" s="303">
        <v>4.0999999999999996</v>
      </c>
      <c r="V85" s="219">
        <v>1.44665</v>
      </c>
      <c r="X85" s="303">
        <v>-5.6</v>
      </c>
      <c r="Y85" s="219">
        <v>-8.2533499999999993</v>
      </c>
      <c r="AA85" s="303">
        <v>4.8</v>
      </c>
      <c r="AB85" s="219">
        <v>2.1466500000000002</v>
      </c>
      <c r="AD85" s="303">
        <v>3.1</v>
      </c>
      <c r="AE85" s="218">
        <v>0.44665000000000044</v>
      </c>
      <c r="AG85" s="303">
        <v>4.75</v>
      </c>
      <c r="AH85" s="218">
        <v>2.0966500000000003</v>
      </c>
      <c r="AJ85" s="303">
        <v>0.5</v>
      </c>
      <c r="AK85" s="218">
        <v>-2.1533499999999997</v>
      </c>
      <c r="AL85" s="103"/>
      <c r="AM85" s="303">
        <v>7.6</v>
      </c>
      <c r="AN85" s="330">
        <f t="shared" si="206"/>
        <v>4.94665</v>
      </c>
      <c r="AO85" s="184"/>
      <c r="AZ85" s="36">
        <v>42327</v>
      </c>
      <c r="BA85" s="303">
        <v>7.25</v>
      </c>
      <c r="BB85" s="227"/>
      <c r="BC85" s="303">
        <v>5.15</v>
      </c>
      <c r="BD85" s="184"/>
      <c r="BE85" s="303">
        <v>-2.5500000000000003</v>
      </c>
      <c r="BF85" s="184"/>
      <c r="BG85" s="303">
        <v>1.8499999999999999</v>
      </c>
      <c r="BH85" s="184"/>
      <c r="BI85" s="303">
        <v>4.9000000000000004</v>
      </c>
      <c r="BJ85" s="184"/>
      <c r="BK85" s="303">
        <v>5.9499999999999993</v>
      </c>
      <c r="BL85" s="374"/>
      <c r="BM85" s="303">
        <v>-0.75</v>
      </c>
      <c r="BN85" s="184"/>
      <c r="BO85" s="303">
        <v>6.5500000000000007</v>
      </c>
      <c r="BP85" s="184"/>
      <c r="BQ85">
        <f t="shared" si="150"/>
        <v>1</v>
      </c>
      <c r="BR85" s="36">
        <v>42326</v>
      </c>
      <c r="BS85">
        <v>30</v>
      </c>
      <c r="BT85">
        <f t="shared" si="123"/>
        <v>0.3</v>
      </c>
      <c r="BU85" s="100"/>
      <c r="BV85" s="36">
        <v>42327</v>
      </c>
      <c r="BW85" s="100">
        <v>31</v>
      </c>
      <c r="BX85" s="100">
        <f t="shared" si="124"/>
        <v>0.31</v>
      </c>
      <c r="BY85" s="100">
        <f t="shared" si="125"/>
        <v>-21.363911206360001</v>
      </c>
      <c r="BZ85" s="161"/>
      <c r="CA85" s="161"/>
      <c r="CB85" s="159"/>
      <c r="CC85" s="36">
        <v>42327</v>
      </c>
      <c r="CD85" s="107">
        <v>2.3764000000000003</v>
      </c>
      <c r="CE85" s="107">
        <v>2.4681999999999999</v>
      </c>
      <c r="CF85" s="173">
        <v>-21.363911206360001</v>
      </c>
      <c r="CG85" s="257">
        <f t="shared" si="126"/>
        <v>-0.17021560636000288</v>
      </c>
      <c r="CH85" s="219">
        <v>4.7818000000000005</v>
      </c>
      <c r="CI85" s="222">
        <f t="shared" si="207"/>
        <v>0</v>
      </c>
      <c r="CJ85" s="223">
        <f t="shared" si="151"/>
        <v>0.85</v>
      </c>
      <c r="CK85" s="198">
        <f t="shared" si="51"/>
        <v>-21.458164796776796</v>
      </c>
      <c r="CL85" s="198">
        <f t="shared" si="52"/>
        <v>-0.14468326540600174</v>
      </c>
      <c r="CM85" s="503">
        <f t="shared" si="152"/>
        <v>0</v>
      </c>
      <c r="CN85" s="503">
        <f t="shared" si="153"/>
        <v>0</v>
      </c>
      <c r="CO85" s="503">
        <f t="shared" si="54"/>
        <v>0</v>
      </c>
      <c r="CP85" s="503">
        <f t="shared" si="55"/>
        <v>0</v>
      </c>
      <c r="CQ85" s="504">
        <f t="shared" si="56"/>
        <v>-21.458164796776796</v>
      </c>
      <c r="CR85" s="513">
        <f t="shared" si="198"/>
        <v>-0.14468326540600174</v>
      </c>
      <c r="CS85" s="513">
        <f t="shared" si="190"/>
        <v>-0.14468326540600174</v>
      </c>
      <c r="CU85" s="161"/>
      <c r="CW85" s="103">
        <f t="shared" si="154"/>
        <v>-21.458164796776796</v>
      </c>
      <c r="CX85" s="227"/>
      <c r="CY85" s="255"/>
      <c r="CZ85" s="36">
        <v>42327</v>
      </c>
      <c r="DA85" s="107">
        <v>2.3764000000000003</v>
      </c>
      <c r="DB85" s="107">
        <v>2.4681999999999999</v>
      </c>
      <c r="DC85" s="173">
        <v>-21.363911206360001</v>
      </c>
      <c r="DD85" s="257">
        <f t="shared" si="129"/>
        <v>-0.17021560636000288</v>
      </c>
      <c r="DE85" s="219">
        <v>2.6818000000000004</v>
      </c>
      <c r="DF85" s="222">
        <f t="shared" si="208"/>
        <v>0</v>
      </c>
      <c r="DG85" s="223">
        <f t="shared" si="155"/>
        <v>0.95</v>
      </c>
      <c r="DH85" s="198">
        <f t="shared" si="22"/>
        <v>-22.410993040247195</v>
      </c>
      <c r="DI85" s="198">
        <f t="shared" si="59"/>
        <v>-0.16170482604200132</v>
      </c>
      <c r="DJ85" s="503">
        <f t="shared" si="156"/>
        <v>0</v>
      </c>
      <c r="DK85" s="503">
        <f t="shared" si="157"/>
        <v>0</v>
      </c>
      <c r="DL85" s="503">
        <f t="shared" si="61"/>
        <v>0</v>
      </c>
      <c r="DM85" s="503">
        <f t="shared" si="62"/>
        <v>0</v>
      </c>
      <c r="DN85" s="504">
        <f t="shared" si="63"/>
        <v>-22.410993040247195</v>
      </c>
      <c r="DO85" s="513">
        <f t="shared" si="199"/>
        <v>-0.16170482604200132</v>
      </c>
      <c r="DP85" s="513">
        <f t="shared" si="191"/>
        <v>-0.16170482604200132</v>
      </c>
      <c r="DR85" s="161"/>
      <c r="DT85" s="103">
        <f t="shared" si="158"/>
        <v>-22.410993040247195</v>
      </c>
      <c r="DU85" s="184"/>
      <c r="DV85" s="256"/>
      <c r="DW85" s="36">
        <v>42327</v>
      </c>
      <c r="DX85" s="107">
        <v>2.3764000000000003</v>
      </c>
      <c r="DY85" s="107">
        <v>2.4681999999999999</v>
      </c>
      <c r="DZ85" s="173">
        <v>-21.363911206360001</v>
      </c>
      <c r="EA85" s="257">
        <f t="shared" si="132"/>
        <v>-0.17021560636000288</v>
      </c>
      <c r="EB85" s="219">
        <v>-5.0182000000000002</v>
      </c>
      <c r="EC85" s="222">
        <f t="shared" si="209"/>
        <v>1.8</v>
      </c>
      <c r="ED85" s="223">
        <f t="shared" si="159"/>
        <v>0</v>
      </c>
      <c r="EE85" s="198">
        <f t="shared" si="26"/>
        <v>-20.923614709498004</v>
      </c>
      <c r="EF85" s="198">
        <f t="shared" si="66"/>
        <v>-0.30638809144800661</v>
      </c>
      <c r="EG85" s="503">
        <f t="shared" si="160"/>
        <v>0</v>
      </c>
      <c r="EH85" s="503">
        <f t="shared" si="161"/>
        <v>0</v>
      </c>
      <c r="EI85" s="503">
        <f t="shared" si="68"/>
        <v>0</v>
      </c>
      <c r="EJ85" s="503">
        <f t="shared" si="69"/>
        <v>0</v>
      </c>
      <c r="EK85" s="504">
        <f t="shared" si="70"/>
        <v>-21.077724386818002</v>
      </c>
      <c r="EL85" s="513">
        <f t="shared" si="200"/>
        <v>-0.30638809144800661</v>
      </c>
      <c r="EM85" s="513">
        <f t="shared" si="192"/>
        <v>-0.30638809144800661</v>
      </c>
      <c r="EO85" s="161"/>
      <c r="EQ85" s="103">
        <f t="shared" si="162"/>
        <v>-21.077724386818002</v>
      </c>
      <c r="ER85" s="184"/>
      <c r="ES85" s="256"/>
      <c r="ET85" s="36">
        <v>42327</v>
      </c>
      <c r="EU85" s="107">
        <v>2.3764000000000003</v>
      </c>
      <c r="EV85" s="107">
        <v>2.4681999999999999</v>
      </c>
      <c r="EW85" s="173">
        <v>-21.363911206360001</v>
      </c>
      <c r="EX85" s="257">
        <f t="shared" si="135"/>
        <v>-0.17021560636000288</v>
      </c>
      <c r="EY85" s="219">
        <v>-0.61820000000000008</v>
      </c>
      <c r="EZ85" s="222">
        <f t="shared" si="210"/>
        <v>1</v>
      </c>
      <c r="FA85" s="223">
        <f t="shared" si="163"/>
        <v>0</v>
      </c>
      <c r="FB85" s="198">
        <f t="shared" si="30"/>
        <v>-19.931331063435199</v>
      </c>
      <c r="FC85" s="198">
        <f t="shared" si="73"/>
        <v>-0.17021560636000288</v>
      </c>
      <c r="FD85" s="503">
        <f t="shared" si="164"/>
        <v>0</v>
      </c>
      <c r="FE85" s="503">
        <f t="shared" si="165"/>
        <v>0</v>
      </c>
      <c r="FF85" s="503">
        <f t="shared" si="75"/>
        <v>0</v>
      </c>
      <c r="FG85" s="503">
        <f t="shared" si="76"/>
        <v>0</v>
      </c>
      <c r="FH85" s="504">
        <f t="shared" si="77"/>
        <v>-21.031331063435193</v>
      </c>
      <c r="FI85" s="513">
        <f t="shared" si="201"/>
        <v>-0.17021560636000288</v>
      </c>
      <c r="FJ85" s="513">
        <f t="shared" si="193"/>
        <v>-0.17021560636000288</v>
      </c>
      <c r="FL85" s="161"/>
      <c r="FN85" s="103">
        <f t="shared" si="166"/>
        <v>-21.031331063435193</v>
      </c>
      <c r="FO85" s="184"/>
      <c r="FP85" s="256"/>
      <c r="FQ85" s="36">
        <v>42327</v>
      </c>
      <c r="FR85" s="107">
        <v>2.3764000000000003</v>
      </c>
      <c r="FS85" s="107">
        <v>2.4681999999999999</v>
      </c>
      <c r="FT85" s="173">
        <v>-21.363911206360001</v>
      </c>
      <c r="FU85" s="257">
        <f t="shared" si="138"/>
        <v>-0.17021560636000288</v>
      </c>
      <c r="FV85" s="218">
        <v>2.4318000000000004</v>
      </c>
      <c r="FW85" s="222">
        <f t="shared" si="211"/>
        <v>0</v>
      </c>
      <c r="FX85" s="223">
        <f t="shared" si="167"/>
        <v>0.95</v>
      </c>
      <c r="FY85" s="198">
        <f t="shared" si="34"/>
        <v>-20.574947849437208</v>
      </c>
      <c r="FZ85" s="198">
        <f t="shared" si="80"/>
        <v>-0.16170482604200132</v>
      </c>
      <c r="GA85" s="503">
        <f t="shared" si="168"/>
        <v>0</v>
      </c>
      <c r="GB85" s="503">
        <f t="shared" si="169"/>
        <v>0</v>
      </c>
      <c r="GC85" s="503">
        <f t="shared" si="82"/>
        <v>0</v>
      </c>
      <c r="GD85" s="503">
        <f t="shared" si="83"/>
        <v>0</v>
      </c>
      <c r="GE85" s="504">
        <f t="shared" si="84"/>
        <v>-20.374947849437209</v>
      </c>
      <c r="GF85" s="513">
        <f t="shared" si="202"/>
        <v>-0.16170482604200132</v>
      </c>
      <c r="GG85" s="513">
        <f t="shared" si="194"/>
        <v>-0.16170482604200132</v>
      </c>
      <c r="GI85" s="161"/>
      <c r="GK85" s="103">
        <f t="shared" si="170"/>
        <v>-20.374947849437209</v>
      </c>
      <c r="GL85" s="184"/>
      <c r="GM85" s="256"/>
      <c r="GN85" s="36">
        <v>42327</v>
      </c>
      <c r="GO85" s="107">
        <v>2.3764000000000003</v>
      </c>
      <c r="GP85" s="107">
        <v>2.4681999999999999</v>
      </c>
      <c r="GQ85" s="173">
        <v>-21.363911206360001</v>
      </c>
      <c r="GR85" s="257">
        <f t="shared" si="141"/>
        <v>-0.17021560636000288</v>
      </c>
      <c r="GS85" s="218">
        <v>3.4817999999999993</v>
      </c>
      <c r="GT85" s="222">
        <f t="shared" si="212"/>
        <v>0</v>
      </c>
      <c r="GU85" s="223">
        <f t="shared" si="171"/>
        <v>0.9</v>
      </c>
      <c r="GV85" s="198">
        <f t="shared" si="38"/>
        <v>-23.557502144544802</v>
      </c>
      <c r="GW85" s="198">
        <f t="shared" si="87"/>
        <v>-0.1531940457240033</v>
      </c>
      <c r="GX85" s="503">
        <f t="shared" si="172"/>
        <v>0</v>
      </c>
      <c r="GY85" s="503">
        <f t="shared" si="173"/>
        <v>3.4043121272000577E-2</v>
      </c>
      <c r="GZ85" s="503">
        <f t="shared" si="89"/>
        <v>0</v>
      </c>
      <c r="HA85" s="503">
        <f t="shared" si="90"/>
        <v>0</v>
      </c>
      <c r="HB85" s="504">
        <f t="shared" si="91"/>
        <v>-23.339800520668806</v>
      </c>
      <c r="HC85" s="513">
        <f t="shared" si="203"/>
        <v>-0.11915092445200273</v>
      </c>
      <c r="HD85" s="513">
        <f t="shared" si="195"/>
        <v>-0.11915092445200273</v>
      </c>
      <c r="HF85" s="161"/>
      <c r="HH85" s="103">
        <f t="shared" si="174"/>
        <v>-23.339800520668806</v>
      </c>
      <c r="HJ85" s="256"/>
      <c r="HK85" s="36">
        <v>42327</v>
      </c>
      <c r="HL85" s="107">
        <v>2.3764000000000003</v>
      </c>
      <c r="HM85" s="107">
        <v>2.4681999999999999</v>
      </c>
      <c r="HN85" s="173">
        <v>-21.363911206360001</v>
      </c>
      <c r="HO85" s="257">
        <f t="shared" si="144"/>
        <v>-0.17021560636000288</v>
      </c>
      <c r="HP85" s="218">
        <v>-3.2181999999999999</v>
      </c>
      <c r="HQ85" s="222">
        <f t="shared" si="213"/>
        <v>1.6</v>
      </c>
      <c r="HR85" s="223">
        <f t="shared" si="175"/>
        <v>0</v>
      </c>
      <c r="HS85" s="198">
        <f t="shared" si="42"/>
        <v>-23.025789086996809</v>
      </c>
      <c r="HT85" s="198">
        <f t="shared" si="94"/>
        <v>-0.2723449701760039</v>
      </c>
      <c r="HU85" s="503">
        <f t="shared" si="176"/>
        <v>0</v>
      </c>
      <c r="HV85" s="503">
        <f t="shared" si="177"/>
        <v>0</v>
      </c>
      <c r="HW85" s="503">
        <f t="shared" si="96"/>
        <v>0</v>
      </c>
      <c r="HX85" s="503">
        <f t="shared" si="97"/>
        <v>0</v>
      </c>
      <c r="HY85" s="504">
        <f t="shared" si="98"/>
        <v>-22.725789086996812</v>
      </c>
      <c r="HZ85" s="513">
        <f t="shared" si="204"/>
        <v>-0.16340698210560234</v>
      </c>
      <c r="IA85" s="513">
        <f t="shared" si="196"/>
        <v>-0.2723449701760039</v>
      </c>
      <c r="IB85" s="159"/>
      <c r="IC85" s="161"/>
      <c r="ID85" s="159"/>
      <c r="IE85" s="103">
        <f t="shared" si="178"/>
        <v>-22.725789086996812</v>
      </c>
      <c r="IF85" s="178"/>
      <c r="IG85" s="256"/>
      <c r="IH85" s="36">
        <v>42327</v>
      </c>
      <c r="II85" s="107">
        <v>2.3764000000000003</v>
      </c>
      <c r="IJ85" s="107">
        <v>2.4681999999999999</v>
      </c>
      <c r="IK85" s="173">
        <v>-21.363911206360001</v>
      </c>
      <c r="IL85" s="257">
        <f t="shared" si="147"/>
        <v>-0.17021560636000288</v>
      </c>
      <c r="IM85" s="218">
        <v>4.0818000000000012</v>
      </c>
      <c r="IN85" s="222">
        <f t="shared" si="214"/>
        <v>0</v>
      </c>
      <c r="IO85" s="223">
        <f t="shared" si="179"/>
        <v>0.85</v>
      </c>
      <c r="IP85" s="198">
        <f t="shared" si="46"/>
        <v>-26.262389105319997</v>
      </c>
      <c r="IQ85" s="198">
        <f t="shared" si="101"/>
        <v>-0.14468326540600174</v>
      </c>
      <c r="IR85" s="503">
        <f t="shared" si="180"/>
        <v>0</v>
      </c>
      <c r="IS85" s="503">
        <f t="shared" si="181"/>
        <v>3.4043121272000577E-2</v>
      </c>
      <c r="IT85" s="503">
        <f t="shared" si="103"/>
        <v>0</v>
      </c>
      <c r="IU85" s="503">
        <f t="shared" si="104"/>
        <v>0</v>
      </c>
      <c r="IV85" s="504">
        <f t="shared" si="105"/>
        <v>-23.262406218911998</v>
      </c>
      <c r="IW85" s="513">
        <f t="shared" si="205"/>
        <v>-0.11064014413400117</v>
      </c>
      <c r="IX85" s="513">
        <f t="shared" si="197"/>
        <v>-0.11064014413400117</v>
      </c>
      <c r="IY85" s="159"/>
      <c r="IZ85" s="161"/>
      <c r="JA85" s="159"/>
      <c r="JB85" s="103">
        <f t="shared" si="182"/>
        <v>-23.262406218911998</v>
      </c>
      <c r="JC85" s="184"/>
      <c r="JD85" s="515">
        <v>-21.363911206360001</v>
      </c>
      <c r="JF85" s="159">
        <v>4.7818000000000005</v>
      </c>
      <c r="JG85" s="159">
        <f t="shared" si="183"/>
        <v>-21.458164796776796</v>
      </c>
      <c r="JH85" s="159"/>
      <c r="JJ85" s="159">
        <v>2.6818000000000004</v>
      </c>
      <c r="JK85" s="159">
        <f t="shared" si="184"/>
        <v>-22.410993040247195</v>
      </c>
      <c r="JL85" s="159"/>
      <c r="JN85" s="159">
        <v>-5.0182000000000002</v>
      </c>
      <c r="JO85" s="159">
        <f t="shared" si="185"/>
        <v>-21.077724386818002</v>
      </c>
      <c r="JP85" s="159"/>
      <c r="JR85" s="159">
        <v>-0.61820000000000008</v>
      </c>
      <c r="JS85" s="159">
        <f t="shared" si="186"/>
        <v>-21.031331063435193</v>
      </c>
      <c r="JT85" s="159"/>
      <c r="JV85" s="159">
        <v>2.4318000000000004</v>
      </c>
      <c r="JW85" s="159">
        <f t="shared" si="187"/>
        <v>-20.374947849437209</v>
      </c>
      <c r="JX85" s="159"/>
      <c r="JZ85" s="159">
        <v>3.4817999999999993</v>
      </c>
      <c r="KA85" s="159">
        <f t="shared" si="188"/>
        <v>-23.339800520668806</v>
      </c>
      <c r="KB85" s="159"/>
      <c r="KD85" s="370">
        <v>-3.2181999999999999</v>
      </c>
      <c r="KE85" s="159">
        <f t="shared" si="189"/>
        <v>-22.725789086996812</v>
      </c>
      <c r="KF85" s="159"/>
      <c r="KH85" s="218">
        <v>4.0818000000000012</v>
      </c>
      <c r="KI85" s="159">
        <f t="shared" si="49"/>
        <v>-23.262406218911998</v>
      </c>
      <c r="KJ85" s="159"/>
      <c r="KK85" s="36">
        <v>42327</v>
      </c>
      <c r="KL85" s="36"/>
    </row>
    <row r="86" spans="1:315" ht="15.75" thickBot="1" x14ac:dyDescent="0.3">
      <c r="A86" s="95">
        <v>41232</v>
      </c>
      <c r="B86" s="36">
        <v>41232</v>
      </c>
      <c r="C86" s="303">
        <v>7.25</v>
      </c>
      <c r="D86" s="303">
        <v>5.15</v>
      </c>
      <c r="E86" s="303">
        <v>-2.5500000000000003</v>
      </c>
      <c r="F86" s="303">
        <v>1.8499999999999999</v>
      </c>
      <c r="G86" s="303">
        <v>4.9000000000000004</v>
      </c>
      <c r="H86" s="303">
        <v>5.9499999999999993</v>
      </c>
      <c r="I86" s="303">
        <v>-0.75</v>
      </c>
      <c r="J86" s="303">
        <v>6.5500000000000007</v>
      </c>
      <c r="K86" s="105"/>
      <c r="L86" s="36">
        <v>42327</v>
      </c>
      <c r="M86" s="107">
        <v>2.3764000000000003</v>
      </c>
      <c r="N86" s="98">
        <f t="shared" si="9"/>
        <v>2.4681999999999999</v>
      </c>
      <c r="O86" s="107">
        <f t="shared" si="10"/>
        <v>2.5610333333333331</v>
      </c>
      <c r="P86" s="264"/>
      <c r="Q86" s="177">
        <v>42327</v>
      </c>
      <c r="R86" s="303">
        <v>7.25</v>
      </c>
      <c r="S86" s="219">
        <v>4.7818000000000005</v>
      </c>
      <c r="U86" s="303">
        <v>5.15</v>
      </c>
      <c r="V86" s="219">
        <v>2.6818000000000004</v>
      </c>
      <c r="X86" s="303">
        <v>-2.5500000000000003</v>
      </c>
      <c r="Y86" s="219">
        <v>-5.0182000000000002</v>
      </c>
      <c r="AA86" s="303">
        <v>1.8499999999999999</v>
      </c>
      <c r="AB86" s="219">
        <v>-0.61820000000000008</v>
      </c>
      <c r="AD86" s="303">
        <v>4.9000000000000004</v>
      </c>
      <c r="AE86" s="218">
        <v>2.4318000000000004</v>
      </c>
      <c r="AG86" s="303">
        <v>5.9499999999999993</v>
      </c>
      <c r="AH86" s="218">
        <v>3.4817999999999993</v>
      </c>
      <c r="AJ86" s="303">
        <v>-0.75</v>
      </c>
      <c r="AK86" s="218">
        <v>-3.2181999999999999</v>
      </c>
      <c r="AL86" s="103"/>
      <c r="AM86" s="303">
        <v>6.5500000000000007</v>
      </c>
      <c r="AN86" s="330">
        <f t="shared" si="206"/>
        <v>4.0818000000000012</v>
      </c>
      <c r="AO86" s="184"/>
      <c r="AZ86" s="36">
        <v>42328</v>
      </c>
      <c r="BA86" s="303">
        <v>9.1000000000000014</v>
      </c>
      <c r="BB86" s="227"/>
      <c r="BC86" s="303">
        <v>-0.55000000000000027</v>
      </c>
      <c r="BD86" s="184"/>
      <c r="BE86" s="303">
        <v>1.45</v>
      </c>
      <c r="BF86" s="184"/>
      <c r="BG86" s="303">
        <v>0.45</v>
      </c>
      <c r="BH86" s="184"/>
      <c r="BI86" s="303">
        <v>6.1999999999999993</v>
      </c>
      <c r="BJ86" s="184"/>
      <c r="BK86" s="303">
        <v>4.9499999999999993</v>
      </c>
      <c r="BL86" s="374"/>
      <c r="BM86" s="303">
        <v>-1.1499999999999999</v>
      </c>
      <c r="BN86" s="170">
        <v>-23.298981481481476</v>
      </c>
      <c r="BO86" s="303">
        <v>4.75</v>
      </c>
      <c r="BP86" s="170"/>
      <c r="BQ86">
        <f t="shared" si="150"/>
        <v>1</v>
      </c>
      <c r="BR86" s="36">
        <v>42327</v>
      </c>
      <c r="BS86">
        <v>31</v>
      </c>
      <c r="BT86">
        <f t="shared" si="123"/>
        <v>0.31</v>
      </c>
      <c r="BU86" s="399"/>
      <c r="BV86" s="36">
        <v>42328</v>
      </c>
      <c r="BW86" s="100">
        <v>32</v>
      </c>
      <c r="BX86" s="100">
        <f t="shared" si="124"/>
        <v>0.32</v>
      </c>
      <c r="BY86" s="100">
        <f t="shared" si="125"/>
        <v>-21.526764316160001</v>
      </c>
      <c r="BZ86" s="161"/>
      <c r="CA86" s="161"/>
      <c r="CB86" s="159"/>
      <c r="CC86" s="36">
        <v>42328</v>
      </c>
      <c r="CD86" s="107">
        <v>2.1958999999999995</v>
      </c>
      <c r="CE86" s="107">
        <v>2.2861500000000001</v>
      </c>
      <c r="CF86" s="173">
        <v>-21.526764316160001</v>
      </c>
      <c r="CG86" s="197">
        <f t="shared" si="126"/>
        <v>-0.16285310980000034</v>
      </c>
      <c r="CH86" s="219">
        <v>6.8138500000000013</v>
      </c>
      <c r="CI86" s="222">
        <f t="shared" si="207"/>
        <v>0</v>
      </c>
      <c r="CJ86" s="223">
        <f t="shared" si="151"/>
        <v>0.8</v>
      </c>
      <c r="CK86" s="198">
        <f t="shared" si="51"/>
        <v>-21.588447284616795</v>
      </c>
      <c r="CL86" s="198">
        <f t="shared" si="52"/>
        <v>-0.13028248783999885</v>
      </c>
      <c r="CM86" s="503">
        <f t="shared" si="152"/>
        <v>0</v>
      </c>
      <c r="CN86" s="503">
        <f t="shared" si="153"/>
        <v>0</v>
      </c>
      <c r="CO86" s="503">
        <f t="shared" si="54"/>
        <v>0</v>
      </c>
      <c r="CP86" s="503">
        <f t="shared" si="55"/>
        <v>0</v>
      </c>
      <c r="CQ86" s="504">
        <f t="shared" si="56"/>
        <v>-21.588447284616795</v>
      </c>
      <c r="CR86" s="513">
        <f t="shared" si="198"/>
        <v>-0.13028248783999885</v>
      </c>
      <c r="CS86" s="513">
        <f t="shared" si="190"/>
        <v>-0.13028248783999885</v>
      </c>
      <c r="CU86" s="161"/>
      <c r="CW86" s="103">
        <f t="shared" si="154"/>
        <v>-21.588447284616795</v>
      </c>
      <c r="CX86" s="227"/>
      <c r="CZ86" s="36">
        <v>42328</v>
      </c>
      <c r="DA86" s="107">
        <v>2.1958999999999995</v>
      </c>
      <c r="DB86" s="107">
        <v>2.2861500000000001</v>
      </c>
      <c r="DC86" s="173">
        <v>-21.526764316160001</v>
      </c>
      <c r="DD86" s="197">
        <f t="shared" si="129"/>
        <v>-0.16285310980000034</v>
      </c>
      <c r="DE86" s="219">
        <v>-2.8361500000000004</v>
      </c>
      <c r="DF86" s="222">
        <f t="shared" si="208"/>
        <v>1.3</v>
      </c>
      <c r="DG86" s="223">
        <f t="shared" si="155"/>
        <v>0</v>
      </c>
      <c r="DH86" s="198">
        <f t="shared" si="22"/>
        <v>-22.622702082987196</v>
      </c>
      <c r="DI86" s="198">
        <f t="shared" si="59"/>
        <v>-0.2117090427400008</v>
      </c>
      <c r="DJ86" s="503">
        <f t="shared" si="156"/>
        <v>0</v>
      </c>
      <c r="DK86" s="503">
        <f t="shared" si="157"/>
        <v>0</v>
      </c>
      <c r="DL86" s="503">
        <f t="shared" si="61"/>
        <v>0</v>
      </c>
      <c r="DM86" s="503">
        <f t="shared" si="62"/>
        <v>0</v>
      </c>
      <c r="DN86" s="504">
        <f t="shared" si="63"/>
        <v>-22.622702082987196</v>
      </c>
      <c r="DO86" s="513">
        <f t="shared" si="199"/>
        <v>-0.12702542564400046</v>
      </c>
      <c r="DP86" s="513">
        <f t="shared" si="191"/>
        <v>-0.2117090427400008</v>
      </c>
      <c r="DR86" s="161"/>
      <c r="DT86" s="103">
        <f t="shared" si="158"/>
        <v>-22.622702082987196</v>
      </c>
      <c r="DU86" s="178"/>
      <c r="DV86" s="179"/>
      <c r="DW86" s="36">
        <v>42328</v>
      </c>
      <c r="DX86" s="107">
        <v>2.1958999999999995</v>
      </c>
      <c r="DY86" s="107">
        <v>2.2861500000000001</v>
      </c>
      <c r="DZ86" s="173">
        <v>-21.526764316160001</v>
      </c>
      <c r="EA86" s="197">
        <f t="shared" si="132"/>
        <v>-0.16285310980000034</v>
      </c>
      <c r="EB86" s="219">
        <v>-0.83615000000000017</v>
      </c>
      <c r="EC86" s="222">
        <f t="shared" si="209"/>
        <v>1</v>
      </c>
      <c r="ED86" s="223">
        <f t="shared" si="159"/>
        <v>0</v>
      </c>
      <c r="EE86" s="198">
        <f t="shared" si="26"/>
        <v>-21.086467819298004</v>
      </c>
      <c r="EF86" s="198">
        <f t="shared" si="66"/>
        <v>-0.16285310980000034</v>
      </c>
      <c r="EG86" s="503">
        <f t="shared" si="160"/>
        <v>0</v>
      </c>
      <c r="EH86" s="503">
        <f t="shared" si="161"/>
        <v>0</v>
      </c>
      <c r="EI86" s="503">
        <f t="shared" si="68"/>
        <v>0</v>
      </c>
      <c r="EJ86" s="503">
        <f t="shared" si="69"/>
        <v>0</v>
      </c>
      <c r="EK86" s="504">
        <f t="shared" si="70"/>
        <v>-21.240577496618002</v>
      </c>
      <c r="EL86" s="513">
        <f t="shared" si="200"/>
        <v>-9.7711865880000207E-2</v>
      </c>
      <c r="EM86" s="513">
        <f t="shared" si="192"/>
        <v>-0.16285310980000034</v>
      </c>
      <c r="EO86" s="161"/>
      <c r="EQ86" s="103">
        <f t="shared" si="162"/>
        <v>-21.240577496618002</v>
      </c>
      <c r="ER86" s="178"/>
      <c r="ES86" s="179"/>
      <c r="ET86" s="36">
        <v>42328</v>
      </c>
      <c r="EU86" s="107">
        <v>2.1958999999999995</v>
      </c>
      <c r="EV86" s="107">
        <v>2.2861500000000001</v>
      </c>
      <c r="EW86" s="173">
        <v>-21.526764316160001</v>
      </c>
      <c r="EX86" s="197">
        <f t="shared" si="135"/>
        <v>-0.16285310980000034</v>
      </c>
      <c r="EY86" s="219">
        <v>-1.8361500000000002</v>
      </c>
      <c r="EZ86" s="222">
        <f t="shared" si="210"/>
        <v>1</v>
      </c>
      <c r="FA86" s="223">
        <f t="shared" si="163"/>
        <v>0</v>
      </c>
      <c r="FB86" s="198">
        <f t="shared" si="30"/>
        <v>-20.094184173235199</v>
      </c>
      <c r="FC86" s="198">
        <f t="shared" si="73"/>
        <v>-0.16285310980000034</v>
      </c>
      <c r="FD86" s="503">
        <f t="shared" si="164"/>
        <v>0</v>
      </c>
      <c r="FE86" s="503">
        <f t="shared" si="165"/>
        <v>0</v>
      </c>
      <c r="FF86" s="503">
        <f t="shared" si="75"/>
        <v>0</v>
      </c>
      <c r="FG86" s="503">
        <f t="shared" si="76"/>
        <v>0</v>
      </c>
      <c r="FH86" s="504">
        <f t="shared" si="77"/>
        <v>-21.194184173235193</v>
      </c>
      <c r="FI86" s="513">
        <f t="shared" si="201"/>
        <v>-9.7711865880000207E-2</v>
      </c>
      <c r="FJ86" s="513">
        <f t="shared" si="193"/>
        <v>-0.16285310980000034</v>
      </c>
      <c r="FL86" s="161"/>
      <c r="FN86" s="103">
        <f t="shared" si="166"/>
        <v>-21.194184173235193</v>
      </c>
      <c r="FO86" s="178"/>
      <c r="FP86" s="179"/>
      <c r="FQ86" s="36">
        <v>42328</v>
      </c>
      <c r="FR86" s="107">
        <v>2.1958999999999995</v>
      </c>
      <c r="FS86" s="107">
        <v>2.2861500000000001</v>
      </c>
      <c r="FT86" s="173">
        <v>-21.526764316160001</v>
      </c>
      <c r="FU86" s="197">
        <f t="shared" si="138"/>
        <v>-0.16285310980000034</v>
      </c>
      <c r="FV86" s="218">
        <v>3.9138499999999992</v>
      </c>
      <c r="FW86" s="222">
        <f t="shared" si="211"/>
        <v>0</v>
      </c>
      <c r="FX86" s="223">
        <f t="shared" si="167"/>
        <v>0.9</v>
      </c>
      <c r="FY86" s="198">
        <f t="shared" si="34"/>
        <v>-20.72151564825721</v>
      </c>
      <c r="FZ86" s="198">
        <f t="shared" si="80"/>
        <v>-0.14656779882000137</v>
      </c>
      <c r="GA86" s="503">
        <f t="shared" si="168"/>
        <v>0</v>
      </c>
      <c r="GB86" s="503">
        <f t="shared" si="169"/>
        <v>0</v>
      </c>
      <c r="GC86" s="503">
        <f t="shared" si="82"/>
        <v>0</v>
      </c>
      <c r="GD86" s="503">
        <f t="shared" si="83"/>
        <v>0</v>
      </c>
      <c r="GE86" s="504">
        <f t="shared" si="84"/>
        <v>-20.521515648257211</v>
      </c>
      <c r="GF86" s="513">
        <f t="shared" si="202"/>
        <v>-0.14656779882000137</v>
      </c>
      <c r="GG86" s="513">
        <f t="shared" si="194"/>
        <v>-0.14656779882000137</v>
      </c>
      <c r="GI86" s="161"/>
      <c r="GK86" s="103">
        <f t="shared" si="170"/>
        <v>-20.521515648257211</v>
      </c>
      <c r="GL86" s="178"/>
      <c r="GM86" s="179"/>
      <c r="GN86" s="36">
        <v>42328</v>
      </c>
      <c r="GO86" s="107">
        <v>2.1958999999999995</v>
      </c>
      <c r="GP86" s="107">
        <v>2.2861500000000001</v>
      </c>
      <c r="GQ86" s="173">
        <v>-21.526764316160001</v>
      </c>
      <c r="GR86" s="197">
        <f t="shared" si="141"/>
        <v>-0.16285310980000034</v>
      </c>
      <c r="GS86" s="218">
        <v>2.6638499999999992</v>
      </c>
      <c r="GT86" s="222">
        <f t="shared" si="212"/>
        <v>0</v>
      </c>
      <c r="GU86" s="223">
        <f t="shared" si="171"/>
        <v>0.95</v>
      </c>
      <c r="GV86" s="198">
        <f t="shared" si="38"/>
        <v>-23.712212598854801</v>
      </c>
      <c r="GW86" s="198">
        <f t="shared" si="87"/>
        <v>-0.15471045430999908</v>
      </c>
      <c r="GX86" s="503">
        <f t="shared" si="172"/>
        <v>0</v>
      </c>
      <c r="GY86" s="503">
        <f t="shared" si="173"/>
        <v>1.6285310980000033E-2</v>
      </c>
      <c r="GZ86" s="503">
        <f t="shared" si="89"/>
        <v>0</v>
      </c>
      <c r="HA86" s="503">
        <f t="shared" si="90"/>
        <v>0</v>
      </c>
      <c r="HB86" s="504">
        <f t="shared" si="91"/>
        <v>-23.478225663998806</v>
      </c>
      <c r="HC86" s="513">
        <f t="shared" si="203"/>
        <v>-0.13842514332999906</v>
      </c>
      <c r="HD86" s="513">
        <f t="shared" si="195"/>
        <v>-0.13842514332999906</v>
      </c>
      <c r="HF86" s="161"/>
      <c r="HH86" s="103">
        <f t="shared" si="174"/>
        <v>-23.478225663998806</v>
      </c>
      <c r="HJ86" s="179"/>
      <c r="HK86" s="36">
        <v>42328</v>
      </c>
      <c r="HL86" s="107">
        <v>2.1958999999999995</v>
      </c>
      <c r="HM86" s="107">
        <v>2.2861500000000001</v>
      </c>
      <c r="HN86" s="173">
        <v>-21.526764316160001</v>
      </c>
      <c r="HO86" s="197">
        <f t="shared" si="144"/>
        <v>-0.16285310980000034</v>
      </c>
      <c r="HP86" s="218">
        <v>-3.43615</v>
      </c>
      <c r="HQ86" s="222">
        <f t="shared" si="213"/>
        <v>1.6</v>
      </c>
      <c r="HR86" s="223">
        <f t="shared" si="175"/>
        <v>0</v>
      </c>
      <c r="HS86" s="198">
        <f t="shared" si="42"/>
        <v>-23.286354062676811</v>
      </c>
      <c r="HT86" s="198">
        <f t="shared" si="94"/>
        <v>-0.26056497568000125</v>
      </c>
      <c r="HU86" s="503">
        <f t="shared" si="176"/>
        <v>0</v>
      </c>
      <c r="HV86" s="503">
        <f t="shared" si="177"/>
        <v>0</v>
      </c>
      <c r="HW86" s="503">
        <f t="shared" si="96"/>
        <v>0</v>
      </c>
      <c r="HX86" s="503">
        <f t="shared" si="97"/>
        <v>0</v>
      </c>
      <c r="HY86" s="504">
        <f t="shared" si="98"/>
        <v>-22.986354062676813</v>
      </c>
      <c r="HZ86" s="513">
        <f t="shared" si="204"/>
        <v>-0.15633898540800076</v>
      </c>
      <c r="IA86" s="513">
        <f t="shared" si="196"/>
        <v>-0.10422599027200051</v>
      </c>
      <c r="IB86" s="159"/>
      <c r="IC86" s="161"/>
      <c r="ID86" s="159"/>
      <c r="IE86" s="103">
        <f t="shared" si="178"/>
        <v>-22.830015077268811</v>
      </c>
      <c r="IF86" s="224">
        <v>-23.298981481481476</v>
      </c>
      <c r="IG86" s="179"/>
      <c r="IH86" s="36">
        <v>42328</v>
      </c>
      <c r="II86" s="107">
        <v>2.1958999999999995</v>
      </c>
      <c r="IJ86" s="107">
        <v>2.2861500000000001</v>
      </c>
      <c r="IK86" s="173">
        <v>-21.526764316160001</v>
      </c>
      <c r="IL86" s="197">
        <f t="shared" si="147"/>
        <v>-0.16285310980000034</v>
      </c>
      <c r="IM86" s="218">
        <v>2.4638499999999999</v>
      </c>
      <c r="IN86" s="222">
        <f t="shared" si="214"/>
        <v>0</v>
      </c>
      <c r="IO86" s="223">
        <f t="shared" si="179"/>
        <v>0.95</v>
      </c>
      <c r="IP86" s="198">
        <f t="shared" si="46"/>
        <v>-26.417099559629996</v>
      </c>
      <c r="IQ86" s="198">
        <f t="shared" si="101"/>
        <v>-0.15471045430999908</v>
      </c>
      <c r="IR86" s="503">
        <f t="shared" si="180"/>
        <v>0</v>
      </c>
      <c r="IS86" s="503">
        <f t="shared" si="181"/>
        <v>1.6285310980000033E-2</v>
      </c>
      <c r="IT86" s="503">
        <f t="shared" si="103"/>
        <v>0</v>
      </c>
      <c r="IU86" s="503">
        <f t="shared" si="104"/>
        <v>0</v>
      </c>
      <c r="IV86" s="504">
        <f t="shared" si="105"/>
        <v>-23.400831362241998</v>
      </c>
      <c r="IW86" s="513">
        <f t="shared" si="205"/>
        <v>-0.13842514332999906</v>
      </c>
      <c r="IX86" s="513">
        <f t="shared" si="197"/>
        <v>-0.13842514332999906</v>
      </c>
      <c r="IY86" s="159"/>
      <c r="IZ86" s="161"/>
      <c r="JA86" s="159"/>
      <c r="JB86" s="103">
        <f t="shared" si="182"/>
        <v>-23.400831362241998</v>
      </c>
      <c r="JC86" s="170"/>
      <c r="JD86" s="170">
        <v>-21.526764316160001</v>
      </c>
      <c r="JF86" s="159">
        <v>6.8138500000000013</v>
      </c>
      <c r="JG86" s="159">
        <f t="shared" si="183"/>
        <v>-21.588447284616795</v>
      </c>
      <c r="JH86" s="159"/>
      <c r="JJ86" s="159">
        <v>-2.8361500000000004</v>
      </c>
      <c r="JK86" s="159">
        <f t="shared" si="184"/>
        <v>-22.622702082987196</v>
      </c>
      <c r="JL86" s="159"/>
      <c r="JN86" s="159">
        <v>-0.83615000000000017</v>
      </c>
      <c r="JO86" s="159">
        <f t="shared" si="185"/>
        <v>-21.240577496618002</v>
      </c>
      <c r="JP86" s="159"/>
      <c r="JR86" s="159">
        <v>-1.8361500000000002</v>
      </c>
      <c r="JS86" s="159">
        <f t="shared" si="186"/>
        <v>-21.194184173235193</v>
      </c>
      <c r="JT86" s="159"/>
      <c r="JV86" s="159">
        <v>3.9138499999999992</v>
      </c>
      <c r="JW86" s="159">
        <f t="shared" si="187"/>
        <v>-20.521515648257211</v>
      </c>
      <c r="JX86" s="159"/>
      <c r="JZ86" s="159">
        <v>2.6638499999999992</v>
      </c>
      <c r="KA86" s="159">
        <f t="shared" si="188"/>
        <v>-23.478225663998806</v>
      </c>
      <c r="KB86" s="159"/>
      <c r="KD86" s="370">
        <v>-3.43615</v>
      </c>
      <c r="KE86" s="159">
        <f t="shared" si="189"/>
        <v>-22.830015077268811</v>
      </c>
      <c r="KF86" s="228">
        <v>-23.298981481481476</v>
      </c>
      <c r="KH86" s="218">
        <v>2.4638499999999999</v>
      </c>
      <c r="KI86" s="159">
        <f t="shared" si="49"/>
        <v>-23.400831362241998</v>
      </c>
      <c r="KJ86" s="227"/>
      <c r="KK86" s="36">
        <v>42328</v>
      </c>
      <c r="KL86" s="36"/>
    </row>
    <row r="87" spans="1:315" ht="15.75" thickBot="1" x14ac:dyDescent="0.3">
      <c r="A87" s="95">
        <v>41233</v>
      </c>
      <c r="B87" s="36">
        <v>41233</v>
      </c>
      <c r="C87" s="303">
        <v>9.1000000000000014</v>
      </c>
      <c r="D87" s="303">
        <v>-0.55000000000000027</v>
      </c>
      <c r="E87" s="303">
        <v>1.45</v>
      </c>
      <c r="F87" s="303">
        <v>0.45</v>
      </c>
      <c r="G87" s="303">
        <v>6.1999999999999993</v>
      </c>
      <c r="H87" s="303">
        <v>4.9499999999999993</v>
      </c>
      <c r="I87" s="303">
        <v>-1.1499999999999999</v>
      </c>
      <c r="J87" s="303">
        <v>4.75</v>
      </c>
      <c r="K87" s="105"/>
      <c r="L87" s="36">
        <v>42328</v>
      </c>
      <c r="M87" s="107">
        <v>2.1958999999999995</v>
      </c>
      <c r="N87" s="98">
        <f t="shared" ref="N87:N150" si="215">AVERAGE(M86:M87)</f>
        <v>2.2861500000000001</v>
      </c>
      <c r="O87" s="107">
        <f t="shared" si="10"/>
        <v>2.3774333333333328</v>
      </c>
      <c r="P87" s="264"/>
      <c r="Q87" s="177">
        <v>42328</v>
      </c>
      <c r="R87" s="303">
        <v>9.1000000000000014</v>
      </c>
      <c r="S87" s="219">
        <v>6.8138500000000013</v>
      </c>
      <c r="U87" s="303">
        <v>-0.55000000000000027</v>
      </c>
      <c r="V87" s="219">
        <v>-2.8361500000000004</v>
      </c>
      <c r="X87" s="303">
        <v>1.45</v>
      </c>
      <c r="Y87" s="219">
        <v>-0.83615000000000017</v>
      </c>
      <c r="AA87" s="303">
        <v>0.45</v>
      </c>
      <c r="AB87" s="219">
        <v>-1.8361500000000002</v>
      </c>
      <c r="AD87" s="303">
        <v>6.1999999999999993</v>
      </c>
      <c r="AE87" s="218">
        <v>3.9138499999999992</v>
      </c>
      <c r="AG87" s="303">
        <v>4.9499999999999993</v>
      </c>
      <c r="AH87" s="218">
        <v>2.6638499999999992</v>
      </c>
      <c r="AJ87" s="303">
        <v>-1.1499999999999999</v>
      </c>
      <c r="AK87" s="218">
        <v>-3.43615</v>
      </c>
      <c r="AL87" s="103">
        <v>-23.298981481481476</v>
      </c>
      <c r="AM87" s="303">
        <v>4.75</v>
      </c>
      <c r="AN87" s="330">
        <f t="shared" si="206"/>
        <v>2.4638499999999999</v>
      </c>
      <c r="AO87" s="170"/>
      <c r="AZ87" s="36">
        <v>42329</v>
      </c>
      <c r="BA87" s="303">
        <v>7.95</v>
      </c>
      <c r="BB87" s="227"/>
      <c r="BC87" s="303">
        <v>-5.8000000000000007</v>
      </c>
      <c r="BD87" s="184"/>
      <c r="BE87" s="303">
        <v>2.95</v>
      </c>
      <c r="BF87" s="184"/>
      <c r="BG87" s="303">
        <v>-1.25</v>
      </c>
      <c r="BH87" s="184"/>
      <c r="BI87" s="303">
        <v>7.5</v>
      </c>
      <c r="BJ87" s="184"/>
      <c r="BK87" s="303">
        <v>4.1999999999999993</v>
      </c>
      <c r="BL87" s="498">
        <v>-22.176916666666667</v>
      </c>
      <c r="BM87" s="303">
        <v>-0.5</v>
      </c>
      <c r="BN87" s="184"/>
      <c r="BO87" s="303">
        <v>0.85000000000000009</v>
      </c>
      <c r="BP87" s="227">
        <v>-22.204731481481474</v>
      </c>
      <c r="BQ87">
        <f t="shared" si="150"/>
        <v>1</v>
      </c>
      <c r="BR87" s="36">
        <v>42328</v>
      </c>
      <c r="BS87">
        <v>32</v>
      </c>
      <c r="BT87">
        <f t="shared" si="123"/>
        <v>0.32</v>
      </c>
      <c r="BU87" s="103">
        <v>-23.298981481481476</v>
      </c>
      <c r="BV87" s="36">
        <v>42329</v>
      </c>
      <c r="BW87" s="100">
        <v>33</v>
      </c>
      <c r="BX87" s="100">
        <f t="shared" si="124"/>
        <v>0.33</v>
      </c>
      <c r="BY87" s="100">
        <f t="shared" si="125"/>
        <v>-21.682474038359999</v>
      </c>
      <c r="BZ87" s="161"/>
      <c r="CA87" s="161"/>
      <c r="CB87" s="159"/>
      <c r="CC87" s="36">
        <v>42329</v>
      </c>
      <c r="CD87" s="107">
        <v>2.0184999999999995</v>
      </c>
      <c r="CE87" s="107">
        <v>2.1071999999999997</v>
      </c>
      <c r="CF87" s="173">
        <v>-21.682474038359999</v>
      </c>
      <c r="CG87" s="197">
        <f t="shared" si="126"/>
        <v>-0.15570972219999746</v>
      </c>
      <c r="CH87" s="219">
        <v>5.8428000000000004</v>
      </c>
      <c r="CI87" s="222">
        <f t="shared" si="207"/>
        <v>0</v>
      </c>
      <c r="CJ87" s="223">
        <f t="shared" si="151"/>
        <v>0.8</v>
      </c>
      <c r="CK87" s="198">
        <f t="shared" si="51"/>
        <v>-21.713015062376794</v>
      </c>
      <c r="CL87" s="198">
        <f t="shared" si="52"/>
        <v>-0.12456777775999939</v>
      </c>
      <c r="CM87" s="503">
        <f t="shared" si="152"/>
        <v>0</v>
      </c>
      <c r="CN87" s="503">
        <f t="shared" si="153"/>
        <v>0</v>
      </c>
      <c r="CO87" s="503">
        <f t="shared" si="54"/>
        <v>0</v>
      </c>
      <c r="CP87" s="503">
        <f t="shared" si="55"/>
        <v>0</v>
      </c>
      <c r="CQ87" s="504">
        <f t="shared" si="56"/>
        <v>-21.713015062376794</v>
      </c>
      <c r="CR87" s="513">
        <f t="shared" si="198"/>
        <v>-0.12456777775999939</v>
      </c>
      <c r="CS87" s="513">
        <f t="shared" si="190"/>
        <v>-0.12456777775999939</v>
      </c>
      <c r="CU87" s="161"/>
      <c r="CW87" s="103">
        <f t="shared" si="154"/>
        <v>-21.713015062376794</v>
      </c>
      <c r="CX87" s="227"/>
      <c r="CZ87" s="36">
        <v>42329</v>
      </c>
      <c r="DA87" s="107">
        <v>2.0184999999999995</v>
      </c>
      <c r="DB87" s="107">
        <v>2.1071999999999997</v>
      </c>
      <c r="DC87" s="173">
        <v>-21.682474038359999</v>
      </c>
      <c r="DD87" s="197">
        <f t="shared" si="129"/>
        <v>-0.15570972219999746</v>
      </c>
      <c r="DE87" s="219">
        <v>-7.9072000000000005</v>
      </c>
      <c r="DF87" s="222">
        <f t="shared" si="208"/>
        <v>2</v>
      </c>
      <c r="DG87" s="223">
        <f t="shared" si="155"/>
        <v>0</v>
      </c>
      <c r="DH87" s="198">
        <f t="shared" si="22"/>
        <v>-22.934121527387191</v>
      </c>
      <c r="DI87" s="198">
        <f t="shared" si="59"/>
        <v>-0.31141944439999492</v>
      </c>
      <c r="DJ87" s="503">
        <f t="shared" si="156"/>
        <v>0</v>
      </c>
      <c r="DK87" s="503">
        <f t="shared" si="157"/>
        <v>0</v>
      </c>
      <c r="DL87" s="503">
        <f t="shared" si="61"/>
        <v>0</v>
      </c>
      <c r="DM87" s="503">
        <f t="shared" si="62"/>
        <v>0</v>
      </c>
      <c r="DN87" s="504">
        <f t="shared" si="63"/>
        <v>-22.934121527387191</v>
      </c>
      <c r="DO87" s="513">
        <f t="shared" si="199"/>
        <v>-0.18685166663999694</v>
      </c>
      <c r="DP87" s="513">
        <f t="shared" si="191"/>
        <v>-0.12456777775999797</v>
      </c>
      <c r="DR87" s="161"/>
      <c r="DT87" s="103">
        <f t="shared" si="158"/>
        <v>-22.747269860747195</v>
      </c>
      <c r="DU87" s="178"/>
      <c r="DV87" s="179"/>
      <c r="DW87" s="36">
        <v>42329</v>
      </c>
      <c r="DX87" s="107">
        <v>2.0184999999999995</v>
      </c>
      <c r="DY87" s="107">
        <v>2.1071999999999997</v>
      </c>
      <c r="DZ87" s="173">
        <v>-21.682474038359999</v>
      </c>
      <c r="EA87" s="197">
        <f t="shared" si="132"/>
        <v>-0.15570972219999746</v>
      </c>
      <c r="EB87" s="219">
        <v>0.84280000000000044</v>
      </c>
      <c r="EC87" s="222">
        <f t="shared" si="209"/>
        <v>0</v>
      </c>
      <c r="ED87" s="223">
        <f t="shared" si="159"/>
        <v>1</v>
      </c>
      <c r="EE87" s="198">
        <f t="shared" si="26"/>
        <v>-21.242177541498002</v>
      </c>
      <c r="EF87" s="198">
        <f t="shared" si="66"/>
        <v>-0.15570972219999746</v>
      </c>
      <c r="EG87" s="503">
        <f t="shared" si="160"/>
        <v>0</v>
      </c>
      <c r="EH87" s="503">
        <f t="shared" si="161"/>
        <v>0</v>
      </c>
      <c r="EI87" s="503">
        <f t="shared" si="68"/>
        <v>0</v>
      </c>
      <c r="EJ87" s="503">
        <f t="shared" si="69"/>
        <v>0</v>
      </c>
      <c r="EK87" s="504">
        <f t="shared" si="70"/>
        <v>-21.396287218817999</v>
      </c>
      <c r="EL87" s="513">
        <f t="shared" si="200"/>
        <v>-0.15570972219999746</v>
      </c>
      <c r="EM87" s="513">
        <f t="shared" si="192"/>
        <v>-0.15570972219999746</v>
      </c>
      <c r="EO87" s="161"/>
      <c r="EQ87" s="103">
        <f t="shared" si="162"/>
        <v>-21.396287218817999</v>
      </c>
      <c r="ER87" s="178"/>
      <c r="ES87" s="179"/>
      <c r="ET87" s="36">
        <v>42329</v>
      </c>
      <c r="EU87" s="107">
        <v>2.0184999999999995</v>
      </c>
      <c r="EV87" s="107">
        <v>2.1071999999999997</v>
      </c>
      <c r="EW87" s="173">
        <v>-21.682474038359999</v>
      </c>
      <c r="EX87" s="197">
        <f t="shared" si="135"/>
        <v>-0.15570972219999746</v>
      </c>
      <c r="EY87" s="219">
        <v>-3.3571999999999997</v>
      </c>
      <c r="EZ87" s="222">
        <f t="shared" si="210"/>
        <v>1.6</v>
      </c>
      <c r="FA87" s="223">
        <f t="shared" si="163"/>
        <v>0</v>
      </c>
      <c r="FB87" s="198">
        <f t="shared" si="30"/>
        <v>-20.343319728755194</v>
      </c>
      <c r="FC87" s="198">
        <f t="shared" si="73"/>
        <v>-0.24913555551999522</v>
      </c>
      <c r="FD87" s="503">
        <f t="shared" si="164"/>
        <v>0</v>
      </c>
      <c r="FE87" s="503">
        <f t="shared" si="165"/>
        <v>0</v>
      </c>
      <c r="FF87" s="503">
        <f t="shared" si="75"/>
        <v>0</v>
      </c>
      <c r="FG87" s="503">
        <f t="shared" si="76"/>
        <v>0</v>
      </c>
      <c r="FH87" s="504">
        <f t="shared" si="77"/>
        <v>-21.443319728755188</v>
      </c>
      <c r="FI87" s="513">
        <f t="shared" si="201"/>
        <v>-0.14948133331199712</v>
      </c>
      <c r="FJ87" s="513">
        <f t="shared" si="193"/>
        <v>-0.24913555551999522</v>
      </c>
      <c r="FL87" s="161"/>
      <c r="FN87" s="103">
        <f t="shared" si="166"/>
        <v>-21.443319728755188</v>
      </c>
      <c r="FO87" s="178"/>
      <c r="FP87" s="179"/>
      <c r="FQ87" s="36">
        <v>42329</v>
      </c>
      <c r="FR87" s="107">
        <v>2.0184999999999995</v>
      </c>
      <c r="FS87" s="107">
        <v>2.1071999999999997</v>
      </c>
      <c r="FT87" s="173">
        <v>-21.682474038359999</v>
      </c>
      <c r="FU87" s="197">
        <f t="shared" si="138"/>
        <v>-0.15570972219999746</v>
      </c>
      <c r="FV87" s="218">
        <v>5.3928000000000003</v>
      </c>
      <c r="FW87" s="222">
        <f t="shared" si="211"/>
        <v>0</v>
      </c>
      <c r="FX87" s="223">
        <f t="shared" si="167"/>
        <v>0.8</v>
      </c>
      <c r="FY87" s="198">
        <f t="shared" si="34"/>
        <v>-20.846083426017209</v>
      </c>
      <c r="FZ87" s="198">
        <f t="shared" si="80"/>
        <v>-0.12456777775999939</v>
      </c>
      <c r="GA87" s="503">
        <f t="shared" si="168"/>
        <v>0</v>
      </c>
      <c r="GB87" s="503">
        <f t="shared" si="169"/>
        <v>0</v>
      </c>
      <c r="GC87" s="503">
        <f t="shared" si="82"/>
        <v>0</v>
      </c>
      <c r="GD87" s="503">
        <f t="shared" si="83"/>
        <v>0</v>
      </c>
      <c r="GE87" s="504">
        <f t="shared" si="84"/>
        <v>-20.64608342601721</v>
      </c>
      <c r="GF87" s="513">
        <f t="shared" si="202"/>
        <v>-0.12456777775999939</v>
      </c>
      <c r="GG87" s="513">
        <f t="shared" si="194"/>
        <v>-0.12456777775999939</v>
      </c>
      <c r="GI87" s="161"/>
      <c r="GK87" s="103">
        <f t="shared" si="170"/>
        <v>-20.64608342601721</v>
      </c>
      <c r="GL87" s="178"/>
      <c r="GM87" s="179"/>
      <c r="GN87" s="36">
        <v>42329</v>
      </c>
      <c r="GO87" s="107">
        <v>2.0184999999999995</v>
      </c>
      <c r="GP87" s="107">
        <v>2.1071999999999997</v>
      </c>
      <c r="GQ87" s="173">
        <v>-21.682474038359999</v>
      </c>
      <c r="GR87" s="197">
        <f t="shared" si="141"/>
        <v>-0.15570972219999746</v>
      </c>
      <c r="GS87" s="218">
        <v>2.0927999999999995</v>
      </c>
      <c r="GT87" s="222">
        <f t="shared" si="212"/>
        <v>0</v>
      </c>
      <c r="GU87" s="223">
        <f t="shared" si="171"/>
        <v>0.95</v>
      </c>
      <c r="GV87" s="198">
        <f t="shared" si="38"/>
        <v>-23.8601368349448</v>
      </c>
      <c r="GW87" s="198">
        <f t="shared" si="87"/>
        <v>-0.14792423608999883</v>
      </c>
      <c r="GX87" s="503">
        <f t="shared" si="172"/>
        <v>0</v>
      </c>
      <c r="GY87" s="503">
        <f t="shared" si="173"/>
        <v>1.5570972219999746E-2</v>
      </c>
      <c r="GZ87" s="503">
        <f t="shared" si="89"/>
        <v>0</v>
      </c>
      <c r="HA87" s="503">
        <f t="shared" si="90"/>
        <v>0</v>
      </c>
      <c r="HB87" s="504">
        <f t="shared" si="91"/>
        <v>-23.610578927868804</v>
      </c>
      <c r="HC87" s="513">
        <f t="shared" si="203"/>
        <v>-0.13235326386999907</v>
      </c>
      <c r="HD87" s="513">
        <f t="shared" si="195"/>
        <v>-0.13235326386999907</v>
      </c>
      <c r="HF87" s="161"/>
      <c r="HH87" s="103">
        <f t="shared" si="174"/>
        <v>-23.610578927868804</v>
      </c>
      <c r="HI87" s="230">
        <v>-22.176916666666667</v>
      </c>
      <c r="HJ87" s="179"/>
      <c r="HK87" s="36">
        <v>42329</v>
      </c>
      <c r="HL87" s="107">
        <v>2.0184999999999995</v>
      </c>
      <c r="HM87" s="107">
        <v>2.1071999999999997</v>
      </c>
      <c r="HN87" s="173">
        <v>-21.682474038359999</v>
      </c>
      <c r="HO87" s="197">
        <f t="shared" si="144"/>
        <v>-0.15570972219999746</v>
      </c>
      <c r="HP87" s="218">
        <v>-2.6071999999999997</v>
      </c>
      <c r="HQ87" s="222">
        <f t="shared" si="213"/>
        <v>1.3</v>
      </c>
      <c r="HR87" s="223">
        <f t="shared" si="175"/>
        <v>0</v>
      </c>
      <c r="HS87" s="198">
        <f t="shared" si="42"/>
        <v>-23.488776701536807</v>
      </c>
      <c r="HT87" s="198">
        <f t="shared" si="94"/>
        <v>-0.20242263885999634</v>
      </c>
      <c r="HU87" s="503">
        <f t="shared" si="176"/>
        <v>0</v>
      </c>
      <c r="HV87" s="503">
        <f t="shared" si="177"/>
        <v>0</v>
      </c>
      <c r="HW87" s="503">
        <f t="shared" si="96"/>
        <v>0</v>
      </c>
      <c r="HX87" s="503">
        <f t="shared" si="97"/>
        <v>0</v>
      </c>
      <c r="HY87" s="504">
        <f t="shared" si="98"/>
        <v>-23.18877670153681</v>
      </c>
      <c r="HZ87" s="513">
        <f t="shared" si="204"/>
        <v>-0.1214535833159978</v>
      </c>
      <c r="IA87" s="513">
        <f t="shared" si="196"/>
        <v>-8.0969055543998539E-2</v>
      </c>
      <c r="IB87" s="159"/>
      <c r="IC87" s="161"/>
      <c r="ID87" s="159"/>
      <c r="IE87" s="103">
        <f t="shared" si="178"/>
        <v>-22.910984132812811</v>
      </c>
      <c r="IF87" s="178"/>
      <c r="IG87" s="179"/>
      <c r="IH87" s="36">
        <v>42329</v>
      </c>
      <c r="II87" s="107">
        <v>2.0184999999999995</v>
      </c>
      <c r="IJ87" s="107">
        <v>2.1071999999999997</v>
      </c>
      <c r="IK87" s="173">
        <v>-21.682474038359999</v>
      </c>
      <c r="IL87" s="197">
        <f t="shared" si="147"/>
        <v>-0.15570972219999746</v>
      </c>
      <c r="IM87" s="218">
        <v>-1.2571999999999997</v>
      </c>
      <c r="IN87" s="222">
        <f t="shared" si="214"/>
        <v>1</v>
      </c>
      <c r="IO87" s="223">
        <f t="shared" si="179"/>
        <v>0</v>
      </c>
      <c r="IP87" s="198">
        <f t="shared" si="46"/>
        <v>-26.572809281829993</v>
      </c>
      <c r="IQ87" s="198">
        <f t="shared" si="101"/>
        <v>-0.15570972219999746</v>
      </c>
      <c r="IR87" s="503">
        <f t="shared" si="180"/>
        <v>4.6712916659999236E-2</v>
      </c>
      <c r="IS87" s="503">
        <f t="shared" si="181"/>
        <v>0</v>
      </c>
      <c r="IT87" s="503">
        <f t="shared" si="103"/>
        <v>0</v>
      </c>
      <c r="IU87" s="503">
        <f t="shared" si="104"/>
        <v>0</v>
      </c>
      <c r="IV87" s="504">
        <f t="shared" si="105"/>
        <v>-23.509828167781997</v>
      </c>
      <c r="IW87" s="513">
        <f t="shared" si="205"/>
        <v>-6.5398083323998921E-2</v>
      </c>
      <c r="IX87" s="513">
        <f t="shared" si="197"/>
        <v>-4.3598722215999287E-2</v>
      </c>
      <c r="IY87" s="159"/>
      <c r="IZ87" s="161"/>
      <c r="JA87" s="159"/>
      <c r="JB87" s="103">
        <f t="shared" si="182"/>
        <v>-23.444430084457998</v>
      </c>
      <c r="JC87" s="227">
        <v>-22.204731481481474</v>
      </c>
      <c r="JD87" s="170">
        <v>-21.682474038359999</v>
      </c>
      <c r="JF87" s="159">
        <v>5.8428000000000004</v>
      </c>
      <c r="JG87" s="159">
        <f t="shared" si="183"/>
        <v>-21.713015062376794</v>
      </c>
      <c r="JH87" s="159"/>
      <c r="JJ87" s="159">
        <v>-7.9072000000000005</v>
      </c>
      <c r="JK87" s="159">
        <f t="shared" si="184"/>
        <v>-22.747269860747195</v>
      </c>
      <c r="JL87" s="159"/>
      <c r="JN87" s="159">
        <v>0.84280000000000044</v>
      </c>
      <c r="JO87" s="159">
        <f t="shared" si="185"/>
        <v>-21.396287218817999</v>
      </c>
      <c r="JP87" s="159"/>
      <c r="JR87" s="159">
        <v>-3.3571999999999997</v>
      </c>
      <c r="JS87" s="159">
        <f t="shared" si="186"/>
        <v>-21.443319728755188</v>
      </c>
      <c r="JT87" s="159"/>
      <c r="JV87" s="159">
        <v>5.3928000000000003</v>
      </c>
      <c r="JW87" s="159">
        <f t="shared" si="187"/>
        <v>-20.64608342601721</v>
      </c>
      <c r="JX87" s="159"/>
      <c r="JZ87" s="159">
        <v>2.0927999999999995</v>
      </c>
      <c r="KA87" s="159">
        <f t="shared" si="188"/>
        <v>-23.610578927868804</v>
      </c>
      <c r="KB87" s="228">
        <v>-22.176916666666667</v>
      </c>
      <c r="KD87" s="370">
        <v>-2.6071999999999997</v>
      </c>
      <c r="KE87" s="159">
        <f t="shared" si="189"/>
        <v>-22.910984132812811</v>
      </c>
      <c r="KF87" s="159"/>
      <c r="KH87" s="218">
        <v>-1.2571999999999997</v>
      </c>
      <c r="KI87" s="159">
        <f t="shared" si="49"/>
        <v>-23.444430084457998</v>
      </c>
      <c r="KJ87" s="225">
        <v>-22.204731481481474</v>
      </c>
      <c r="KK87" s="36">
        <v>42329</v>
      </c>
      <c r="KL87" s="36"/>
    </row>
    <row r="88" spans="1:315" ht="15.75" thickBot="1" x14ac:dyDescent="0.3">
      <c r="A88" s="95">
        <v>41234</v>
      </c>
      <c r="B88" s="36">
        <v>41234</v>
      </c>
      <c r="C88" s="303">
        <v>7.95</v>
      </c>
      <c r="D88" s="303">
        <v>-5.8000000000000007</v>
      </c>
      <c r="E88" s="303">
        <v>2.95</v>
      </c>
      <c r="F88" s="303">
        <v>-1.25</v>
      </c>
      <c r="G88" s="303">
        <v>7.5</v>
      </c>
      <c r="H88" s="303">
        <v>4.1999999999999993</v>
      </c>
      <c r="I88" s="303">
        <v>-0.5</v>
      </c>
      <c r="J88" s="303">
        <v>0.85000000000000009</v>
      </c>
      <c r="K88" s="105"/>
      <c r="L88" s="36">
        <v>42329</v>
      </c>
      <c r="M88" s="107">
        <v>2.0184999999999995</v>
      </c>
      <c r="N88" s="98">
        <f t="shared" si="215"/>
        <v>2.1071999999999997</v>
      </c>
      <c r="O88" s="107">
        <f t="shared" ref="O88:O151" si="216">AVERAGE(M86:M88)</f>
        <v>2.1969333333333334</v>
      </c>
      <c r="P88" s="264"/>
      <c r="Q88" s="177">
        <v>42329</v>
      </c>
      <c r="R88" s="303">
        <v>7.95</v>
      </c>
      <c r="S88" s="219">
        <v>5.8428000000000004</v>
      </c>
      <c r="U88" s="303">
        <v>-5.8000000000000007</v>
      </c>
      <c r="V88" s="219">
        <v>-7.9072000000000005</v>
      </c>
      <c r="X88" s="303">
        <v>2.95</v>
      </c>
      <c r="Y88" s="219">
        <v>0.84280000000000044</v>
      </c>
      <c r="AA88" s="303">
        <v>-1.25</v>
      </c>
      <c r="AB88" s="219">
        <v>-3.3571999999999997</v>
      </c>
      <c r="AD88" s="303">
        <v>7.5</v>
      </c>
      <c r="AE88" s="218">
        <v>5.3928000000000003</v>
      </c>
      <c r="AG88" s="303">
        <v>4.1999999999999993</v>
      </c>
      <c r="AH88" s="218">
        <v>2.0927999999999995</v>
      </c>
      <c r="AI88" s="103">
        <v>-22.176916666666667</v>
      </c>
      <c r="AJ88" s="303">
        <v>-0.5</v>
      </c>
      <c r="AK88" s="218">
        <v>-2.6071999999999997</v>
      </c>
      <c r="AL88" s="103"/>
      <c r="AM88" s="303">
        <v>0.85000000000000009</v>
      </c>
      <c r="AN88" s="330">
        <f t="shared" si="206"/>
        <v>-1.2571999999999997</v>
      </c>
      <c r="AO88" s="170">
        <v>-22.204731481481474</v>
      </c>
      <c r="AZ88" s="36">
        <v>42330</v>
      </c>
      <c r="BA88" s="303">
        <v>3.75</v>
      </c>
      <c r="BB88" s="227"/>
      <c r="BC88" s="303">
        <v>-5.5</v>
      </c>
      <c r="BD88" s="184">
        <v>-22.870133333333335</v>
      </c>
      <c r="BE88" s="303">
        <v>3.6</v>
      </c>
      <c r="BF88" s="184"/>
      <c r="BG88" s="303">
        <v>-2.0499999999999998</v>
      </c>
      <c r="BH88" s="184"/>
      <c r="BI88" s="303">
        <v>7.5</v>
      </c>
      <c r="BJ88" s="184">
        <v>-20.983666666666668</v>
      </c>
      <c r="BK88" s="303">
        <v>6.45</v>
      </c>
      <c r="BL88" s="498"/>
      <c r="BM88" s="303">
        <v>3.05</v>
      </c>
      <c r="BN88" s="184"/>
      <c r="BO88" s="303">
        <v>-0.5</v>
      </c>
      <c r="BP88" s="184"/>
      <c r="BQ88">
        <f t="shared" si="150"/>
        <v>1</v>
      </c>
      <c r="BR88" s="36">
        <v>42329</v>
      </c>
      <c r="BS88">
        <v>33</v>
      </c>
      <c r="BT88">
        <f t="shared" si="123"/>
        <v>0.33</v>
      </c>
      <c r="BU88" s="114">
        <v>-22.176916666666667</v>
      </c>
      <c r="BV88" s="36">
        <v>42330</v>
      </c>
      <c r="BW88" s="100">
        <v>34</v>
      </c>
      <c r="BX88" s="100">
        <f t="shared" si="124"/>
        <v>0.34</v>
      </c>
      <c r="BY88" s="100">
        <f t="shared" si="125"/>
        <v>-21.83125552576</v>
      </c>
      <c r="BZ88" s="161"/>
      <c r="CA88" s="161"/>
      <c r="CB88" s="159"/>
      <c r="CC88" s="36">
        <v>42330</v>
      </c>
      <c r="CD88" s="107">
        <v>1.8441999999999994</v>
      </c>
      <c r="CE88" s="107">
        <v>1.9313499999999995</v>
      </c>
      <c r="CF88" s="173">
        <v>-21.83125552576</v>
      </c>
      <c r="CG88" s="197">
        <f t="shared" si="126"/>
        <v>-0.14878148740000086</v>
      </c>
      <c r="CH88" s="219">
        <v>1.8186500000000005</v>
      </c>
      <c r="CI88" s="222">
        <f t="shared" si="207"/>
        <v>0</v>
      </c>
      <c r="CJ88" s="223">
        <f t="shared" si="151"/>
        <v>0.98</v>
      </c>
      <c r="CK88" s="198">
        <f t="shared" si="51"/>
        <v>-21.858820920028794</v>
      </c>
      <c r="CL88" s="198">
        <f t="shared" si="52"/>
        <v>-0.14580585765200027</v>
      </c>
      <c r="CM88" s="503">
        <f t="shared" si="152"/>
        <v>0</v>
      </c>
      <c r="CN88" s="503">
        <f t="shared" si="153"/>
        <v>0</v>
      </c>
      <c r="CO88" s="503">
        <f t="shared" si="54"/>
        <v>0</v>
      </c>
      <c r="CP88" s="503">
        <f t="shared" si="55"/>
        <v>0</v>
      </c>
      <c r="CQ88" s="504">
        <f t="shared" si="56"/>
        <v>-21.858820920028794</v>
      </c>
      <c r="CR88" s="513">
        <f t="shared" si="198"/>
        <v>-0.14580585765200027</v>
      </c>
      <c r="CS88" s="513">
        <f t="shared" si="190"/>
        <v>-0.14580585765200027</v>
      </c>
      <c r="CU88" s="161"/>
      <c r="CW88" s="103">
        <f t="shared" si="154"/>
        <v>-21.858820920028794</v>
      </c>
      <c r="CX88" s="227"/>
      <c r="CZ88" s="36">
        <v>42330</v>
      </c>
      <c r="DA88" s="107">
        <v>1.8441999999999994</v>
      </c>
      <c r="DB88" s="107">
        <v>1.9313499999999995</v>
      </c>
      <c r="DC88" s="173">
        <v>-21.83125552576</v>
      </c>
      <c r="DD88" s="197">
        <f t="shared" si="129"/>
        <v>-0.14878148740000086</v>
      </c>
      <c r="DE88" s="219">
        <v>-7.4313499999999992</v>
      </c>
      <c r="DF88" s="222">
        <f t="shared" si="208"/>
        <v>2</v>
      </c>
      <c r="DG88" s="223">
        <f t="shared" si="155"/>
        <v>0</v>
      </c>
      <c r="DH88" s="198">
        <f t="shared" si="22"/>
        <v>-23.231684502187193</v>
      </c>
      <c r="DI88" s="198">
        <f t="shared" si="59"/>
        <v>-0.29756297480000171</v>
      </c>
      <c r="DJ88" s="503">
        <f t="shared" si="156"/>
        <v>0</v>
      </c>
      <c r="DK88" s="503">
        <f t="shared" si="157"/>
        <v>0</v>
      </c>
      <c r="DL88" s="503">
        <f t="shared" si="61"/>
        <v>0</v>
      </c>
      <c r="DM88" s="503">
        <f t="shared" si="62"/>
        <v>0</v>
      </c>
      <c r="DN88" s="504">
        <f t="shared" si="63"/>
        <v>-23.231684502187193</v>
      </c>
      <c r="DO88" s="513">
        <f t="shared" si="199"/>
        <v>-0.17853778488000102</v>
      </c>
      <c r="DP88" s="513">
        <f t="shared" si="191"/>
        <v>-0.11902518992000069</v>
      </c>
      <c r="DR88" s="161"/>
      <c r="DT88" s="103">
        <f t="shared" si="158"/>
        <v>-22.866295050667198</v>
      </c>
      <c r="DU88" s="229">
        <v>-22.870133333333335</v>
      </c>
      <c r="DV88" s="179"/>
      <c r="DW88" s="36">
        <v>42330</v>
      </c>
      <c r="DX88" s="107">
        <v>1.8441999999999994</v>
      </c>
      <c r="DY88" s="107">
        <v>1.9313499999999995</v>
      </c>
      <c r="DZ88" s="173">
        <v>-21.83125552576</v>
      </c>
      <c r="EA88" s="197">
        <f t="shared" si="132"/>
        <v>-0.14878148740000086</v>
      </c>
      <c r="EB88" s="219">
        <v>1.6686500000000006</v>
      </c>
      <c r="EC88" s="222">
        <f t="shared" si="209"/>
        <v>0</v>
      </c>
      <c r="ED88" s="223">
        <f t="shared" si="159"/>
        <v>0.98</v>
      </c>
      <c r="EE88" s="198">
        <f t="shared" si="26"/>
        <v>-21.387983399150002</v>
      </c>
      <c r="EF88" s="198">
        <f t="shared" si="66"/>
        <v>-0.14580585765200027</v>
      </c>
      <c r="EG88" s="503">
        <f t="shared" si="160"/>
        <v>0</v>
      </c>
      <c r="EH88" s="503">
        <f t="shared" si="161"/>
        <v>0</v>
      </c>
      <c r="EI88" s="503">
        <f t="shared" si="68"/>
        <v>0</v>
      </c>
      <c r="EJ88" s="503">
        <f t="shared" si="69"/>
        <v>0</v>
      </c>
      <c r="EK88" s="504">
        <f t="shared" si="70"/>
        <v>-21.54209307647</v>
      </c>
      <c r="EL88" s="513">
        <f t="shared" si="200"/>
        <v>-0.14580585765200027</v>
      </c>
      <c r="EM88" s="513">
        <f t="shared" si="192"/>
        <v>-0.14580585765200027</v>
      </c>
      <c r="EO88" s="161"/>
      <c r="EQ88" s="103">
        <f t="shared" si="162"/>
        <v>-21.54209307647</v>
      </c>
      <c r="ER88" s="178"/>
      <c r="ES88" s="179"/>
      <c r="ET88" s="36">
        <v>42330</v>
      </c>
      <c r="EU88" s="107">
        <v>1.8441999999999994</v>
      </c>
      <c r="EV88" s="107">
        <v>1.9313499999999995</v>
      </c>
      <c r="EW88" s="173">
        <v>-21.83125552576</v>
      </c>
      <c r="EX88" s="197">
        <f t="shared" si="135"/>
        <v>-0.14878148740000086</v>
      </c>
      <c r="EY88" s="219">
        <v>-3.9813499999999991</v>
      </c>
      <c r="EZ88" s="222">
        <f t="shared" si="210"/>
        <v>1.6</v>
      </c>
      <c r="FA88" s="223">
        <f t="shared" si="163"/>
        <v>0</v>
      </c>
      <c r="FB88" s="198">
        <f t="shared" si="30"/>
        <v>-20.581370108595195</v>
      </c>
      <c r="FC88" s="198">
        <f t="shared" si="73"/>
        <v>-0.23805037984000066</v>
      </c>
      <c r="FD88" s="503">
        <f t="shared" si="164"/>
        <v>0</v>
      </c>
      <c r="FE88" s="503">
        <f t="shared" si="165"/>
        <v>0</v>
      </c>
      <c r="FF88" s="503">
        <f t="shared" si="75"/>
        <v>0</v>
      </c>
      <c r="FG88" s="503">
        <f t="shared" si="76"/>
        <v>0</v>
      </c>
      <c r="FH88" s="504">
        <f t="shared" si="77"/>
        <v>-21.681370108595189</v>
      </c>
      <c r="FI88" s="513">
        <f t="shared" si="201"/>
        <v>-0.14283022790400038</v>
      </c>
      <c r="FJ88" s="513">
        <f t="shared" si="193"/>
        <v>-0.23805037984000066</v>
      </c>
      <c r="FL88" s="161"/>
      <c r="FN88" s="103">
        <f t="shared" si="166"/>
        <v>-21.681370108595189</v>
      </c>
      <c r="FO88" s="178"/>
      <c r="FP88" s="179"/>
      <c r="FQ88" s="36">
        <v>42330</v>
      </c>
      <c r="FR88" s="107">
        <v>1.8441999999999994</v>
      </c>
      <c r="FS88" s="107">
        <v>1.9313499999999995</v>
      </c>
      <c r="FT88" s="173">
        <v>-21.83125552576</v>
      </c>
      <c r="FU88" s="197">
        <f t="shared" si="138"/>
        <v>-0.14878148740000086</v>
      </c>
      <c r="FV88" s="218">
        <v>5.5686500000000008</v>
      </c>
      <c r="FW88" s="222">
        <f t="shared" si="211"/>
        <v>0</v>
      </c>
      <c r="FX88" s="223">
        <f t="shared" si="167"/>
        <v>0.8</v>
      </c>
      <c r="FY88" s="198">
        <f t="shared" si="34"/>
        <v>-20.965108615937211</v>
      </c>
      <c r="FZ88" s="198">
        <f t="shared" si="80"/>
        <v>-0.11902518992000211</v>
      </c>
      <c r="GA88" s="503">
        <f t="shared" si="168"/>
        <v>0</v>
      </c>
      <c r="GB88" s="503">
        <f t="shared" si="169"/>
        <v>0</v>
      </c>
      <c r="GC88" s="503">
        <f t="shared" si="82"/>
        <v>0</v>
      </c>
      <c r="GD88" s="503">
        <f t="shared" si="83"/>
        <v>0</v>
      </c>
      <c r="GE88" s="504">
        <f t="shared" si="84"/>
        <v>-20.765108615937212</v>
      </c>
      <c r="GF88" s="513">
        <f t="shared" si="202"/>
        <v>-0.11902518992000211</v>
      </c>
      <c r="GG88" s="513">
        <f t="shared" si="194"/>
        <v>-0.11902518992000211</v>
      </c>
      <c r="GI88" s="161"/>
      <c r="GK88" s="103">
        <f t="shared" si="170"/>
        <v>-20.765108615937212</v>
      </c>
      <c r="GL88" s="229">
        <v>-20.983666666666668</v>
      </c>
      <c r="GM88" s="179"/>
      <c r="GN88" s="36">
        <v>42330</v>
      </c>
      <c r="GO88" s="107">
        <v>1.8441999999999994</v>
      </c>
      <c r="GP88" s="107">
        <v>1.9313499999999995</v>
      </c>
      <c r="GQ88" s="173">
        <v>-21.83125552576</v>
      </c>
      <c r="GR88" s="197">
        <f t="shared" si="141"/>
        <v>-0.14878148740000086</v>
      </c>
      <c r="GS88" s="218">
        <v>4.5186500000000009</v>
      </c>
      <c r="GT88" s="222">
        <f t="shared" si="212"/>
        <v>0</v>
      </c>
      <c r="GU88" s="223">
        <f t="shared" si="171"/>
        <v>0.85</v>
      </c>
      <c r="GV88" s="198">
        <f t="shared" si="38"/>
        <v>-23.9866010992348</v>
      </c>
      <c r="GW88" s="198">
        <f t="shared" si="87"/>
        <v>-0.12646426429000002</v>
      </c>
      <c r="GX88" s="503">
        <f t="shared" si="172"/>
        <v>0</v>
      </c>
      <c r="GY88" s="503">
        <f t="shared" si="173"/>
        <v>2.9756297480000173E-2</v>
      </c>
      <c r="GZ88" s="503">
        <f t="shared" si="89"/>
        <v>0</v>
      </c>
      <c r="HA88" s="503">
        <f t="shared" si="90"/>
        <v>0</v>
      </c>
      <c r="HB88" s="504">
        <f t="shared" si="91"/>
        <v>-23.707286894678806</v>
      </c>
      <c r="HC88" s="513">
        <f t="shared" si="203"/>
        <v>-9.6707966809999851E-2</v>
      </c>
      <c r="HD88" s="513">
        <f t="shared" si="195"/>
        <v>-9.6707966809999851E-2</v>
      </c>
      <c r="HF88" s="161"/>
      <c r="HH88" s="103">
        <f t="shared" si="174"/>
        <v>-23.707286894678806</v>
      </c>
      <c r="HI88" s="98"/>
      <c r="HJ88" s="179"/>
      <c r="HK88" s="36">
        <v>42330</v>
      </c>
      <c r="HL88" s="107">
        <v>1.8441999999999994</v>
      </c>
      <c r="HM88" s="107">
        <v>1.9313499999999995</v>
      </c>
      <c r="HN88" s="173">
        <v>-21.83125552576</v>
      </c>
      <c r="HO88" s="197">
        <f t="shared" si="144"/>
        <v>-0.14878148740000086</v>
      </c>
      <c r="HP88" s="218">
        <v>1.1186500000000004</v>
      </c>
      <c r="HQ88" s="222">
        <f t="shared" si="213"/>
        <v>0</v>
      </c>
      <c r="HR88" s="223">
        <f t="shared" si="175"/>
        <v>0.98</v>
      </c>
      <c r="HS88" s="198">
        <f t="shared" si="42"/>
        <v>-23.634582559188807</v>
      </c>
      <c r="HT88" s="198">
        <f t="shared" si="94"/>
        <v>-0.14580585765200027</v>
      </c>
      <c r="HU88" s="503">
        <f t="shared" si="176"/>
        <v>0</v>
      </c>
      <c r="HV88" s="503">
        <f t="shared" si="177"/>
        <v>0</v>
      </c>
      <c r="HW88" s="503">
        <f t="shared" si="96"/>
        <v>0</v>
      </c>
      <c r="HX88" s="503">
        <f t="shared" si="97"/>
        <v>0</v>
      </c>
      <c r="HY88" s="504">
        <f t="shared" si="98"/>
        <v>-23.33458255918881</v>
      </c>
      <c r="HZ88" s="513">
        <f t="shared" si="204"/>
        <v>-0.14580585765200027</v>
      </c>
      <c r="IA88" s="513">
        <f t="shared" si="196"/>
        <v>-0.14580585765200027</v>
      </c>
      <c r="IB88" s="159"/>
      <c r="IC88" s="161"/>
      <c r="ID88" s="159"/>
      <c r="IE88" s="103">
        <f t="shared" si="178"/>
        <v>-23.056789990464811</v>
      </c>
      <c r="IF88" s="178"/>
      <c r="IG88" s="179"/>
      <c r="IH88" s="36">
        <v>42330</v>
      </c>
      <c r="II88" s="107">
        <v>1.8441999999999994</v>
      </c>
      <c r="IJ88" s="107">
        <v>1.9313499999999995</v>
      </c>
      <c r="IK88" s="173">
        <v>-21.83125552576</v>
      </c>
      <c r="IL88" s="197">
        <f t="shared" si="147"/>
        <v>-0.14878148740000086</v>
      </c>
      <c r="IM88" s="218">
        <v>-2.4313499999999992</v>
      </c>
      <c r="IN88" s="222">
        <f t="shared" si="214"/>
        <v>1.3</v>
      </c>
      <c r="IO88" s="223">
        <f t="shared" si="179"/>
        <v>0</v>
      </c>
      <c r="IP88" s="198">
        <f t="shared" si="46"/>
        <v>-26.766225215449996</v>
      </c>
      <c r="IQ88" s="198">
        <f t="shared" si="101"/>
        <v>-0.19341593362000253</v>
      </c>
      <c r="IR88" s="503">
        <f t="shared" si="180"/>
        <v>4.4634446220000255E-2</v>
      </c>
      <c r="IS88" s="503">
        <f t="shared" si="181"/>
        <v>0</v>
      </c>
      <c r="IT88" s="503">
        <f t="shared" si="103"/>
        <v>0</v>
      </c>
      <c r="IU88" s="503">
        <f t="shared" si="104"/>
        <v>0</v>
      </c>
      <c r="IV88" s="504">
        <f t="shared" si="105"/>
        <v>-23.658609655181998</v>
      </c>
      <c r="IW88" s="513">
        <f t="shared" si="205"/>
        <v>-8.9268892440001357E-2</v>
      </c>
      <c r="IX88" s="513">
        <f t="shared" si="197"/>
        <v>-5.9512594960000914E-2</v>
      </c>
      <c r="IY88" s="159"/>
      <c r="IZ88" s="161"/>
      <c r="JA88" s="159"/>
      <c r="JB88" s="103">
        <f t="shared" si="182"/>
        <v>-23.503942679418</v>
      </c>
      <c r="JC88" s="184"/>
      <c r="JD88" s="515">
        <v>-21.83125552576</v>
      </c>
      <c r="JF88" s="159">
        <v>1.8186500000000005</v>
      </c>
      <c r="JG88" s="159">
        <f t="shared" si="183"/>
        <v>-21.858820920028794</v>
      </c>
      <c r="JH88" s="159"/>
      <c r="JJ88" s="159">
        <v>-7.4313499999999992</v>
      </c>
      <c r="JK88" s="159">
        <f t="shared" si="184"/>
        <v>-22.866295050667198</v>
      </c>
      <c r="JL88" s="228">
        <v>-22.870133333333335</v>
      </c>
      <c r="JN88" s="159">
        <v>1.6686500000000006</v>
      </c>
      <c r="JO88" s="159">
        <f t="shared" si="185"/>
        <v>-21.54209307647</v>
      </c>
      <c r="JP88" s="159"/>
      <c r="JR88" s="159">
        <v>-3.9813499999999991</v>
      </c>
      <c r="JS88" s="159">
        <f t="shared" si="186"/>
        <v>-21.681370108595189</v>
      </c>
      <c r="JT88" s="159"/>
      <c r="JV88" s="159">
        <v>5.5686500000000008</v>
      </c>
      <c r="JW88" s="159">
        <f t="shared" si="187"/>
        <v>-20.765108615937212</v>
      </c>
      <c r="JX88" s="228">
        <v>-20.983666666666668</v>
      </c>
      <c r="JZ88" s="159">
        <v>4.5186500000000009</v>
      </c>
      <c r="KA88" s="159">
        <f t="shared" si="188"/>
        <v>-23.707286894678806</v>
      </c>
      <c r="KB88" s="159"/>
      <c r="KD88" s="370">
        <v>1.1186500000000004</v>
      </c>
      <c r="KE88" s="159">
        <f t="shared" si="189"/>
        <v>-23.056789990464811</v>
      </c>
      <c r="KF88" s="159"/>
      <c r="KH88" s="218">
        <v>-2.4313499999999992</v>
      </c>
      <c r="KI88" s="159">
        <f t="shared" si="49"/>
        <v>-23.503942679418</v>
      </c>
      <c r="KJ88" s="159"/>
      <c r="KK88" s="36">
        <v>42330</v>
      </c>
      <c r="KL88" s="36"/>
    </row>
    <row r="89" spans="1:315" ht="15.75" thickBot="1" x14ac:dyDescent="0.3">
      <c r="A89" s="95">
        <v>41235</v>
      </c>
      <c r="B89" s="36">
        <v>41235</v>
      </c>
      <c r="C89" s="303">
        <v>3.75</v>
      </c>
      <c r="D89" s="303">
        <v>-5.5</v>
      </c>
      <c r="E89" s="303">
        <v>3.6</v>
      </c>
      <c r="F89" s="303">
        <v>-2.0499999999999998</v>
      </c>
      <c r="G89" s="303">
        <v>7.5</v>
      </c>
      <c r="H89" s="303">
        <v>6.45</v>
      </c>
      <c r="I89" s="303">
        <v>3.05</v>
      </c>
      <c r="J89" s="303">
        <v>-0.5</v>
      </c>
      <c r="K89" s="105"/>
      <c r="L89" s="36">
        <v>42330</v>
      </c>
      <c r="M89" s="104">
        <v>1.8441999999999994</v>
      </c>
      <c r="N89" s="98">
        <f t="shared" si="215"/>
        <v>1.9313499999999995</v>
      </c>
      <c r="O89" s="107">
        <f t="shared" si="216"/>
        <v>2.019533333333333</v>
      </c>
      <c r="P89" s="264"/>
      <c r="Q89" s="177">
        <v>42330</v>
      </c>
      <c r="R89" s="303">
        <v>3.75</v>
      </c>
      <c r="S89" s="219">
        <v>1.8186500000000005</v>
      </c>
      <c r="U89" s="303">
        <v>-5.5</v>
      </c>
      <c r="V89" s="219">
        <v>-7.4313499999999992</v>
      </c>
      <c r="W89" s="182">
        <v>-22.870133333333335</v>
      </c>
      <c r="X89" s="303">
        <v>3.6</v>
      </c>
      <c r="Y89" s="219">
        <v>1.6686500000000006</v>
      </c>
      <c r="AA89" s="303">
        <v>-2.0499999999999998</v>
      </c>
      <c r="AB89" s="219">
        <v>-3.9813499999999991</v>
      </c>
      <c r="AD89" s="303">
        <v>7.5</v>
      </c>
      <c r="AE89" s="218">
        <v>5.5686500000000008</v>
      </c>
      <c r="AF89" s="182">
        <v>-20.983666666666668</v>
      </c>
      <c r="AG89" s="303">
        <v>6.45</v>
      </c>
      <c r="AH89" s="218">
        <v>4.5186500000000009</v>
      </c>
      <c r="AJ89" s="303">
        <v>3.05</v>
      </c>
      <c r="AK89" s="218">
        <v>1.1186500000000004</v>
      </c>
      <c r="AL89" s="103"/>
      <c r="AM89" s="303">
        <v>-0.5</v>
      </c>
      <c r="AN89" s="330">
        <f t="shared" si="206"/>
        <v>-2.4313499999999992</v>
      </c>
      <c r="AO89" s="484"/>
      <c r="AZ89" s="36">
        <v>42331</v>
      </c>
      <c r="BA89" s="303">
        <v>3.55</v>
      </c>
      <c r="BB89" s="227"/>
      <c r="BC89" s="303">
        <v>-4.6999999999999993</v>
      </c>
      <c r="BD89" s="184"/>
      <c r="BE89" s="303">
        <v>3.5</v>
      </c>
      <c r="BF89" s="184"/>
      <c r="BG89" s="303">
        <v>-5.0000000000000044E-2</v>
      </c>
      <c r="BH89" s="184"/>
      <c r="BI89" s="303">
        <v>7.05</v>
      </c>
      <c r="BJ89" s="184"/>
      <c r="BK89" s="303">
        <v>7.5500000000000007</v>
      </c>
      <c r="BL89" s="374"/>
      <c r="BM89" s="303">
        <v>4.0999999999999996</v>
      </c>
      <c r="BN89" s="184"/>
      <c r="BO89" s="303">
        <v>2.2000000000000002</v>
      </c>
      <c r="BP89" s="184"/>
      <c r="BQ89">
        <f t="shared" si="150"/>
        <v>1</v>
      </c>
      <c r="BR89" s="36">
        <v>42330</v>
      </c>
      <c r="BS89">
        <v>34</v>
      </c>
      <c r="BT89">
        <f t="shared" si="123"/>
        <v>0.34</v>
      </c>
      <c r="BU89">
        <v>-20.983666666666668</v>
      </c>
      <c r="BV89" s="36">
        <v>42331</v>
      </c>
      <c r="BW89" s="100">
        <v>35</v>
      </c>
      <c r="BX89" s="100">
        <f t="shared" si="124"/>
        <v>0.35</v>
      </c>
      <c r="BY89" s="100">
        <f t="shared" si="125"/>
        <v>-21.973319974999999</v>
      </c>
      <c r="BZ89" s="161"/>
      <c r="CA89" s="161"/>
      <c r="CB89" s="159"/>
      <c r="CC89" s="36">
        <v>42331</v>
      </c>
      <c r="CD89" s="107">
        <v>1.6729999999999996</v>
      </c>
      <c r="CE89" s="107">
        <v>1.7585999999999995</v>
      </c>
      <c r="CF89" s="173">
        <v>-21.973319974999999</v>
      </c>
      <c r="CG89" s="197">
        <f t="shared" si="126"/>
        <v>-0.14206444923999939</v>
      </c>
      <c r="CH89" s="219">
        <v>1.7914000000000003</v>
      </c>
      <c r="CI89" s="222">
        <f t="shared" si="207"/>
        <v>0</v>
      </c>
      <c r="CJ89" s="223">
        <f t="shared" si="151"/>
        <v>0.98</v>
      </c>
      <c r="CK89" s="198">
        <f t="shared" si="51"/>
        <v>-21.998044080283993</v>
      </c>
      <c r="CL89" s="198">
        <f t="shared" si="52"/>
        <v>-0.13922316025519876</v>
      </c>
      <c r="CM89" s="503">
        <f t="shared" si="152"/>
        <v>0</v>
      </c>
      <c r="CN89" s="503">
        <f t="shared" si="153"/>
        <v>0</v>
      </c>
      <c r="CO89" s="503">
        <f t="shared" si="54"/>
        <v>0</v>
      </c>
      <c r="CP89" s="503">
        <f t="shared" si="55"/>
        <v>0</v>
      </c>
      <c r="CQ89" s="504">
        <f t="shared" si="56"/>
        <v>-21.998044080283993</v>
      </c>
      <c r="CR89" s="513">
        <f t="shared" si="198"/>
        <v>-0.13922316025519876</v>
      </c>
      <c r="CS89" s="513">
        <f t="shared" si="190"/>
        <v>-0.13922316025519876</v>
      </c>
      <c r="CU89" s="161"/>
      <c r="CW89" s="103">
        <f t="shared" si="154"/>
        <v>-21.998044080283993</v>
      </c>
      <c r="CX89" s="227"/>
      <c r="CZ89" s="36">
        <v>42331</v>
      </c>
      <c r="DA89" s="107">
        <v>1.6729999999999996</v>
      </c>
      <c r="DB89" s="107">
        <v>1.7585999999999995</v>
      </c>
      <c r="DC89" s="173">
        <v>-21.973319974999999</v>
      </c>
      <c r="DD89" s="197">
        <f t="shared" si="129"/>
        <v>-0.14206444923999939</v>
      </c>
      <c r="DE89" s="219">
        <v>-6.4585999999999988</v>
      </c>
      <c r="DF89" s="222">
        <f t="shared" si="208"/>
        <v>1.8</v>
      </c>
      <c r="DG89" s="223">
        <f t="shared" si="155"/>
        <v>0</v>
      </c>
      <c r="DH89" s="198">
        <f t="shared" si="22"/>
        <v>-23.487400510819192</v>
      </c>
      <c r="DI89" s="198">
        <f t="shared" si="59"/>
        <v>-0.25571600863199961</v>
      </c>
      <c r="DJ89" s="503">
        <f t="shared" si="156"/>
        <v>0</v>
      </c>
      <c r="DK89" s="503">
        <f t="shared" si="157"/>
        <v>0</v>
      </c>
      <c r="DL89" s="503">
        <f t="shared" si="61"/>
        <v>0</v>
      </c>
      <c r="DM89" s="503">
        <f t="shared" si="62"/>
        <v>0</v>
      </c>
      <c r="DN89" s="504">
        <f t="shared" si="63"/>
        <v>-23.487400510819192</v>
      </c>
      <c r="DO89" s="513">
        <f t="shared" si="199"/>
        <v>-0.15342960517919976</v>
      </c>
      <c r="DP89" s="513">
        <f t="shared" si="191"/>
        <v>-0.10228640345279985</v>
      </c>
      <c r="DR89" s="161"/>
      <c r="DT89" s="103">
        <f t="shared" si="158"/>
        <v>-22.968581454119999</v>
      </c>
      <c r="DU89" s="184"/>
      <c r="DV89" s="179"/>
      <c r="DW89" s="36">
        <v>42331</v>
      </c>
      <c r="DX89" s="107">
        <v>1.6729999999999996</v>
      </c>
      <c r="DY89" s="107">
        <v>1.7585999999999995</v>
      </c>
      <c r="DZ89" s="173">
        <v>-21.973319974999999</v>
      </c>
      <c r="EA89" s="197">
        <f t="shared" si="132"/>
        <v>-0.14206444923999939</v>
      </c>
      <c r="EB89" s="219">
        <v>1.7414000000000005</v>
      </c>
      <c r="EC89" s="222">
        <f t="shared" si="209"/>
        <v>0</v>
      </c>
      <c r="ED89" s="223">
        <f t="shared" si="159"/>
        <v>0.98</v>
      </c>
      <c r="EE89" s="198">
        <f t="shared" si="26"/>
        <v>-21.527206559405201</v>
      </c>
      <c r="EF89" s="198">
        <f t="shared" si="66"/>
        <v>-0.13922316025519876</v>
      </c>
      <c r="EG89" s="503">
        <f t="shared" si="160"/>
        <v>0</v>
      </c>
      <c r="EH89" s="503">
        <f t="shared" si="161"/>
        <v>0</v>
      </c>
      <c r="EI89" s="503">
        <f t="shared" si="68"/>
        <v>0</v>
      </c>
      <c r="EJ89" s="503">
        <f t="shared" si="69"/>
        <v>0</v>
      </c>
      <c r="EK89" s="504">
        <f t="shared" si="70"/>
        <v>-21.681316236725198</v>
      </c>
      <c r="EL89" s="513">
        <f t="shared" si="200"/>
        <v>-0.13922316025519876</v>
      </c>
      <c r="EM89" s="513">
        <f t="shared" si="192"/>
        <v>-0.13922316025519876</v>
      </c>
      <c r="EO89" s="161"/>
      <c r="EQ89" s="103">
        <f t="shared" si="162"/>
        <v>-21.681316236725198</v>
      </c>
      <c r="ER89" s="178"/>
      <c r="ES89" s="179"/>
      <c r="ET89" s="36">
        <v>42331</v>
      </c>
      <c r="EU89" s="107">
        <v>1.6729999999999996</v>
      </c>
      <c r="EV89" s="107">
        <v>1.7585999999999995</v>
      </c>
      <c r="EW89" s="173">
        <v>-21.973319974999999</v>
      </c>
      <c r="EX89" s="197">
        <f t="shared" si="135"/>
        <v>-0.14206444923999939</v>
      </c>
      <c r="EY89" s="219">
        <v>-1.8085999999999995</v>
      </c>
      <c r="EZ89" s="222">
        <f t="shared" si="210"/>
        <v>1</v>
      </c>
      <c r="FA89" s="223">
        <f t="shared" si="163"/>
        <v>0</v>
      </c>
      <c r="FB89" s="198">
        <f t="shared" si="30"/>
        <v>-20.723434557835194</v>
      </c>
      <c r="FC89" s="198">
        <f t="shared" si="73"/>
        <v>-0.14206444923999939</v>
      </c>
      <c r="FD89" s="503">
        <f t="shared" si="164"/>
        <v>0</v>
      </c>
      <c r="FE89" s="503">
        <f t="shared" si="165"/>
        <v>0</v>
      </c>
      <c r="FF89" s="503">
        <f t="shared" si="75"/>
        <v>0</v>
      </c>
      <c r="FG89" s="503">
        <f t="shared" si="76"/>
        <v>0</v>
      </c>
      <c r="FH89" s="504">
        <f t="shared" si="77"/>
        <v>-21.823434557835188</v>
      </c>
      <c r="FI89" s="513">
        <f t="shared" si="201"/>
        <v>-8.5238669543999626E-2</v>
      </c>
      <c r="FJ89" s="513">
        <f t="shared" si="193"/>
        <v>-0.14206444923999939</v>
      </c>
      <c r="FL89" s="161"/>
      <c r="FN89" s="103">
        <f t="shared" si="166"/>
        <v>-21.823434557835188</v>
      </c>
      <c r="FO89" s="178"/>
      <c r="FP89" s="179"/>
      <c r="FQ89" s="36">
        <v>42331</v>
      </c>
      <c r="FR89" s="107">
        <v>1.6729999999999996</v>
      </c>
      <c r="FS89" s="107">
        <v>1.7585999999999995</v>
      </c>
      <c r="FT89" s="173">
        <v>-21.973319974999999</v>
      </c>
      <c r="FU89" s="197">
        <f t="shared" si="138"/>
        <v>-0.14206444923999939</v>
      </c>
      <c r="FV89" s="218">
        <v>5.2914000000000003</v>
      </c>
      <c r="FW89" s="222">
        <f t="shared" si="211"/>
        <v>0</v>
      </c>
      <c r="FX89" s="223">
        <f t="shared" si="167"/>
        <v>0.8</v>
      </c>
      <c r="FY89" s="198">
        <f t="shared" si="34"/>
        <v>-21.078760175329212</v>
      </c>
      <c r="FZ89" s="198">
        <f t="shared" si="80"/>
        <v>-0.11365155939200022</v>
      </c>
      <c r="GA89" s="503">
        <f t="shared" si="168"/>
        <v>0</v>
      </c>
      <c r="GB89" s="503">
        <f t="shared" si="169"/>
        <v>0</v>
      </c>
      <c r="GC89" s="503">
        <f t="shared" si="82"/>
        <v>0</v>
      </c>
      <c r="GD89" s="503">
        <f t="shared" si="83"/>
        <v>0</v>
      </c>
      <c r="GE89" s="504">
        <f t="shared" si="84"/>
        <v>-20.878760175329212</v>
      </c>
      <c r="GF89" s="513">
        <f t="shared" si="202"/>
        <v>-0.11365155939200022</v>
      </c>
      <c r="GG89" s="513">
        <f t="shared" si="194"/>
        <v>-0.11365155939200022</v>
      </c>
      <c r="GI89" s="161"/>
      <c r="GK89" s="103">
        <f t="shared" si="170"/>
        <v>-20.878760175329212</v>
      </c>
      <c r="GL89" s="178"/>
      <c r="GM89" s="179"/>
      <c r="GN89" s="36">
        <v>42331</v>
      </c>
      <c r="GO89" s="107">
        <v>1.6729999999999996</v>
      </c>
      <c r="GP89" s="107">
        <v>1.7585999999999995</v>
      </c>
      <c r="GQ89" s="173">
        <v>-21.973319974999999</v>
      </c>
      <c r="GR89" s="197">
        <f t="shared" si="141"/>
        <v>-0.14206444923999939</v>
      </c>
      <c r="GS89" s="218">
        <v>5.7914000000000012</v>
      </c>
      <c r="GT89" s="222">
        <f t="shared" si="212"/>
        <v>0</v>
      </c>
      <c r="GU89" s="223">
        <f t="shared" si="171"/>
        <v>0.8</v>
      </c>
      <c r="GV89" s="198">
        <f t="shared" si="38"/>
        <v>-24.1002526586268</v>
      </c>
      <c r="GW89" s="198">
        <f t="shared" si="87"/>
        <v>-0.11365155939200022</v>
      </c>
      <c r="GX89" s="503">
        <f t="shared" si="172"/>
        <v>0</v>
      </c>
      <c r="GY89" s="503">
        <f t="shared" si="173"/>
        <v>4.2619334771999813E-2</v>
      </c>
      <c r="GZ89" s="503">
        <f t="shared" si="89"/>
        <v>0</v>
      </c>
      <c r="HA89" s="503">
        <f t="shared" si="90"/>
        <v>0</v>
      </c>
      <c r="HB89" s="504">
        <f t="shared" si="91"/>
        <v>-23.778319119298807</v>
      </c>
      <c r="HC89" s="513">
        <f t="shared" si="203"/>
        <v>-7.1032224620000417E-2</v>
      </c>
      <c r="HD89" s="513">
        <f t="shared" si="195"/>
        <v>-7.1032224620000417E-2</v>
      </c>
      <c r="HF89" s="161"/>
      <c r="HH89" s="103">
        <f t="shared" si="174"/>
        <v>-23.778319119298807</v>
      </c>
      <c r="HJ89" s="179"/>
      <c r="HK89" s="36">
        <v>42331</v>
      </c>
      <c r="HL89" s="107">
        <v>1.6729999999999996</v>
      </c>
      <c r="HM89" s="107">
        <v>1.7585999999999995</v>
      </c>
      <c r="HN89" s="173">
        <v>-21.973319974999999</v>
      </c>
      <c r="HO89" s="197">
        <f t="shared" si="144"/>
        <v>-0.14206444923999939</v>
      </c>
      <c r="HP89" s="218">
        <v>2.3414000000000001</v>
      </c>
      <c r="HQ89" s="222">
        <f t="shared" si="213"/>
        <v>0</v>
      </c>
      <c r="HR89" s="223">
        <f t="shared" si="175"/>
        <v>0.95</v>
      </c>
      <c r="HS89" s="198">
        <f t="shared" si="42"/>
        <v>-23.769543785966807</v>
      </c>
      <c r="HT89" s="198">
        <f t="shared" si="94"/>
        <v>-0.1349612267779996</v>
      </c>
      <c r="HU89" s="503">
        <f t="shared" si="176"/>
        <v>0</v>
      </c>
      <c r="HV89" s="503">
        <f t="shared" si="177"/>
        <v>0</v>
      </c>
      <c r="HW89" s="503">
        <f t="shared" si="96"/>
        <v>0</v>
      </c>
      <c r="HX89" s="503">
        <f t="shared" si="97"/>
        <v>0</v>
      </c>
      <c r="HY89" s="504">
        <f t="shared" si="98"/>
        <v>-23.46954378596681</v>
      </c>
      <c r="HZ89" s="513">
        <f t="shared" si="204"/>
        <v>-0.1349612267779996</v>
      </c>
      <c r="IA89" s="513">
        <f t="shared" si="196"/>
        <v>-0.1349612267779996</v>
      </c>
      <c r="IB89" s="159"/>
      <c r="IC89" s="161"/>
      <c r="ID89" s="159"/>
      <c r="IE89" s="103">
        <f t="shared" si="178"/>
        <v>-23.19175121724281</v>
      </c>
      <c r="IF89" s="178"/>
      <c r="IG89" s="179"/>
      <c r="IH89" s="36">
        <v>42331</v>
      </c>
      <c r="II89" s="107">
        <v>1.6729999999999996</v>
      </c>
      <c r="IJ89" s="107">
        <v>1.7585999999999995</v>
      </c>
      <c r="IK89" s="173">
        <v>-21.973319974999999</v>
      </c>
      <c r="IL89" s="197">
        <f t="shared" si="147"/>
        <v>-0.14206444923999939</v>
      </c>
      <c r="IM89" s="218">
        <v>0.44140000000000068</v>
      </c>
      <c r="IN89" s="222">
        <f t="shared" si="214"/>
        <v>0</v>
      </c>
      <c r="IO89" s="223">
        <f t="shared" si="179"/>
        <v>1</v>
      </c>
      <c r="IP89" s="198">
        <f t="shared" si="46"/>
        <v>-26.908289664689995</v>
      </c>
      <c r="IQ89" s="198">
        <f t="shared" si="101"/>
        <v>-0.14206444923999939</v>
      </c>
      <c r="IR89" s="503">
        <f t="shared" si="180"/>
        <v>0</v>
      </c>
      <c r="IS89" s="503">
        <f t="shared" si="181"/>
        <v>0</v>
      </c>
      <c r="IT89" s="503">
        <f t="shared" si="103"/>
        <v>0</v>
      </c>
      <c r="IU89" s="503">
        <f t="shared" si="104"/>
        <v>0</v>
      </c>
      <c r="IV89" s="504">
        <f t="shared" si="105"/>
        <v>-23.800674104421997</v>
      </c>
      <c r="IW89" s="513">
        <f t="shared" si="205"/>
        <v>-0.14206444923999939</v>
      </c>
      <c r="IX89" s="513">
        <f t="shared" si="197"/>
        <v>-0.14206444923999939</v>
      </c>
      <c r="IY89" s="159"/>
      <c r="IZ89" s="161"/>
      <c r="JA89" s="159"/>
      <c r="JB89" s="103">
        <f t="shared" si="182"/>
        <v>-23.646007128657999</v>
      </c>
      <c r="JC89" s="184"/>
      <c r="JD89" s="515">
        <v>-21.973319974999999</v>
      </c>
      <c r="JF89" s="159">
        <v>1.7914000000000003</v>
      </c>
      <c r="JG89" s="159">
        <f t="shared" ref="JG89:JG120" si="217">(CW89)</f>
        <v>-21.998044080283993</v>
      </c>
      <c r="JH89" s="159"/>
      <c r="JJ89" s="159">
        <v>-6.4585999999999988</v>
      </c>
      <c r="JK89" s="159">
        <f t="shared" ref="JK89:JK120" si="218">(DT89)</f>
        <v>-22.968581454119999</v>
      </c>
      <c r="JL89" s="159"/>
      <c r="JN89" s="159">
        <v>1.7414000000000005</v>
      </c>
      <c r="JO89" s="159">
        <f t="shared" ref="JO89:JO120" si="219">(EQ89)</f>
        <v>-21.681316236725198</v>
      </c>
      <c r="JP89" s="159"/>
      <c r="JR89" s="159">
        <v>-1.8085999999999995</v>
      </c>
      <c r="JS89" s="159">
        <f t="shared" ref="JS89:JS120" si="220">(FN89)</f>
        <v>-21.823434557835188</v>
      </c>
      <c r="JT89" s="159"/>
      <c r="JV89" s="159">
        <v>5.2914000000000003</v>
      </c>
      <c r="JW89" s="159">
        <f t="shared" ref="JW89:JW120" si="221">(GK89)</f>
        <v>-20.878760175329212</v>
      </c>
      <c r="JX89" s="159"/>
      <c r="JZ89" s="159">
        <v>5.7914000000000012</v>
      </c>
      <c r="KA89" s="159">
        <f t="shared" ref="KA89:KA120" si="222">(HH89)</f>
        <v>-23.778319119298807</v>
      </c>
      <c r="KB89" s="159"/>
      <c r="KD89" s="370">
        <v>2.3414000000000001</v>
      </c>
      <c r="KE89" s="159">
        <f t="shared" ref="KE89:KE120" si="223">(IE89)</f>
        <v>-23.19175121724281</v>
      </c>
      <c r="KF89" s="159"/>
      <c r="KH89" s="218">
        <v>0.44140000000000068</v>
      </c>
      <c r="KI89" s="159">
        <f t="shared" si="49"/>
        <v>-23.646007128657999</v>
      </c>
      <c r="KJ89" s="159"/>
      <c r="KK89" s="36">
        <v>42331</v>
      </c>
      <c r="KL89" s="36"/>
      <c r="KM89" s="98">
        <f>(JH94-JG94)</f>
        <v>0.31810931063754566</v>
      </c>
      <c r="KN89" s="400" t="str">
        <f>IF(AND(KM89&gt;-0.5,KM89&lt;0.5)," ",KM89)</f>
        <v xml:space="preserve"> </v>
      </c>
      <c r="KO89" s="98">
        <f>(JL88-JK88)</f>
        <v>-3.8382826661376157E-3</v>
      </c>
      <c r="KP89" s="400" t="str">
        <f>IF(AND(KO89&gt;-0.5,KO89&lt;0.5)," ",KO89)</f>
        <v xml:space="preserve"> </v>
      </c>
      <c r="KQ89" s="98">
        <f>(JP90-JO90)</f>
        <v>0.51741533272964446</v>
      </c>
      <c r="KR89" s="400">
        <f>IF(AND(KQ89&gt;-0.5,KQ89&lt;0.5)," ",KQ89)</f>
        <v>0.51741533272964446</v>
      </c>
      <c r="KS89" s="98">
        <f>(JT90-JS90)</f>
        <v>-0.54737745727147669</v>
      </c>
      <c r="KT89" s="400">
        <f>IF(AND(KS89&gt;-0.5,KS89&lt;0.5)," ",KS89)</f>
        <v>-0.54737745727147669</v>
      </c>
      <c r="KU89" s="98">
        <f>(JX88-JW88)</f>
        <v>-0.218558050729456</v>
      </c>
      <c r="KV89" s="400" t="str">
        <f>IF(AND(KU89&gt;-0.5,KU89&lt;0.5)," ",KU89)</f>
        <v xml:space="preserve"> </v>
      </c>
      <c r="KW89" s="98">
        <f>(KB87-KA87)</f>
        <v>1.4336622612021372</v>
      </c>
      <c r="KX89" s="400">
        <f>IF(AND(KW89&gt;-0.5,KW89&lt;0.5)," ",KW89)</f>
        <v>1.4336622612021372</v>
      </c>
      <c r="KY89" s="98">
        <f>(KF86-KE86)</f>
        <v>-0.46896640421266511</v>
      </c>
      <c r="KZ89" s="400" t="str">
        <f>IF(AND(KY89&gt;-0.5,KY89&lt;0.5)," ",KY89)</f>
        <v xml:space="preserve"> </v>
      </c>
      <c r="LA89" s="400">
        <f>(KJ87-KI87)</f>
        <v>1.2396986029765245</v>
      </c>
      <c r="LB89" s="400">
        <f>IF(AND(LA89&gt;-0.5,LA89&lt;0.5)," ",LA89)</f>
        <v>1.2396986029765245</v>
      </c>
      <c r="LC89" s="111">
        <v>3</v>
      </c>
    </row>
    <row r="90" spans="1:315" ht="15.75" thickBot="1" x14ac:dyDescent="0.3">
      <c r="A90" s="95">
        <v>41236</v>
      </c>
      <c r="B90" s="36">
        <v>41236</v>
      </c>
      <c r="C90" s="303">
        <v>3.55</v>
      </c>
      <c r="D90" s="303">
        <v>-4.6999999999999993</v>
      </c>
      <c r="E90" s="303">
        <v>3.5</v>
      </c>
      <c r="F90" s="303">
        <v>-5.0000000000000044E-2</v>
      </c>
      <c r="G90" s="303">
        <v>7.05</v>
      </c>
      <c r="H90" s="303">
        <v>7.5500000000000007</v>
      </c>
      <c r="I90" s="303">
        <v>4.0999999999999996</v>
      </c>
      <c r="J90" s="303">
        <v>2.2000000000000002</v>
      </c>
      <c r="K90" s="105"/>
      <c r="L90" s="36">
        <v>42331</v>
      </c>
      <c r="M90" s="104">
        <v>1.6729999999999996</v>
      </c>
      <c r="N90" s="98">
        <f t="shared" si="215"/>
        <v>1.7585999999999995</v>
      </c>
      <c r="O90" s="107">
        <f t="shared" si="216"/>
        <v>1.8452333333333328</v>
      </c>
      <c r="P90" s="264"/>
      <c r="Q90" s="177">
        <v>42331</v>
      </c>
      <c r="R90" s="303">
        <v>3.55</v>
      </c>
      <c r="S90" s="219">
        <v>1.7914000000000003</v>
      </c>
      <c r="U90" s="303">
        <v>-4.6999999999999993</v>
      </c>
      <c r="V90" s="219">
        <v>-6.4585999999999988</v>
      </c>
      <c r="X90" s="303">
        <v>3.5</v>
      </c>
      <c r="Y90" s="219">
        <v>1.7414000000000005</v>
      </c>
      <c r="AA90" s="303">
        <v>-5.0000000000000044E-2</v>
      </c>
      <c r="AB90" s="219">
        <v>-1.8085999999999995</v>
      </c>
      <c r="AD90" s="303">
        <v>7.05</v>
      </c>
      <c r="AE90" s="218">
        <v>5.2914000000000003</v>
      </c>
      <c r="AG90" s="303">
        <v>7.5500000000000007</v>
      </c>
      <c r="AH90" s="218">
        <v>5.7914000000000012</v>
      </c>
      <c r="AJ90" s="303">
        <v>4.0999999999999996</v>
      </c>
      <c r="AK90" s="218">
        <v>2.3414000000000001</v>
      </c>
      <c r="AL90" s="103"/>
      <c r="AM90" s="303">
        <v>2.2000000000000002</v>
      </c>
      <c r="AN90" s="330">
        <f t="shared" si="206"/>
        <v>0.44140000000000068</v>
      </c>
      <c r="AO90" s="484"/>
      <c r="AZ90" s="36">
        <v>42332</v>
      </c>
      <c r="BA90" s="303">
        <v>4.1999999999999993</v>
      </c>
      <c r="BB90" s="227"/>
      <c r="BC90" s="303">
        <v>-2.8499999999999996</v>
      </c>
      <c r="BD90" s="184"/>
      <c r="BE90" s="303">
        <v>2.15</v>
      </c>
      <c r="BF90" s="184">
        <v>-21.299455555555557</v>
      </c>
      <c r="BG90" s="303">
        <v>0.6</v>
      </c>
      <c r="BH90" s="184">
        <v>-22.506366666666668</v>
      </c>
      <c r="BI90" s="303">
        <v>6.6</v>
      </c>
      <c r="BJ90" s="184"/>
      <c r="BK90" s="303">
        <v>6.25</v>
      </c>
      <c r="BL90" s="374"/>
      <c r="BM90" s="303">
        <v>2.35</v>
      </c>
      <c r="BN90" s="184"/>
      <c r="BO90" s="303">
        <v>4.95</v>
      </c>
      <c r="BP90" s="184"/>
      <c r="BQ90">
        <f t="shared" si="150"/>
        <v>0</v>
      </c>
      <c r="BR90" s="36">
        <v>42330</v>
      </c>
      <c r="BS90">
        <v>35</v>
      </c>
      <c r="BT90">
        <f t="shared" si="123"/>
        <v>0.35</v>
      </c>
      <c r="BU90">
        <v>-22.870133333333335</v>
      </c>
      <c r="BV90" s="36">
        <v>42332</v>
      </c>
      <c r="BW90" s="100">
        <v>36</v>
      </c>
      <c r="BX90" s="100">
        <f t="shared" si="124"/>
        <v>0.36</v>
      </c>
      <c r="BY90" s="100">
        <f t="shared" si="125"/>
        <v>-22.108874626560002</v>
      </c>
      <c r="BZ90" s="161"/>
      <c r="CA90" s="161"/>
      <c r="CB90" s="159"/>
      <c r="CC90" s="36">
        <v>42332</v>
      </c>
      <c r="CD90" s="107">
        <v>1.504899999999999</v>
      </c>
      <c r="CE90" s="107">
        <v>1.5889499999999992</v>
      </c>
      <c r="CF90" s="173">
        <v>-22.108874626560002</v>
      </c>
      <c r="CG90" s="197">
        <f t="shared" si="126"/>
        <v>-0.13555465156000324</v>
      </c>
      <c r="CH90" s="219">
        <v>2.6110500000000001</v>
      </c>
      <c r="CI90" s="222">
        <f t="shared" si="207"/>
        <v>0</v>
      </c>
      <c r="CJ90" s="223">
        <f t="shared" si="151"/>
        <v>0.95</v>
      </c>
      <c r="CK90" s="198">
        <f t="shared" ref="CK90:CK94" si="224">IF((CQ89&lt;-24),(((CI90+CJ90)*CG90*0.1)+CK89),(((CI90+CJ90)*CG90)+CK89))</f>
        <v>-22.126820999265995</v>
      </c>
      <c r="CL90" s="198">
        <f t="shared" si="52"/>
        <v>-0.12877691898200183</v>
      </c>
      <c r="CM90" s="503">
        <f t="shared" si="152"/>
        <v>0</v>
      </c>
      <c r="CN90" s="503">
        <f t="shared" si="153"/>
        <v>0</v>
      </c>
      <c r="CO90" s="503">
        <f t="shared" si="54"/>
        <v>0</v>
      </c>
      <c r="CP90" s="503">
        <f t="shared" si="55"/>
        <v>0</v>
      </c>
      <c r="CQ90" s="504">
        <f t="shared" si="56"/>
        <v>-22.126820999265995</v>
      </c>
      <c r="CR90" s="513">
        <f t="shared" si="198"/>
        <v>-0.12877691898200183</v>
      </c>
      <c r="CS90" s="513">
        <f t="shared" si="190"/>
        <v>-0.12877691898200183</v>
      </c>
      <c r="CU90" s="161"/>
      <c r="CW90" s="103">
        <f t="shared" si="154"/>
        <v>-22.126820999265995</v>
      </c>
      <c r="CX90" s="227"/>
      <c r="CZ90" s="36">
        <v>42332</v>
      </c>
      <c r="DA90" s="107">
        <v>1.504899999999999</v>
      </c>
      <c r="DB90" s="107">
        <v>1.5889499999999992</v>
      </c>
      <c r="DC90" s="173">
        <v>-22.108874626560002</v>
      </c>
      <c r="DD90" s="197">
        <f t="shared" si="129"/>
        <v>-0.13555465156000324</v>
      </c>
      <c r="DE90" s="219">
        <v>-4.4389499999999984</v>
      </c>
      <c r="DF90" s="222">
        <f t="shared" si="208"/>
        <v>1.7</v>
      </c>
      <c r="DG90" s="223">
        <f t="shared" si="155"/>
        <v>0</v>
      </c>
      <c r="DH90" s="198">
        <f t="shared" ref="DH90:DH94" si="225">IF((DN89&lt;-24),(((DF90+DG90)*DD90*0.1)+DH89),(((DF90+DG90)*DD90)+DH89))</f>
        <v>-23.717843418471197</v>
      </c>
      <c r="DI90" s="198">
        <f t="shared" si="59"/>
        <v>-0.23044290765200515</v>
      </c>
      <c r="DJ90" s="503">
        <f t="shared" si="156"/>
        <v>0</v>
      </c>
      <c r="DK90" s="503">
        <f t="shared" si="157"/>
        <v>0</v>
      </c>
      <c r="DL90" s="503">
        <f t="shared" si="61"/>
        <v>0</v>
      </c>
      <c r="DM90" s="503">
        <f t="shared" si="62"/>
        <v>0</v>
      </c>
      <c r="DN90" s="504">
        <f t="shared" si="63"/>
        <v>-23.717843418471197</v>
      </c>
      <c r="DO90" s="513">
        <f t="shared" si="199"/>
        <v>-0.13826574459120308</v>
      </c>
      <c r="DP90" s="513">
        <f t="shared" si="191"/>
        <v>-9.2177163060802064E-2</v>
      </c>
      <c r="DR90" s="161"/>
      <c r="DT90" s="103">
        <f t="shared" si="158"/>
        <v>-23.060758617180802</v>
      </c>
      <c r="DU90" s="184"/>
      <c r="DV90" s="179"/>
      <c r="DW90" s="36">
        <v>42332</v>
      </c>
      <c r="DX90" s="107">
        <v>1.504899999999999</v>
      </c>
      <c r="DY90" s="107">
        <v>1.5889499999999992</v>
      </c>
      <c r="DZ90" s="173">
        <v>-22.108874626560002</v>
      </c>
      <c r="EA90" s="197">
        <f t="shared" si="132"/>
        <v>-0.13555465156000324</v>
      </c>
      <c r="EB90" s="219">
        <v>0.56105000000000071</v>
      </c>
      <c r="EC90" s="222">
        <f t="shared" si="209"/>
        <v>0</v>
      </c>
      <c r="ED90" s="223">
        <f t="shared" si="159"/>
        <v>1</v>
      </c>
      <c r="EE90" s="198">
        <f t="shared" ref="EE90:EE94" si="226">IF((EK89&lt;-24),(((EC90+ED90)*EA90*0.1)+EE89),(((EC90+ED90)*EA90)+EE89))</f>
        <v>-21.662761210965204</v>
      </c>
      <c r="EF90" s="198">
        <f t="shared" si="66"/>
        <v>-0.13555465156000324</v>
      </c>
      <c r="EG90" s="503">
        <f t="shared" si="160"/>
        <v>0</v>
      </c>
      <c r="EH90" s="503">
        <f t="shared" si="161"/>
        <v>0</v>
      </c>
      <c r="EI90" s="503">
        <f t="shared" si="68"/>
        <v>0</v>
      </c>
      <c r="EJ90" s="503">
        <f t="shared" si="69"/>
        <v>0</v>
      </c>
      <c r="EK90" s="504">
        <f t="shared" si="70"/>
        <v>-21.816870888285202</v>
      </c>
      <c r="EL90" s="513">
        <f t="shared" si="200"/>
        <v>-0.13555465156000324</v>
      </c>
      <c r="EM90" s="513">
        <f t="shared" si="192"/>
        <v>-0.13555465156000324</v>
      </c>
      <c r="EO90" s="161"/>
      <c r="EQ90" s="103">
        <f t="shared" si="162"/>
        <v>-21.816870888285202</v>
      </c>
      <c r="ER90" s="229">
        <v>-21.299455555555557</v>
      </c>
      <c r="ES90" s="179"/>
      <c r="ET90" s="36">
        <v>42332</v>
      </c>
      <c r="EU90" s="107">
        <v>1.504899999999999</v>
      </c>
      <c r="EV90" s="107">
        <v>1.5889499999999992</v>
      </c>
      <c r="EW90" s="173">
        <v>-22.108874626560002</v>
      </c>
      <c r="EX90" s="197">
        <f t="shared" si="135"/>
        <v>-0.13555465156000324</v>
      </c>
      <c r="EY90" s="219">
        <v>-0.98894999999999922</v>
      </c>
      <c r="EZ90" s="222">
        <f t="shared" si="210"/>
        <v>1</v>
      </c>
      <c r="FA90" s="223">
        <f t="shared" si="163"/>
        <v>0</v>
      </c>
      <c r="FB90" s="198">
        <f t="shared" ref="FB90:FB94" si="227">IF((FH89&lt;-24),(((EZ90+FA90)*EX90*0.1)+FB89),(((EZ90+FA90)*EX90)+FB89))</f>
        <v>-20.858989209395197</v>
      </c>
      <c r="FC90" s="198">
        <f t="shared" si="73"/>
        <v>-0.13555465156000324</v>
      </c>
      <c r="FD90" s="503">
        <f t="shared" si="164"/>
        <v>0</v>
      </c>
      <c r="FE90" s="503">
        <f t="shared" si="165"/>
        <v>0</v>
      </c>
      <c r="FF90" s="503">
        <f t="shared" si="75"/>
        <v>0</v>
      </c>
      <c r="FG90" s="503">
        <f t="shared" si="76"/>
        <v>0</v>
      </c>
      <c r="FH90" s="504">
        <f t="shared" si="77"/>
        <v>-21.958989209395192</v>
      </c>
      <c r="FI90" s="513">
        <f t="shared" si="201"/>
        <v>-8.1332790936001945E-2</v>
      </c>
      <c r="FJ90" s="513">
        <f t="shared" si="193"/>
        <v>-0.13555465156000324</v>
      </c>
      <c r="FL90" s="161"/>
      <c r="FN90" s="103">
        <f t="shared" si="166"/>
        <v>-21.958989209395192</v>
      </c>
      <c r="FO90" s="229">
        <v>-22.506366666666668</v>
      </c>
      <c r="FP90" s="179"/>
      <c r="FQ90" s="36">
        <v>42332</v>
      </c>
      <c r="FR90" s="107">
        <v>1.504899999999999</v>
      </c>
      <c r="FS90" s="107">
        <v>1.5889499999999992</v>
      </c>
      <c r="FT90" s="173">
        <v>-22.108874626560002</v>
      </c>
      <c r="FU90" s="197">
        <f t="shared" si="138"/>
        <v>-0.13555465156000324</v>
      </c>
      <c r="FV90" s="218">
        <v>5.0110500000000009</v>
      </c>
      <c r="FW90" s="222">
        <f t="shared" si="211"/>
        <v>0</v>
      </c>
      <c r="FX90" s="223">
        <f t="shared" si="167"/>
        <v>0.8</v>
      </c>
      <c r="FY90" s="198">
        <f t="shared" ref="FY90:FY94" si="228">IF((GE89&lt;-24),(((FW90+FX90)*FU90*0.1)+FY89),(((FW90+FX90)*FU90)+FY89))</f>
        <v>-21.187203896577213</v>
      </c>
      <c r="FZ90" s="198">
        <f t="shared" si="80"/>
        <v>-0.10844372124800117</v>
      </c>
      <c r="GA90" s="503">
        <f t="shared" si="168"/>
        <v>0</v>
      </c>
      <c r="GB90" s="503">
        <f t="shared" si="169"/>
        <v>0</v>
      </c>
      <c r="GC90" s="503">
        <f t="shared" si="82"/>
        <v>0</v>
      </c>
      <c r="GD90" s="503">
        <f t="shared" si="83"/>
        <v>0</v>
      </c>
      <c r="GE90" s="504">
        <f t="shared" si="84"/>
        <v>-20.987203896577213</v>
      </c>
      <c r="GF90" s="513">
        <f t="shared" si="202"/>
        <v>-0.10844372124800117</v>
      </c>
      <c r="GG90" s="513">
        <f t="shared" si="194"/>
        <v>-0.10844372124800117</v>
      </c>
      <c r="GI90" s="161"/>
      <c r="GK90" s="103">
        <f t="shared" si="170"/>
        <v>-20.987203896577213</v>
      </c>
      <c r="GL90" s="178"/>
      <c r="GM90" s="179"/>
      <c r="GN90" s="36">
        <v>42332</v>
      </c>
      <c r="GO90" s="107">
        <v>1.504899999999999</v>
      </c>
      <c r="GP90" s="107">
        <v>1.5889499999999992</v>
      </c>
      <c r="GQ90" s="173">
        <v>-22.108874626560002</v>
      </c>
      <c r="GR90" s="197">
        <f t="shared" si="141"/>
        <v>-0.13555465156000324</v>
      </c>
      <c r="GS90" s="218">
        <v>4.6610500000000012</v>
      </c>
      <c r="GT90" s="222">
        <f t="shared" si="212"/>
        <v>0</v>
      </c>
      <c r="GU90" s="223">
        <f t="shared" si="171"/>
        <v>0.85</v>
      </c>
      <c r="GV90" s="198">
        <f t="shared" ref="GV90:GV94" si="229">IF((HB89&lt;-24),(((GT90+GU90)*GR90*0.1)+GV89),(((GT90+GU90)*GR90)+GV89))</f>
        <v>-24.215474112452803</v>
      </c>
      <c r="GW90" s="198">
        <f t="shared" si="87"/>
        <v>-0.11522145382600257</v>
      </c>
      <c r="GX90" s="503">
        <f t="shared" si="172"/>
        <v>0</v>
      </c>
      <c r="GY90" s="503">
        <f t="shared" si="173"/>
        <v>2.7110930312000649E-2</v>
      </c>
      <c r="GZ90" s="503">
        <f t="shared" si="89"/>
        <v>0</v>
      </c>
      <c r="HA90" s="503">
        <f t="shared" si="90"/>
        <v>0</v>
      </c>
      <c r="HB90" s="504">
        <f t="shared" si="91"/>
        <v>-23.866429642812808</v>
      </c>
      <c r="HC90" s="513">
        <f t="shared" si="203"/>
        <v>-8.8110523514001921E-2</v>
      </c>
      <c r="HD90" s="513">
        <f t="shared" si="195"/>
        <v>-8.8110523514001921E-2</v>
      </c>
      <c r="HF90" s="161"/>
      <c r="HH90" s="103">
        <f t="shared" si="174"/>
        <v>-23.866429642812808</v>
      </c>
      <c r="HJ90" s="179"/>
      <c r="HK90" s="36">
        <v>42332</v>
      </c>
      <c r="HL90" s="107">
        <v>1.504899999999999</v>
      </c>
      <c r="HM90" s="107">
        <v>1.5889499999999992</v>
      </c>
      <c r="HN90" s="173">
        <v>-22.108874626560002</v>
      </c>
      <c r="HO90" s="197">
        <f t="shared" si="144"/>
        <v>-0.13555465156000324</v>
      </c>
      <c r="HP90" s="218">
        <v>0.76105000000000089</v>
      </c>
      <c r="HQ90" s="222">
        <f t="shared" si="213"/>
        <v>0</v>
      </c>
      <c r="HR90" s="223">
        <f t="shared" si="175"/>
        <v>1</v>
      </c>
      <c r="HS90" s="198">
        <f t="shared" ref="HS90:HS94" si="230">IF((HY89&lt;-24),(((HQ90+HR90)*HO90*0.1)+HS89),(((HQ90+HR90)*HO90)+HS89))</f>
        <v>-23.90509843752681</v>
      </c>
      <c r="HT90" s="198">
        <f t="shared" si="94"/>
        <v>-0.13555465156000324</v>
      </c>
      <c r="HU90" s="503">
        <f t="shared" si="176"/>
        <v>0</v>
      </c>
      <c r="HV90" s="503">
        <f t="shared" si="177"/>
        <v>0</v>
      </c>
      <c r="HW90" s="503">
        <f t="shared" si="96"/>
        <v>0</v>
      </c>
      <c r="HX90" s="503">
        <f t="shared" si="97"/>
        <v>0</v>
      </c>
      <c r="HY90" s="504">
        <f t="shared" si="98"/>
        <v>-23.605098437526813</v>
      </c>
      <c r="HZ90" s="513">
        <f t="shared" si="204"/>
        <v>-0.13555465156000324</v>
      </c>
      <c r="IA90" s="513">
        <f t="shared" si="196"/>
        <v>-0.13555465156000324</v>
      </c>
      <c r="IB90" s="159"/>
      <c r="IC90" s="161"/>
      <c r="ID90" s="159"/>
      <c r="IE90" s="103">
        <f t="shared" si="178"/>
        <v>-23.327305868802814</v>
      </c>
      <c r="IF90" s="178"/>
      <c r="IG90" s="179"/>
      <c r="IH90" s="36">
        <v>42332</v>
      </c>
      <c r="II90" s="107">
        <v>1.504899999999999</v>
      </c>
      <c r="IJ90" s="107">
        <v>1.5889499999999992</v>
      </c>
      <c r="IK90" s="173">
        <v>-22.108874626560002</v>
      </c>
      <c r="IL90" s="197">
        <f t="shared" si="147"/>
        <v>-0.13555465156000324</v>
      </c>
      <c r="IM90" s="218">
        <v>3.361050000000001</v>
      </c>
      <c r="IN90" s="222">
        <f t="shared" si="214"/>
        <v>0</v>
      </c>
      <c r="IO90" s="223">
        <f t="shared" si="179"/>
        <v>0.9</v>
      </c>
      <c r="IP90" s="198">
        <f t="shared" ref="IP90:IP94" si="231">IF((IV89&lt;-24),(((IN90+IO90)*IL90*0.1)+IP89),(((IN90+IO90)*IL90)+IP89))</f>
        <v>-27.030288851093999</v>
      </c>
      <c r="IQ90" s="198">
        <f t="shared" si="101"/>
        <v>-0.12199918640400398</v>
      </c>
      <c r="IR90" s="503">
        <f t="shared" si="180"/>
        <v>0</v>
      </c>
      <c r="IS90" s="503">
        <f t="shared" si="181"/>
        <v>2.7110930312000649E-2</v>
      </c>
      <c r="IT90" s="503">
        <f t="shared" si="103"/>
        <v>0</v>
      </c>
      <c r="IU90" s="503">
        <f t="shared" si="104"/>
        <v>0</v>
      </c>
      <c r="IV90" s="504">
        <f t="shared" si="105"/>
        <v>-23.895562360513999</v>
      </c>
      <c r="IW90" s="513">
        <f t="shared" si="205"/>
        <v>-9.4888256092003326E-2</v>
      </c>
      <c r="IX90" s="513">
        <f t="shared" si="197"/>
        <v>-9.4888256092003326E-2</v>
      </c>
      <c r="IY90" s="159"/>
      <c r="IZ90" s="161"/>
      <c r="JA90" s="159"/>
      <c r="JB90" s="103">
        <f t="shared" si="182"/>
        <v>-23.740895384750001</v>
      </c>
      <c r="JC90" s="184"/>
      <c r="JD90" s="515">
        <v>-22.108874626560002</v>
      </c>
      <c r="JF90" s="159">
        <v>2.6110500000000001</v>
      </c>
      <c r="JG90" s="159">
        <f t="shared" si="217"/>
        <v>-22.126820999265995</v>
      </c>
      <c r="JH90" s="159"/>
      <c r="JJ90" s="159">
        <v>-4.4389499999999984</v>
      </c>
      <c r="JK90" s="159">
        <f t="shared" si="218"/>
        <v>-23.060758617180802</v>
      </c>
      <c r="JL90" s="159"/>
      <c r="JN90" s="159">
        <v>0.56105000000000071</v>
      </c>
      <c r="JO90" s="159">
        <f t="shared" si="219"/>
        <v>-21.816870888285202</v>
      </c>
      <c r="JP90" s="514">
        <v>-21.299455555555557</v>
      </c>
      <c r="JR90" s="159">
        <v>-0.98894999999999922</v>
      </c>
      <c r="JS90" s="159">
        <f t="shared" si="220"/>
        <v>-21.958989209395192</v>
      </c>
      <c r="JT90" s="228">
        <v>-22.506366666666668</v>
      </c>
      <c r="JV90" s="159">
        <v>5.0110500000000009</v>
      </c>
      <c r="JW90" s="159">
        <f t="shared" si="221"/>
        <v>-20.987203896577213</v>
      </c>
      <c r="JX90" s="159"/>
      <c r="JZ90" s="159">
        <v>4.6610500000000012</v>
      </c>
      <c r="KA90" s="159">
        <f t="shared" si="222"/>
        <v>-23.866429642812808</v>
      </c>
      <c r="KB90" s="159"/>
      <c r="KD90" s="370">
        <v>0.76105000000000089</v>
      </c>
      <c r="KE90" s="159">
        <f t="shared" si="223"/>
        <v>-23.327305868802814</v>
      </c>
      <c r="KF90" s="159"/>
      <c r="KH90" s="218">
        <v>3.361050000000001</v>
      </c>
      <c r="KI90" s="159">
        <f t="shared" ref="KI90:KI153" si="232">(JB90)</f>
        <v>-23.740895384750001</v>
      </c>
      <c r="KJ90" s="159"/>
      <c r="KK90" s="36">
        <v>42332</v>
      </c>
      <c r="KL90" s="36"/>
    </row>
    <row r="91" spans="1:315" x14ac:dyDescent="0.25">
      <c r="A91" s="95">
        <v>41237</v>
      </c>
      <c r="B91" s="36">
        <v>41237</v>
      </c>
      <c r="C91" s="303">
        <v>4.1999999999999993</v>
      </c>
      <c r="D91" s="303">
        <v>-2.8499999999999996</v>
      </c>
      <c r="E91" s="303">
        <v>2.15</v>
      </c>
      <c r="F91" s="303">
        <v>0.6</v>
      </c>
      <c r="G91" s="303">
        <v>6.6</v>
      </c>
      <c r="H91" s="303">
        <v>6.25</v>
      </c>
      <c r="I91" s="303">
        <v>2.35</v>
      </c>
      <c r="J91" s="303">
        <v>4.95</v>
      </c>
      <c r="K91" s="105"/>
      <c r="L91" s="36">
        <v>42332</v>
      </c>
      <c r="M91" s="104">
        <v>1.504899999999999</v>
      </c>
      <c r="N91" s="98">
        <f t="shared" si="215"/>
        <v>1.5889499999999992</v>
      </c>
      <c r="O91" s="107">
        <f t="shared" si="216"/>
        <v>1.6740333333333328</v>
      </c>
      <c r="P91" s="264"/>
      <c r="Q91" s="177">
        <v>42332</v>
      </c>
      <c r="R91" s="303">
        <v>4.1999999999999993</v>
      </c>
      <c r="S91" s="219">
        <v>2.6110500000000001</v>
      </c>
      <c r="U91" s="303">
        <v>-2.8499999999999996</v>
      </c>
      <c r="V91" s="219">
        <v>-4.4389499999999984</v>
      </c>
      <c r="X91" s="303">
        <v>2.15</v>
      </c>
      <c r="Y91" s="219">
        <v>0.56105000000000071</v>
      </c>
      <c r="Z91" s="182">
        <v>-21.299455555555557</v>
      </c>
      <c r="AA91" s="303">
        <v>0.6</v>
      </c>
      <c r="AB91" s="219">
        <v>-0.98894999999999922</v>
      </c>
      <c r="AC91" s="182">
        <v>-22.506366666666668</v>
      </c>
      <c r="AD91" s="303">
        <v>6.6</v>
      </c>
      <c r="AE91" s="218">
        <v>5.0110500000000009</v>
      </c>
      <c r="AG91" s="303">
        <v>6.25</v>
      </c>
      <c r="AH91" s="218">
        <v>4.6610500000000012</v>
      </c>
      <c r="AJ91" s="303">
        <v>2.35</v>
      </c>
      <c r="AK91" s="218">
        <v>0.76105000000000089</v>
      </c>
      <c r="AL91" s="103"/>
      <c r="AM91" s="303">
        <v>4.95</v>
      </c>
      <c r="AN91" s="330">
        <f t="shared" si="206"/>
        <v>3.361050000000001</v>
      </c>
      <c r="AO91" s="484"/>
      <c r="AZ91" s="36">
        <v>42333</v>
      </c>
      <c r="BA91" s="303">
        <v>1.45</v>
      </c>
      <c r="BB91" s="227"/>
      <c r="BC91" s="303">
        <v>-0.75</v>
      </c>
      <c r="BD91" s="184"/>
      <c r="BE91" s="303">
        <v>2.0499999999999998</v>
      </c>
      <c r="BF91" s="184"/>
      <c r="BG91" s="303">
        <v>-1.7</v>
      </c>
      <c r="BH91" s="184"/>
      <c r="BI91" s="303">
        <v>7.3000000000000007</v>
      </c>
      <c r="BJ91" s="184"/>
      <c r="BK91" s="303">
        <v>6.25</v>
      </c>
      <c r="BL91" s="374"/>
      <c r="BM91" s="303">
        <v>1.85</v>
      </c>
      <c r="BN91" s="184"/>
      <c r="BO91" s="303">
        <v>3.85</v>
      </c>
      <c r="BP91" s="184"/>
      <c r="BQ91">
        <f t="shared" si="150"/>
        <v>1</v>
      </c>
      <c r="BR91" s="36">
        <v>42331</v>
      </c>
      <c r="BS91">
        <v>35</v>
      </c>
      <c r="BT91">
        <f t="shared" si="123"/>
        <v>0.35</v>
      </c>
      <c r="BU91" s="100"/>
      <c r="BV91" s="36">
        <v>42333</v>
      </c>
      <c r="BW91" s="100">
        <v>37</v>
      </c>
      <c r="BX91" s="100">
        <f t="shared" si="124"/>
        <v>0.37</v>
      </c>
      <c r="BY91" s="100">
        <f t="shared" si="125"/>
        <v>-22.23812276476</v>
      </c>
      <c r="BZ91" s="161"/>
      <c r="CA91" s="161"/>
      <c r="CB91" s="159"/>
      <c r="CC91" s="36">
        <v>42333</v>
      </c>
      <c r="CD91" s="107">
        <v>1.3398999999999996</v>
      </c>
      <c r="CE91" s="107">
        <v>1.4223999999999992</v>
      </c>
      <c r="CF91" s="173">
        <v>-22.23812276476</v>
      </c>
      <c r="CG91" s="197">
        <f t="shared" si="126"/>
        <v>-0.1292481381999977</v>
      </c>
      <c r="CH91" s="219">
        <v>2.7600000000000735E-2</v>
      </c>
      <c r="CI91" s="222">
        <f t="shared" si="207"/>
        <v>0</v>
      </c>
      <c r="CJ91" s="223">
        <f t="shared" si="151"/>
        <v>1</v>
      </c>
      <c r="CK91" s="198">
        <f t="shared" si="224"/>
        <v>-22.256069137465992</v>
      </c>
      <c r="CL91" s="198">
        <f t="shared" ref="CL91:CL103" si="233">(CK91-CK90)</f>
        <v>-0.1292481381999977</v>
      </c>
      <c r="CM91" s="503">
        <f t="shared" si="152"/>
        <v>0</v>
      </c>
      <c r="CN91" s="503">
        <f t="shared" si="153"/>
        <v>0</v>
      </c>
      <c r="CO91" s="503">
        <f t="shared" ref="CO91:CO103" si="234">IF(AND(CK91&gt;(CF91+2),CH91&gt;5),CG91*0.1,IF(AND(CK91&gt;(CF91+2),CH91&gt;3),CG91*0.2,IF(AND(CK91&gt;(CF91+2),CH91&gt;1),CG91*0.3,0)))</f>
        <v>0</v>
      </c>
      <c r="CP91" s="503">
        <f t="shared" ref="CP91:CP103" si="235">IF(AND(CK91&gt;(CF91+2),CH91&lt;-5),CG91*0.5,IF(AND(CK91&gt;(CF91+2),CH91&lt;-3),CG91*0.3,IF(AND(CK91&gt;(CF91+2),CH91&lt;-1),CG91*0.1,0)))</f>
        <v>0</v>
      </c>
      <c r="CQ91" s="504">
        <f t="shared" ref="CQ91:CQ154" si="236">(CM91+CN91+CO91+CP91+CL91+CQ90)</f>
        <v>-22.256069137465992</v>
      </c>
      <c r="CR91" s="513">
        <f t="shared" si="198"/>
        <v>-0.1292481381999977</v>
      </c>
      <c r="CS91" s="513">
        <f t="shared" si="190"/>
        <v>-0.1292481381999977</v>
      </c>
      <c r="CU91" s="161"/>
      <c r="CW91" s="103">
        <f t="shared" si="154"/>
        <v>-22.256069137465992</v>
      </c>
      <c r="CX91" s="227"/>
      <c r="CZ91" s="36">
        <v>42333</v>
      </c>
      <c r="DA91" s="107">
        <v>1.3398999999999996</v>
      </c>
      <c r="DB91" s="107">
        <v>1.4223999999999992</v>
      </c>
      <c r="DC91" s="173">
        <v>-22.23812276476</v>
      </c>
      <c r="DD91" s="197">
        <f t="shared" si="129"/>
        <v>-0.1292481381999977</v>
      </c>
      <c r="DE91" s="219">
        <v>-2.1723999999999992</v>
      </c>
      <c r="DF91" s="222">
        <f t="shared" si="208"/>
        <v>1.3</v>
      </c>
      <c r="DG91" s="223">
        <f t="shared" si="155"/>
        <v>0</v>
      </c>
      <c r="DH91" s="198">
        <f t="shared" si="225"/>
        <v>-23.885865998131194</v>
      </c>
      <c r="DI91" s="198">
        <f t="shared" ref="DI91:DI103" si="237">(DH91-DH90)</f>
        <v>-0.16802257965999701</v>
      </c>
      <c r="DJ91" s="503">
        <f t="shared" si="156"/>
        <v>0</v>
      </c>
      <c r="DK91" s="503">
        <f t="shared" si="157"/>
        <v>0</v>
      </c>
      <c r="DL91" s="503">
        <f t="shared" ref="DL91:DL103" si="238">IF(AND(DH91&gt;(DC91+2),DE91&gt;5),DD91*0.1,IF(AND(DH91&gt;(DC91+2),DE91&gt;3),DD91*0.2,IF(AND(DH91&gt;(DC91+2),DE91&gt;1),DD91*0.3,0)))</f>
        <v>0</v>
      </c>
      <c r="DM91" s="503">
        <f t="shared" ref="DM91:DM103" si="239">IF(AND(DH91&gt;(DC91+2),DE91&lt;-5),DD91*0.5,IF(AND(DH91&gt;(DC91+2),DE91&lt;-3),DD91*0.3,IF(AND(DH91&gt;(DC91+2),DE91&lt;-1),DD91*0.1,0)))</f>
        <v>0</v>
      </c>
      <c r="DN91" s="504">
        <f t="shared" ref="DN91:DN154" si="240">(DJ91+DK91+DL91+DM91+DI91+DN90)</f>
        <v>-23.885865998131194</v>
      </c>
      <c r="DO91" s="513">
        <f t="shared" si="199"/>
        <v>-0.1008135477959982</v>
      </c>
      <c r="DP91" s="513">
        <f t="shared" si="191"/>
        <v>-6.7209031863998805E-2</v>
      </c>
      <c r="DR91" s="161"/>
      <c r="DT91" s="103">
        <f t="shared" si="158"/>
        <v>-23.127967649044802</v>
      </c>
      <c r="DU91" s="184"/>
      <c r="DV91" s="179"/>
      <c r="DW91" s="36">
        <v>42333</v>
      </c>
      <c r="DX91" s="107">
        <v>1.3398999999999996</v>
      </c>
      <c r="DY91" s="107">
        <v>1.4223999999999992</v>
      </c>
      <c r="DZ91" s="173">
        <v>-22.23812276476</v>
      </c>
      <c r="EA91" s="197">
        <f t="shared" si="132"/>
        <v>-0.1292481381999977</v>
      </c>
      <c r="EB91" s="219">
        <v>0.6276000000000006</v>
      </c>
      <c r="EC91" s="222">
        <f t="shared" si="209"/>
        <v>0</v>
      </c>
      <c r="ED91" s="223">
        <f t="shared" si="159"/>
        <v>1</v>
      </c>
      <c r="EE91" s="198">
        <f t="shared" si="226"/>
        <v>-21.792009349165202</v>
      </c>
      <c r="EF91" s="198">
        <f t="shared" ref="EF91:EF103" si="241">(EE91-EE90)</f>
        <v>-0.1292481381999977</v>
      </c>
      <c r="EG91" s="503">
        <f t="shared" si="160"/>
        <v>0</v>
      </c>
      <c r="EH91" s="503">
        <f t="shared" si="161"/>
        <v>0</v>
      </c>
      <c r="EI91" s="503">
        <f t="shared" ref="EI91:EI103" si="242">IF(AND(EE91&gt;(DZ91+2),EB91&gt;5),EA91*0.1,IF(AND(EE91&gt;(DZ91+2),EB91&gt;3),EA91*0.2,IF(AND(EE91&gt;(DZ91+2),EB91&gt;1),EA91*0.3,0)))</f>
        <v>0</v>
      </c>
      <c r="EJ91" s="503">
        <f t="shared" ref="EJ91:EJ103" si="243">IF(AND(EE91&gt;(DZ91+2),EB91&lt;-5),EA91*0.5,IF(AND(EE91&gt;(DZ91+2),EB91&lt;-3),EA91*0.3,IF(AND(EE91&gt;(DZ91+2),EB91&lt;-1),EA91*0.1,0)))</f>
        <v>0</v>
      </c>
      <c r="EK91" s="504">
        <f t="shared" ref="EK91:EK154" si="244">(EG91+EH91+EI91+EJ91+EF91+EK90)</f>
        <v>-21.946119026485199</v>
      </c>
      <c r="EL91" s="513">
        <f t="shared" si="200"/>
        <v>-0.1292481381999977</v>
      </c>
      <c r="EM91" s="513">
        <f t="shared" si="192"/>
        <v>-0.1292481381999977</v>
      </c>
      <c r="EO91" s="161"/>
      <c r="EQ91" s="103">
        <f t="shared" si="162"/>
        <v>-21.946119026485199</v>
      </c>
      <c r="ER91" s="178"/>
      <c r="ES91" s="179"/>
      <c r="ET91" s="36">
        <v>42333</v>
      </c>
      <c r="EU91" s="107">
        <v>1.3398999999999996</v>
      </c>
      <c r="EV91" s="107">
        <v>1.4223999999999992</v>
      </c>
      <c r="EW91" s="173">
        <v>-22.23812276476</v>
      </c>
      <c r="EX91" s="197">
        <f t="shared" si="135"/>
        <v>-0.1292481381999977</v>
      </c>
      <c r="EY91" s="219">
        <v>-3.122399999999999</v>
      </c>
      <c r="EZ91" s="222">
        <f t="shared" si="210"/>
        <v>1.6</v>
      </c>
      <c r="FA91" s="223">
        <f t="shared" si="163"/>
        <v>0</v>
      </c>
      <c r="FB91" s="198">
        <f t="shared" si="227"/>
        <v>-21.065786230515194</v>
      </c>
      <c r="FC91" s="198">
        <f t="shared" ref="FC91:FC103" si="245">(FB91-FB90)</f>
        <v>-0.20679702111999632</v>
      </c>
      <c r="FD91" s="503">
        <f t="shared" si="164"/>
        <v>0</v>
      </c>
      <c r="FE91" s="503">
        <f t="shared" si="165"/>
        <v>0</v>
      </c>
      <c r="FF91" s="503">
        <f t="shared" ref="FF91:FF103" si="246">IF(AND(FB91&gt;(EW91+2),EY91&gt;5),EX91*0.1,IF(AND(FB91&gt;(EW91+2),EY91&gt;3),EX91*0.2,IF(AND(FB91&gt;(EW91+2),EY91&gt;1),EX91*0.3,0)))</f>
        <v>0</v>
      </c>
      <c r="FG91" s="503">
        <f t="shared" ref="FG91:FG103" si="247">IF(AND(FB91&gt;(EW91+2),EY91&lt;-5),EX91*0.5,IF(AND(FB91&gt;(EW91+2),EY91&lt;-3),EX91*0.3,IF(AND(FB91&gt;(EW91+2),EY91&lt;-1),EX91*0.1,0)))</f>
        <v>0</v>
      </c>
      <c r="FH91" s="504">
        <f t="shared" ref="FH91:FH154" si="248">(FD91+FE91+FF91+FG91+FC91+FH90)</f>
        <v>-22.165786230515188</v>
      </c>
      <c r="FI91" s="513">
        <f t="shared" si="201"/>
        <v>-0.12407821267199778</v>
      </c>
      <c r="FJ91" s="513">
        <f t="shared" si="193"/>
        <v>-0.20679702111999632</v>
      </c>
      <c r="FL91" s="161"/>
      <c r="FN91" s="103">
        <f t="shared" si="166"/>
        <v>-22.165786230515188</v>
      </c>
      <c r="FO91" s="178"/>
      <c r="FP91" s="179"/>
      <c r="FQ91" s="36">
        <v>42333</v>
      </c>
      <c r="FR91" s="107">
        <v>1.3398999999999996</v>
      </c>
      <c r="FS91" s="107">
        <v>1.4223999999999992</v>
      </c>
      <c r="FT91" s="173">
        <v>-22.23812276476</v>
      </c>
      <c r="FU91" s="197">
        <f t="shared" si="138"/>
        <v>-0.1292481381999977</v>
      </c>
      <c r="FV91" s="218">
        <v>5.877600000000001</v>
      </c>
      <c r="FW91" s="222">
        <f t="shared" si="211"/>
        <v>0</v>
      </c>
      <c r="FX91" s="223">
        <f t="shared" si="167"/>
        <v>0.8</v>
      </c>
      <c r="FY91" s="198">
        <f t="shared" si="228"/>
        <v>-21.290602407137211</v>
      </c>
      <c r="FZ91" s="198">
        <f t="shared" ref="FZ91:FZ103" si="249">(FY91-FY90)</f>
        <v>-0.10339851055999816</v>
      </c>
      <c r="GA91" s="503">
        <f t="shared" si="168"/>
        <v>0</v>
      </c>
      <c r="GB91" s="503">
        <f t="shared" si="169"/>
        <v>0</v>
      </c>
      <c r="GC91" s="503">
        <f t="shared" ref="GC91:GC103" si="250">IF(AND(FY91&gt;(FT91+2),FV91&gt;5),FU91*0.1,IF(AND(FY91&gt;(FT91+2),FV91&gt;3),FU91*0.2,IF(AND(FY91&gt;(FT91+2),FV91&gt;1),FU91*0.3,0)))</f>
        <v>0</v>
      </c>
      <c r="GD91" s="503">
        <f t="shared" ref="GD91:GD103" si="251">IF(AND(FY91&gt;(FT91+2),FV91&lt;-5),FU91*0.5,IF(AND(FY91&gt;(FT91+2),FV91&lt;-3),FU91*0.3,IF(AND(FY91&gt;(FT91+2),FV91&lt;-1),FU91*0.1,0)))</f>
        <v>0</v>
      </c>
      <c r="GE91" s="504">
        <f t="shared" ref="GE91:GE154" si="252">(GA91+GB91+GC91+GD91+FZ91+GE90)</f>
        <v>-21.090602407137212</v>
      </c>
      <c r="GF91" s="513">
        <f t="shared" si="202"/>
        <v>-0.10339851055999816</v>
      </c>
      <c r="GG91" s="513">
        <f t="shared" si="194"/>
        <v>-0.10339851055999816</v>
      </c>
      <c r="GI91" s="161"/>
      <c r="GK91" s="103">
        <f t="shared" si="170"/>
        <v>-21.090602407137212</v>
      </c>
      <c r="GL91" s="178"/>
      <c r="GM91" s="179"/>
      <c r="GN91" s="36">
        <v>42333</v>
      </c>
      <c r="GO91" s="107">
        <v>1.3398999999999996</v>
      </c>
      <c r="GP91" s="107">
        <v>1.4223999999999992</v>
      </c>
      <c r="GQ91" s="173">
        <v>-22.23812276476</v>
      </c>
      <c r="GR91" s="197">
        <f t="shared" si="141"/>
        <v>-0.1292481381999977</v>
      </c>
      <c r="GS91" s="218">
        <v>4.8276000000000003</v>
      </c>
      <c r="GT91" s="222">
        <f t="shared" si="212"/>
        <v>0</v>
      </c>
      <c r="GU91" s="223">
        <f t="shared" si="171"/>
        <v>0.85</v>
      </c>
      <c r="GV91" s="198">
        <f t="shared" si="229"/>
        <v>-24.325335029922801</v>
      </c>
      <c r="GW91" s="198">
        <f t="shared" ref="GW91:GW103" si="253">(GV91-GV90)</f>
        <v>-0.10986091746999804</v>
      </c>
      <c r="GX91" s="503">
        <f t="shared" si="172"/>
        <v>0</v>
      </c>
      <c r="GY91" s="503">
        <f t="shared" si="173"/>
        <v>2.5849627639999539E-2</v>
      </c>
      <c r="GZ91" s="503">
        <f t="shared" ref="GZ91:GZ103" si="254">IF(AND(GV91&gt;(GQ91+2),GS91&gt;5),GR91*0.1,IF(AND(GV91&gt;(GQ91+2),GS91&gt;3),GR91*0.2,IF(AND(GV91&gt;(GQ91+2),GS91&gt;1),GR91*0.3,0)))</f>
        <v>0</v>
      </c>
      <c r="HA91" s="503">
        <f t="shared" ref="HA91:HA103" si="255">IF(AND(GV91&gt;(GQ91+2),GS91&lt;-5),GR91*0.5,IF(AND(GV91&gt;(GQ91+2),GS91&lt;-3),GR91*0.3,IF(AND(GV91&gt;(GQ91+2),GS91&lt;-1),GR91*0.1,0)))</f>
        <v>0</v>
      </c>
      <c r="HB91" s="504">
        <f t="shared" ref="HB91:HB154" si="256">(GX91+GY91+GZ91+HA91+GW91+HB90)</f>
        <v>-23.950440932642806</v>
      </c>
      <c r="HC91" s="513">
        <f t="shared" si="203"/>
        <v>-8.4011289829998503E-2</v>
      </c>
      <c r="HD91" s="513">
        <f t="shared" si="195"/>
        <v>-8.4011289829998503E-2</v>
      </c>
      <c r="HF91" s="161"/>
      <c r="HH91" s="103">
        <f t="shared" si="174"/>
        <v>-23.950440932642806</v>
      </c>
      <c r="HJ91" s="179"/>
      <c r="HK91" s="36">
        <v>42333</v>
      </c>
      <c r="HL91" s="107">
        <v>1.3398999999999996</v>
      </c>
      <c r="HM91" s="107">
        <v>1.4223999999999992</v>
      </c>
      <c r="HN91" s="173">
        <v>-22.23812276476</v>
      </c>
      <c r="HO91" s="197">
        <f t="shared" si="144"/>
        <v>-0.1292481381999977</v>
      </c>
      <c r="HP91" s="218">
        <v>0.42760000000000087</v>
      </c>
      <c r="HQ91" s="222">
        <f t="shared" si="213"/>
        <v>0</v>
      </c>
      <c r="HR91" s="223">
        <f t="shared" si="175"/>
        <v>1</v>
      </c>
      <c r="HS91" s="198">
        <f t="shared" si="230"/>
        <v>-24.034346575726808</v>
      </c>
      <c r="HT91" s="198">
        <f t="shared" ref="HT91:HT103" si="257">(HS91-HS90)</f>
        <v>-0.1292481381999977</v>
      </c>
      <c r="HU91" s="503">
        <f t="shared" si="176"/>
        <v>0</v>
      </c>
      <c r="HV91" s="503">
        <f t="shared" si="177"/>
        <v>0</v>
      </c>
      <c r="HW91" s="503">
        <f t="shared" ref="HW91:HW103" si="258">IF(AND(HS91&gt;(HN91+2),HP91&gt;5),HO91*0.1,IF(AND(HS91&gt;(HN91+2),HP91&gt;3),HO91*0.2,IF(AND(HS91&gt;(HN91+2),HP91&gt;1),HO91*0.3,0)))</f>
        <v>0</v>
      </c>
      <c r="HX91" s="503">
        <f t="shared" ref="HX91:HX103" si="259">IF(AND(HS91&gt;(HN91+2),HP91&lt;-5),HO91*0.5,IF(AND(HS91&gt;(HN91+2),HP91&lt;-3),HO91*0.3,IF(AND(HS91&gt;(HN91+2),HP91&lt;-1),HO91*0.1,0)))</f>
        <v>0</v>
      </c>
      <c r="HY91" s="504">
        <f t="shared" ref="HY91:HY154" si="260">(HU91+HV91+HW91+HX91+HT91+HY90)</f>
        <v>-23.734346575726811</v>
      </c>
      <c r="HZ91" s="513">
        <f t="shared" si="204"/>
        <v>-0.1292481381999977</v>
      </c>
      <c r="IA91" s="513">
        <f t="shared" si="196"/>
        <v>-0.1292481381999977</v>
      </c>
      <c r="IB91" s="159"/>
      <c r="IC91" s="161"/>
      <c r="ID91" s="159"/>
      <c r="IE91" s="103">
        <f t="shared" si="178"/>
        <v>-23.456554007002811</v>
      </c>
      <c r="IF91" s="178"/>
      <c r="IG91" s="179"/>
      <c r="IH91" s="36">
        <v>42333</v>
      </c>
      <c r="II91" s="107">
        <v>1.3398999999999996</v>
      </c>
      <c r="IJ91" s="107">
        <v>1.4223999999999992</v>
      </c>
      <c r="IK91" s="173">
        <v>-22.23812276476</v>
      </c>
      <c r="IL91" s="197">
        <f t="shared" si="147"/>
        <v>-0.1292481381999977</v>
      </c>
      <c r="IM91" s="218">
        <v>2.4276000000000009</v>
      </c>
      <c r="IN91" s="222">
        <f t="shared" si="214"/>
        <v>0</v>
      </c>
      <c r="IO91" s="223">
        <f t="shared" si="179"/>
        <v>0.95</v>
      </c>
      <c r="IP91" s="198">
        <f t="shared" si="231"/>
        <v>-27.153074582383997</v>
      </c>
      <c r="IQ91" s="198">
        <f t="shared" ref="IQ91:IQ103" si="261">(IP91-IP90)</f>
        <v>-0.12278573128999781</v>
      </c>
      <c r="IR91" s="503">
        <f t="shared" si="180"/>
        <v>0</v>
      </c>
      <c r="IS91" s="503">
        <f t="shared" si="181"/>
        <v>1.292481381999977E-2</v>
      </c>
      <c r="IT91" s="503">
        <f t="shared" ref="IT91:IT103" si="262">IF(AND(IP91&gt;(IK91+2),IM91&gt;5),IL91*0.1,IF(AND(IP91&gt;(IK91+2),IM91&gt;3),IL91*0.2,IF(AND(IP91&gt;(IK91+2),IM91&gt;1),IL91*0.3,0)))</f>
        <v>0</v>
      </c>
      <c r="IU91" s="503">
        <f t="shared" ref="IU91:IU103" si="263">IF(AND(IP91&gt;(IK91+2),IM91&lt;-5),IL91*0.5,IF(AND(IP91&gt;(IK91+2),IM91&lt;-3),IL91*0.3,IF(AND(IP91&gt;(IK91+2),IM91&lt;-1),IL91*0.1,0)))</f>
        <v>0</v>
      </c>
      <c r="IV91" s="504">
        <f t="shared" ref="IV91:IV154" si="264">(IR91+IS91+IT91+IU91+IQ91+IV90)</f>
        <v>-24.005423277983997</v>
      </c>
      <c r="IW91" s="513">
        <f t="shared" si="205"/>
        <v>-0.10986091746999804</v>
      </c>
      <c r="IX91" s="513">
        <f t="shared" si="197"/>
        <v>-0.10986091746999804</v>
      </c>
      <c r="IY91" s="159"/>
      <c r="IZ91" s="161"/>
      <c r="JA91" s="159"/>
      <c r="JB91" s="103">
        <f t="shared" si="182"/>
        <v>-23.850756302219999</v>
      </c>
      <c r="JC91" s="184"/>
      <c r="JD91" s="515">
        <v>-22.23812276476</v>
      </c>
      <c r="JF91" s="159">
        <v>2.7600000000000735E-2</v>
      </c>
      <c r="JG91" s="159">
        <f t="shared" si="217"/>
        <v>-22.256069137465992</v>
      </c>
      <c r="JH91" s="159"/>
      <c r="JJ91" s="159">
        <v>-2.1723999999999992</v>
      </c>
      <c r="JK91" s="159">
        <f t="shared" si="218"/>
        <v>-23.127967649044802</v>
      </c>
      <c r="JL91" s="159"/>
      <c r="JN91" s="159">
        <v>0.6276000000000006</v>
      </c>
      <c r="JO91" s="159">
        <f t="shared" si="219"/>
        <v>-21.946119026485199</v>
      </c>
      <c r="JP91" s="159"/>
      <c r="JR91" s="159">
        <v>-3.122399999999999</v>
      </c>
      <c r="JS91" s="159">
        <f t="shared" si="220"/>
        <v>-22.165786230515188</v>
      </c>
      <c r="JT91" s="159"/>
      <c r="JV91" s="159">
        <v>5.877600000000001</v>
      </c>
      <c r="JW91" s="159">
        <f t="shared" si="221"/>
        <v>-21.090602407137212</v>
      </c>
      <c r="JX91" s="159"/>
      <c r="JZ91" s="159">
        <v>4.8276000000000003</v>
      </c>
      <c r="KA91" s="159">
        <f t="shared" si="222"/>
        <v>-23.950440932642806</v>
      </c>
      <c r="KB91" s="159"/>
      <c r="KD91" s="370">
        <v>0.42760000000000087</v>
      </c>
      <c r="KE91" s="159">
        <f t="shared" si="223"/>
        <v>-23.456554007002811</v>
      </c>
      <c r="KF91" s="159"/>
      <c r="KH91" s="218">
        <v>2.4276000000000009</v>
      </c>
      <c r="KI91" s="159">
        <f t="shared" si="232"/>
        <v>-23.850756302219999</v>
      </c>
      <c r="KJ91" s="159"/>
      <c r="KK91" s="36">
        <v>42333</v>
      </c>
      <c r="KL91" s="36"/>
    </row>
    <row r="92" spans="1:315" x14ac:dyDescent="0.25">
      <c r="A92" s="95">
        <v>41238</v>
      </c>
      <c r="B92" s="36">
        <v>41238</v>
      </c>
      <c r="C92" s="303">
        <v>1.45</v>
      </c>
      <c r="D92" s="303">
        <v>-0.75</v>
      </c>
      <c r="E92" s="303">
        <v>2.0499999999999998</v>
      </c>
      <c r="F92" s="303">
        <v>-1.7</v>
      </c>
      <c r="G92" s="303">
        <v>7.3000000000000007</v>
      </c>
      <c r="H92" s="303">
        <v>6.25</v>
      </c>
      <c r="I92" s="303">
        <v>1.85</v>
      </c>
      <c r="J92" s="303">
        <v>3.85</v>
      </c>
      <c r="K92" s="105"/>
      <c r="L92" s="36">
        <v>42333</v>
      </c>
      <c r="M92" s="104">
        <v>1.3398999999999996</v>
      </c>
      <c r="N92" s="98">
        <f t="shared" si="215"/>
        <v>1.4223999999999992</v>
      </c>
      <c r="O92" s="107">
        <f t="shared" si="216"/>
        <v>1.5059333333333325</v>
      </c>
      <c r="P92" s="264"/>
      <c r="Q92" s="177">
        <v>42333</v>
      </c>
      <c r="R92" s="303">
        <v>1.45</v>
      </c>
      <c r="S92" s="219">
        <v>2.7600000000000735E-2</v>
      </c>
      <c r="U92" s="303">
        <v>-0.75</v>
      </c>
      <c r="V92" s="219">
        <v>-2.1723999999999992</v>
      </c>
      <c r="X92" s="303">
        <v>2.0499999999999998</v>
      </c>
      <c r="Y92" s="219">
        <v>0.6276000000000006</v>
      </c>
      <c r="AA92" s="303">
        <v>-1.7</v>
      </c>
      <c r="AB92" s="219">
        <v>-3.122399999999999</v>
      </c>
      <c r="AD92" s="303">
        <v>7.3000000000000007</v>
      </c>
      <c r="AE92" s="218">
        <v>5.877600000000001</v>
      </c>
      <c r="AG92" s="303">
        <v>6.25</v>
      </c>
      <c r="AH92" s="218">
        <v>4.8276000000000003</v>
      </c>
      <c r="AJ92" s="303">
        <v>1.85</v>
      </c>
      <c r="AK92" s="218">
        <v>0.42760000000000087</v>
      </c>
      <c r="AL92" s="103"/>
      <c r="AM92" s="303">
        <v>3.85</v>
      </c>
      <c r="AN92" s="330">
        <f t="shared" si="206"/>
        <v>2.4276000000000009</v>
      </c>
      <c r="AO92" s="484"/>
      <c r="AZ92" s="36">
        <v>42334</v>
      </c>
      <c r="BA92" s="303">
        <v>-0.89999999999999991</v>
      </c>
      <c r="BB92" s="227"/>
      <c r="BC92" s="303">
        <v>-0.75</v>
      </c>
      <c r="BD92" s="184"/>
      <c r="BE92" s="303">
        <v>2.2000000000000002</v>
      </c>
      <c r="BF92" s="184"/>
      <c r="BG92" s="303">
        <v>-3.5999999999999996</v>
      </c>
      <c r="BH92" s="184"/>
      <c r="BI92" s="303">
        <v>8.1999999999999993</v>
      </c>
      <c r="BJ92" s="184"/>
      <c r="BK92" s="303">
        <v>6.6999999999999993</v>
      </c>
      <c r="BL92" s="374"/>
      <c r="BM92" s="303">
        <v>3.8000000000000003</v>
      </c>
      <c r="BN92" s="184"/>
      <c r="BO92" s="303">
        <v>-0.40000000000000013</v>
      </c>
      <c r="BP92" s="184"/>
      <c r="BQ92">
        <f t="shared" si="150"/>
        <v>1</v>
      </c>
      <c r="BR92" s="36">
        <v>42332</v>
      </c>
      <c r="BS92">
        <v>36</v>
      </c>
      <c r="BT92">
        <f t="shared" si="123"/>
        <v>0.36</v>
      </c>
      <c r="BU92">
        <v>-22.506366666666668</v>
      </c>
      <c r="BV92" s="36">
        <v>42334</v>
      </c>
      <c r="BW92" s="100">
        <v>38</v>
      </c>
      <c r="BX92" s="100">
        <f t="shared" si="124"/>
        <v>0.38</v>
      </c>
      <c r="BY92" s="100">
        <f t="shared" si="125"/>
        <v>-22.36126371776</v>
      </c>
      <c r="BZ92" s="161"/>
      <c r="CA92" s="161"/>
      <c r="CB92" s="159"/>
      <c r="CC92" s="36">
        <v>42334</v>
      </c>
      <c r="CD92" s="107">
        <v>1.1779999999999999</v>
      </c>
      <c r="CE92" s="107">
        <v>1.2589499999999998</v>
      </c>
      <c r="CF92" s="173">
        <v>-22.36126371776</v>
      </c>
      <c r="CG92" s="197">
        <f t="shared" si="126"/>
        <v>-0.12314095300000005</v>
      </c>
      <c r="CH92" s="219">
        <v>-2.1589499999999999</v>
      </c>
      <c r="CI92" s="222">
        <f t="shared" si="207"/>
        <v>1.3</v>
      </c>
      <c r="CJ92" s="223">
        <f t="shared" si="151"/>
        <v>0</v>
      </c>
      <c r="CK92" s="198">
        <f t="shared" si="224"/>
        <v>-22.416152376365993</v>
      </c>
      <c r="CL92" s="198">
        <f t="shared" si="233"/>
        <v>-0.16008323890000042</v>
      </c>
      <c r="CM92" s="503">
        <f t="shared" si="152"/>
        <v>0</v>
      </c>
      <c r="CN92" s="503">
        <f t="shared" si="153"/>
        <v>0</v>
      </c>
      <c r="CO92" s="503">
        <f t="shared" si="234"/>
        <v>0</v>
      </c>
      <c r="CP92" s="503">
        <f t="shared" si="235"/>
        <v>0</v>
      </c>
      <c r="CQ92" s="504">
        <f t="shared" si="236"/>
        <v>-22.416152376365993</v>
      </c>
      <c r="CR92" s="513">
        <f t="shared" si="198"/>
        <v>-9.6049943340000249E-2</v>
      </c>
      <c r="CS92" s="513">
        <f t="shared" si="190"/>
        <v>-0.16008323890000042</v>
      </c>
      <c r="CU92" s="161"/>
      <c r="CW92" s="103">
        <f t="shared" si="154"/>
        <v>-22.416152376365993</v>
      </c>
      <c r="CX92" s="227"/>
      <c r="CZ92" s="36">
        <v>42334</v>
      </c>
      <c r="DA92" s="107">
        <v>1.1779999999999999</v>
      </c>
      <c r="DB92" s="107">
        <v>1.2589499999999998</v>
      </c>
      <c r="DC92" s="173">
        <v>-22.36126371776</v>
      </c>
      <c r="DD92" s="197">
        <f t="shared" si="129"/>
        <v>-0.12314095300000005</v>
      </c>
      <c r="DE92" s="219">
        <v>-2.0089499999999996</v>
      </c>
      <c r="DF92" s="222">
        <f t="shared" si="208"/>
        <v>1.3</v>
      </c>
      <c r="DG92" s="223">
        <f t="shared" si="155"/>
        <v>0</v>
      </c>
      <c r="DH92" s="198">
        <f t="shared" si="225"/>
        <v>-24.045949237031195</v>
      </c>
      <c r="DI92" s="198">
        <f t="shared" si="237"/>
        <v>-0.16008323890000042</v>
      </c>
      <c r="DJ92" s="503">
        <f t="shared" si="156"/>
        <v>0</v>
      </c>
      <c r="DK92" s="503">
        <f t="shared" si="157"/>
        <v>0</v>
      </c>
      <c r="DL92" s="503">
        <f t="shared" si="238"/>
        <v>0</v>
      </c>
      <c r="DM92" s="503">
        <f t="shared" si="239"/>
        <v>0</v>
      </c>
      <c r="DN92" s="504">
        <f t="shared" si="240"/>
        <v>-24.045949237031195</v>
      </c>
      <c r="DO92" s="513">
        <f t="shared" si="199"/>
        <v>-9.6049943340000249E-2</v>
      </c>
      <c r="DP92" s="513">
        <f t="shared" si="191"/>
        <v>-6.4033295560000175E-2</v>
      </c>
      <c r="DR92" s="161"/>
      <c r="DT92" s="103">
        <f t="shared" si="158"/>
        <v>-23.192000944604803</v>
      </c>
      <c r="DU92" s="184"/>
      <c r="DV92" s="179"/>
      <c r="DW92" s="36">
        <v>42334</v>
      </c>
      <c r="DX92" s="107">
        <v>1.1779999999999999</v>
      </c>
      <c r="DY92" s="107">
        <v>1.2589499999999998</v>
      </c>
      <c r="DZ92" s="173">
        <v>-22.36126371776</v>
      </c>
      <c r="EA92" s="197">
        <f t="shared" si="132"/>
        <v>-0.12314095300000005</v>
      </c>
      <c r="EB92" s="219">
        <v>0.94105000000000039</v>
      </c>
      <c r="EC92" s="222">
        <f t="shared" si="209"/>
        <v>0</v>
      </c>
      <c r="ED92" s="223">
        <f t="shared" si="159"/>
        <v>1</v>
      </c>
      <c r="EE92" s="198">
        <f t="shared" si="226"/>
        <v>-21.915150302165202</v>
      </c>
      <c r="EF92" s="198">
        <f t="shared" si="241"/>
        <v>-0.12314095300000005</v>
      </c>
      <c r="EG92" s="503">
        <f t="shared" si="160"/>
        <v>0</v>
      </c>
      <c r="EH92" s="503">
        <f t="shared" si="161"/>
        <v>0</v>
      </c>
      <c r="EI92" s="503">
        <f t="shared" si="242"/>
        <v>0</v>
      </c>
      <c r="EJ92" s="503">
        <f t="shared" si="243"/>
        <v>0</v>
      </c>
      <c r="EK92" s="504">
        <f t="shared" si="244"/>
        <v>-22.069259979485199</v>
      </c>
      <c r="EL92" s="513">
        <f t="shared" si="200"/>
        <v>-0.12314095300000005</v>
      </c>
      <c r="EM92" s="513">
        <f t="shared" si="192"/>
        <v>-0.12314095300000005</v>
      </c>
      <c r="EO92" s="161"/>
      <c r="EQ92" s="103">
        <f t="shared" si="162"/>
        <v>-22.069259979485199</v>
      </c>
      <c r="ER92" s="178"/>
      <c r="ES92" s="179"/>
      <c r="ET92" s="36">
        <v>42334</v>
      </c>
      <c r="EU92" s="107">
        <v>1.1779999999999999</v>
      </c>
      <c r="EV92" s="107">
        <v>1.2589499999999998</v>
      </c>
      <c r="EW92" s="173">
        <v>-22.36126371776</v>
      </c>
      <c r="EX92" s="197">
        <f t="shared" si="135"/>
        <v>-0.12314095300000005</v>
      </c>
      <c r="EY92" s="219">
        <v>-4.8589499999999992</v>
      </c>
      <c r="EZ92" s="222">
        <f t="shared" si="210"/>
        <v>1.7</v>
      </c>
      <c r="FA92" s="223">
        <f t="shared" si="163"/>
        <v>0</v>
      </c>
      <c r="FB92" s="198">
        <f t="shared" si="227"/>
        <v>-21.275125850615193</v>
      </c>
      <c r="FC92" s="198">
        <f t="shared" si="245"/>
        <v>-0.20933962009999973</v>
      </c>
      <c r="FD92" s="503">
        <f t="shared" si="164"/>
        <v>0</v>
      </c>
      <c r="FE92" s="503">
        <f t="shared" si="165"/>
        <v>0</v>
      </c>
      <c r="FF92" s="503">
        <f t="shared" si="246"/>
        <v>0</v>
      </c>
      <c r="FG92" s="503">
        <f t="shared" si="247"/>
        <v>0</v>
      </c>
      <c r="FH92" s="504">
        <f t="shared" si="248"/>
        <v>-22.375125850615188</v>
      </c>
      <c r="FI92" s="513">
        <f t="shared" si="201"/>
        <v>-0.12560377205999984</v>
      </c>
      <c r="FJ92" s="513">
        <f t="shared" si="193"/>
        <v>-0.20933962009999973</v>
      </c>
      <c r="FL92" s="161"/>
      <c r="FN92" s="103">
        <f t="shared" si="166"/>
        <v>-22.375125850615188</v>
      </c>
      <c r="FO92" s="178"/>
      <c r="FP92" s="179"/>
      <c r="FQ92" s="36">
        <v>42334</v>
      </c>
      <c r="FR92" s="107">
        <v>1.1779999999999999</v>
      </c>
      <c r="FS92" s="107">
        <v>1.2589499999999998</v>
      </c>
      <c r="FT92" s="173">
        <v>-22.36126371776</v>
      </c>
      <c r="FU92" s="197">
        <f t="shared" si="138"/>
        <v>-0.12314095300000005</v>
      </c>
      <c r="FV92" s="218">
        <v>6.9410499999999997</v>
      </c>
      <c r="FW92" s="222">
        <f t="shared" si="211"/>
        <v>0</v>
      </c>
      <c r="FX92" s="223">
        <f t="shared" si="167"/>
        <v>0.8</v>
      </c>
      <c r="FY92" s="198">
        <f t="shared" si="228"/>
        <v>-21.389115169537209</v>
      </c>
      <c r="FZ92" s="198">
        <f t="shared" si="249"/>
        <v>-9.8512762399998621E-2</v>
      </c>
      <c r="GA92" s="503">
        <f t="shared" si="168"/>
        <v>0</v>
      </c>
      <c r="GB92" s="503">
        <f t="shared" si="169"/>
        <v>0</v>
      </c>
      <c r="GC92" s="503">
        <f t="shared" si="250"/>
        <v>0</v>
      </c>
      <c r="GD92" s="503">
        <f t="shared" si="251"/>
        <v>0</v>
      </c>
      <c r="GE92" s="504">
        <f t="shared" si="252"/>
        <v>-21.18911516953721</v>
      </c>
      <c r="GF92" s="513">
        <f t="shared" si="202"/>
        <v>-9.8512762399998621E-2</v>
      </c>
      <c r="GG92" s="513">
        <f t="shared" si="194"/>
        <v>-9.8512762399998621E-2</v>
      </c>
      <c r="GI92" s="161"/>
      <c r="GK92" s="103">
        <f t="shared" si="170"/>
        <v>-21.18911516953721</v>
      </c>
      <c r="GL92" s="178"/>
      <c r="GM92" s="179"/>
      <c r="GN92" s="36">
        <v>42334</v>
      </c>
      <c r="GO92" s="107">
        <v>1.1779999999999999</v>
      </c>
      <c r="GP92" s="107">
        <v>1.2589499999999998</v>
      </c>
      <c r="GQ92" s="173">
        <v>-22.36126371776</v>
      </c>
      <c r="GR92" s="197">
        <f t="shared" si="141"/>
        <v>-0.12314095300000005</v>
      </c>
      <c r="GS92" s="218">
        <v>5.4410499999999997</v>
      </c>
      <c r="GT92" s="222">
        <f t="shared" si="212"/>
        <v>0</v>
      </c>
      <c r="GU92" s="223">
        <f t="shared" si="171"/>
        <v>0.8</v>
      </c>
      <c r="GV92" s="198">
        <f t="shared" si="229"/>
        <v>-24.4238477923228</v>
      </c>
      <c r="GW92" s="198">
        <f t="shared" si="253"/>
        <v>-9.8512762399998621E-2</v>
      </c>
      <c r="GX92" s="503">
        <f t="shared" si="172"/>
        <v>0</v>
      </c>
      <c r="GY92" s="503">
        <f t="shared" si="173"/>
        <v>3.6942285900000017E-2</v>
      </c>
      <c r="GZ92" s="503">
        <f t="shared" si="254"/>
        <v>0</v>
      </c>
      <c r="HA92" s="503">
        <f t="shared" si="255"/>
        <v>0</v>
      </c>
      <c r="HB92" s="504">
        <f t="shared" si="256"/>
        <v>-24.012011409142804</v>
      </c>
      <c r="HC92" s="513">
        <f t="shared" si="203"/>
        <v>-6.1570476499998604E-2</v>
      </c>
      <c r="HD92" s="513">
        <f t="shared" si="195"/>
        <v>-6.1570476499998604E-2</v>
      </c>
      <c r="HF92" s="161"/>
      <c r="HH92" s="103">
        <f t="shared" si="174"/>
        <v>-24.012011409142804</v>
      </c>
      <c r="HJ92" s="179"/>
      <c r="HK92" s="36">
        <v>42334</v>
      </c>
      <c r="HL92" s="107">
        <v>1.1779999999999999</v>
      </c>
      <c r="HM92" s="107">
        <v>1.2589499999999998</v>
      </c>
      <c r="HN92" s="173">
        <v>-22.36126371776</v>
      </c>
      <c r="HO92" s="197">
        <f t="shared" si="144"/>
        <v>-0.12314095300000005</v>
      </c>
      <c r="HP92" s="218">
        <v>2.5410500000000003</v>
      </c>
      <c r="HQ92" s="222">
        <f t="shared" si="213"/>
        <v>0</v>
      </c>
      <c r="HR92" s="223">
        <f t="shared" si="175"/>
        <v>0.95</v>
      </c>
      <c r="HS92" s="198">
        <f t="shared" si="230"/>
        <v>-24.151330481076808</v>
      </c>
      <c r="HT92" s="198">
        <f t="shared" si="257"/>
        <v>-0.11698390535000058</v>
      </c>
      <c r="HU92" s="503">
        <f t="shared" si="176"/>
        <v>0</v>
      </c>
      <c r="HV92" s="503">
        <f t="shared" si="177"/>
        <v>0</v>
      </c>
      <c r="HW92" s="503">
        <f t="shared" si="258"/>
        <v>0</v>
      </c>
      <c r="HX92" s="503">
        <f t="shared" si="259"/>
        <v>0</v>
      </c>
      <c r="HY92" s="504">
        <f t="shared" si="260"/>
        <v>-23.851330481076811</v>
      </c>
      <c r="HZ92" s="513">
        <f t="shared" si="204"/>
        <v>-0.11698390535000058</v>
      </c>
      <c r="IA92" s="513">
        <f t="shared" si="196"/>
        <v>-0.11698390535000058</v>
      </c>
      <c r="IB92" s="159"/>
      <c r="IC92" s="161"/>
      <c r="ID92" s="159"/>
      <c r="IE92" s="103">
        <f t="shared" si="178"/>
        <v>-23.573537912352812</v>
      </c>
      <c r="IF92" s="178"/>
      <c r="IG92" s="179"/>
      <c r="IH92" s="36">
        <v>42334</v>
      </c>
      <c r="II92" s="107">
        <v>1.1779999999999999</v>
      </c>
      <c r="IJ92" s="107">
        <v>1.2589499999999998</v>
      </c>
      <c r="IK92" s="173">
        <v>-22.36126371776</v>
      </c>
      <c r="IL92" s="197">
        <f t="shared" si="147"/>
        <v>-0.12314095300000005</v>
      </c>
      <c r="IM92" s="218">
        <v>-1.6589499999999999</v>
      </c>
      <c r="IN92" s="222">
        <f t="shared" si="214"/>
        <v>1</v>
      </c>
      <c r="IO92" s="223">
        <f t="shared" si="179"/>
        <v>0</v>
      </c>
      <c r="IP92" s="198">
        <f t="shared" si="231"/>
        <v>-27.165388677683996</v>
      </c>
      <c r="IQ92" s="198">
        <f t="shared" si="261"/>
        <v>-1.2314095299998939E-2</v>
      </c>
      <c r="IR92" s="503">
        <f t="shared" si="180"/>
        <v>3.6942285900000017E-2</v>
      </c>
      <c r="IS92" s="503">
        <f t="shared" si="181"/>
        <v>0</v>
      </c>
      <c r="IT92" s="503">
        <f t="shared" si="262"/>
        <v>0</v>
      </c>
      <c r="IU92" s="503">
        <f t="shared" si="263"/>
        <v>0</v>
      </c>
      <c r="IV92" s="504">
        <f t="shared" si="264"/>
        <v>-23.980795087383996</v>
      </c>
      <c r="IW92" s="513">
        <f t="shared" si="205"/>
        <v>1.4776914360000646E-2</v>
      </c>
      <c r="IX92" s="513">
        <f t="shared" si="197"/>
        <v>9.8512762400004318E-3</v>
      </c>
      <c r="IY92" s="159"/>
      <c r="IZ92" s="161"/>
      <c r="JA92" s="159"/>
      <c r="JB92" s="103">
        <f t="shared" si="182"/>
        <v>-23.84090502598</v>
      </c>
      <c r="JC92" s="184"/>
      <c r="JD92" s="515">
        <v>-22.36126371776</v>
      </c>
      <c r="JF92" s="159">
        <v>-2.1589499999999999</v>
      </c>
      <c r="JG92" s="159">
        <f t="shared" si="217"/>
        <v>-22.416152376365993</v>
      </c>
      <c r="JH92" s="159"/>
      <c r="JJ92" s="159">
        <v>-2.0089499999999996</v>
      </c>
      <c r="JK92" s="159">
        <f t="shared" si="218"/>
        <v>-23.192000944604803</v>
      </c>
      <c r="JL92" s="159"/>
      <c r="JN92" s="159">
        <v>0.94105000000000039</v>
      </c>
      <c r="JO92" s="159">
        <f t="shared" si="219"/>
        <v>-22.069259979485199</v>
      </c>
      <c r="JP92" s="159"/>
      <c r="JR92" s="159">
        <v>-4.8589499999999992</v>
      </c>
      <c r="JS92" s="159">
        <f t="shared" si="220"/>
        <v>-22.375125850615188</v>
      </c>
      <c r="JT92" s="159"/>
      <c r="JV92" s="159">
        <v>6.9410499999999997</v>
      </c>
      <c r="JW92" s="159">
        <f t="shared" si="221"/>
        <v>-21.18911516953721</v>
      </c>
      <c r="JX92" s="159"/>
      <c r="JZ92" s="159">
        <v>5.4410499999999997</v>
      </c>
      <c r="KA92" s="159">
        <f t="shared" si="222"/>
        <v>-24.012011409142804</v>
      </c>
      <c r="KB92" s="159"/>
      <c r="KD92" s="370">
        <v>2.5410500000000003</v>
      </c>
      <c r="KE92" s="159">
        <f t="shared" si="223"/>
        <v>-23.573537912352812</v>
      </c>
      <c r="KF92" s="159"/>
      <c r="KH92" s="218">
        <v>-1.6589499999999999</v>
      </c>
      <c r="KI92" s="159">
        <f t="shared" si="232"/>
        <v>-23.84090502598</v>
      </c>
      <c r="KJ92" s="159"/>
      <c r="KK92" s="36">
        <v>42334</v>
      </c>
      <c r="KL92" s="36"/>
    </row>
    <row r="93" spans="1:315" ht="15.75" thickBot="1" x14ac:dyDescent="0.3">
      <c r="A93" s="95">
        <v>41239</v>
      </c>
      <c r="B93" s="36">
        <v>41239</v>
      </c>
      <c r="C93" s="303">
        <v>-0.89999999999999991</v>
      </c>
      <c r="D93" s="303">
        <v>-0.75</v>
      </c>
      <c r="E93" s="303">
        <v>2.2000000000000002</v>
      </c>
      <c r="F93" s="303">
        <v>-3.5999999999999996</v>
      </c>
      <c r="G93" s="303">
        <v>8.1999999999999993</v>
      </c>
      <c r="H93" s="303">
        <v>6.6999999999999993</v>
      </c>
      <c r="I93" s="303">
        <v>3.8000000000000003</v>
      </c>
      <c r="J93" s="303">
        <v>-0.40000000000000013</v>
      </c>
      <c r="K93" s="105"/>
      <c r="L93" s="36">
        <v>42334</v>
      </c>
      <c r="M93" s="104">
        <v>1.1779999999999999</v>
      </c>
      <c r="N93" s="98">
        <f t="shared" si="215"/>
        <v>1.2589499999999998</v>
      </c>
      <c r="O93" s="107">
        <f t="shared" si="216"/>
        <v>1.3409333333333329</v>
      </c>
      <c r="P93" s="264"/>
      <c r="Q93" s="177">
        <v>42334</v>
      </c>
      <c r="R93" s="303">
        <v>-0.89999999999999991</v>
      </c>
      <c r="S93" s="219">
        <v>-2.1589499999999999</v>
      </c>
      <c r="U93" s="303">
        <v>-0.75</v>
      </c>
      <c r="V93" s="219">
        <v>-2.0089499999999996</v>
      </c>
      <c r="X93" s="303">
        <v>2.2000000000000002</v>
      </c>
      <c r="Y93" s="219">
        <v>0.94105000000000039</v>
      </c>
      <c r="AA93" s="303">
        <v>-3.5999999999999996</v>
      </c>
      <c r="AB93" s="219">
        <v>-4.8589499999999992</v>
      </c>
      <c r="AD93" s="303">
        <v>8.1999999999999993</v>
      </c>
      <c r="AE93" s="218">
        <v>6.9410499999999997</v>
      </c>
      <c r="AG93" s="303">
        <v>6.6999999999999993</v>
      </c>
      <c r="AH93" s="218">
        <v>5.4410499999999997</v>
      </c>
      <c r="AJ93" s="303">
        <v>3.8000000000000003</v>
      </c>
      <c r="AK93" s="218">
        <v>2.5410500000000003</v>
      </c>
      <c r="AL93" s="103"/>
      <c r="AM93" s="303">
        <v>-0.40000000000000013</v>
      </c>
      <c r="AN93" s="330">
        <f t="shared" si="206"/>
        <v>-1.6589499999999999</v>
      </c>
      <c r="AO93" s="484"/>
      <c r="AZ93" s="36">
        <v>42335</v>
      </c>
      <c r="BA93" s="303">
        <v>-1.85</v>
      </c>
      <c r="BB93" s="227"/>
      <c r="BC93" s="303">
        <v>-1.7</v>
      </c>
      <c r="BD93" s="184"/>
      <c r="BE93" s="303">
        <v>4.1500000000000004</v>
      </c>
      <c r="BF93" s="184"/>
      <c r="BG93" s="303">
        <v>-4.25</v>
      </c>
      <c r="BH93" s="184"/>
      <c r="BI93" s="303">
        <v>6.75</v>
      </c>
      <c r="BJ93" s="184"/>
      <c r="BK93" s="303">
        <v>5.9</v>
      </c>
      <c r="BL93" s="374"/>
      <c r="BM93" s="303">
        <v>6.35</v>
      </c>
      <c r="BN93" s="184"/>
      <c r="BO93" s="303">
        <v>-1.5</v>
      </c>
      <c r="BP93" s="184"/>
      <c r="BQ93">
        <f t="shared" si="150"/>
        <v>1</v>
      </c>
      <c r="BR93" s="36">
        <v>42333</v>
      </c>
      <c r="BS93">
        <v>37</v>
      </c>
      <c r="BT93">
        <f t="shared" si="123"/>
        <v>0.37</v>
      </c>
      <c r="BU93" s="490"/>
      <c r="BV93" s="36">
        <v>42335</v>
      </c>
      <c r="BW93" s="100">
        <v>39</v>
      </c>
      <c r="BX93" s="100">
        <f t="shared" si="124"/>
        <v>0.39</v>
      </c>
      <c r="BY93" s="100">
        <f t="shared" si="125"/>
        <v>-22.478492857559999</v>
      </c>
      <c r="BZ93" s="100"/>
      <c r="CA93" s="100"/>
      <c r="CC93" s="36">
        <v>42335</v>
      </c>
      <c r="CD93" s="107">
        <v>1.0192000000000001</v>
      </c>
      <c r="CE93" s="107">
        <v>1.0986</v>
      </c>
      <c r="CF93" s="173">
        <v>-22.478492857559999</v>
      </c>
      <c r="CG93" s="197">
        <f t="shared" si="126"/>
        <v>-0.11722913979999916</v>
      </c>
      <c r="CH93" s="219">
        <v>-2.9485999999999999</v>
      </c>
      <c r="CI93" s="222">
        <f t="shared" si="207"/>
        <v>1.3</v>
      </c>
      <c r="CJ93" s="223">
        <f t="shared" si="151"/>
        <v>0</v>
      </c>
      <c r="CK93" s="198">
        <f t="shared" si="224"/>
        <v>-22.568550258105994</v>
      </c>
      <c r="CL93" s="198">
        <f t="shared" si="233"/>
        <v>-0.15239788174000068</v>
      </c>
      <c r="CM93" s="503">
        <f t="shared" si="152"/>
        <v>0</v>
      </c>
      <c r="CN93" s="503">
        <f t="shared" si="153"/>
        <v>0</v>
      </c>
      <c r="CO93" s="503">
        <f t="shared" si="234"/>
        <v>0</v>
      </c>
      <c r="CP93" s="503">
        <f t="shared" si="235"/>
        <v>0</v>
      </c>
      <c r="CQ93" s="504">
        <f t="shared" si="236"/>
        <v>-22.568550258105994</v>
      </c>
      <c r="CR93" s="513">
        <f t="shared" si="198"/>
        <v>-9.1438729044000411E-2</v>
      </c>
      <c r="CS93" s="513">
        <f t="shared" si="190"/>
        <v>-0.15239788174000068</v>
      </c>
      <c r="CU93" s="161"/>
      <c r="CW93" s="103">
        <f t="shared" si="154"/>
        <v>-22.568550258105994</v>
      </c>
      <c r="CX93" s="227"/>
      <c r="CZ93" s="36">
        <v>42335</v>
      </c>
      <c r="DA93" s="107">
        <v>1.0192000000000001</v>
      </c>
      <c r="DB93" s="107">
        <v>1.0986</v>
      </c>
      <c r="DC93" s="173">
        <v>-22.478492857559999</v>
      </c>
      <c r="DD93" s="197">
        <f t="shared" si="129"/>
        <v>-0.11722913979999916</v>
      </c>
      <c r="DE93" s="219">
        <v>-2.7986</v>
      </c>
      <c r="DF93" s="222">
        <f t="shared" si="208"/>
        <v>1.3</v>
      </c>
      <c r="DG93" s="223">
        <f t="shared" si="155"/>
        <v>0</v>
      </c>
      <c r="DH93" s="198">
        <f t="shared" si="225"/>
        <v>-24.061189025205195</v>
      </c>
      <c r="DI93" s="198">
        <f t="shared" si="237"/>
        <v>-1.5239788174000068E-2</v>
      </c>
      <c r="DJ93" s="503">
        <f t="shared" si="156"/>
        <v>0</v>
      </c>
      <c r="DK93" s="503">
        <f t="shared" si="157"/>
        <v>0</v>
      </c>
      <c r="DL93" s="503">
        <f t="shared" si="238"/>
        <v>0</v>
      </c>
      <c r="DM93" s="503">
        <f t="shared" si="239"/>
        <v>0</v>
      </c>
      <c r="DN93" s="504">
        <f t="shared" si="240"/>
        <v>-24.061189025205195</v>
      </c>
      <c r="DO93" s="513">
        <f t="shared" si="199"/>
        <v>-9.14387290440004E-3</v>
      </c>
      <c r="DP93" s="513">
        <f t="shared" si="191"/>
        <v>-6.0959152696000276E-3</v>
      </c>
      <c r="DR93" s="161"/>
      <c r="DT93" s="103">
        <f t="shared" si="158"/>
        <v>-23.198096859874404</v>
      </c>
      <c r="DU93" s="184"/>
      <c r="DV93" s="179"/>
      <c r="DW93" s="36">
        <v>42335</v>
      </c>
      <c r="DX93" s="107">
        <v>1.0192000000000001</v>
      </c>
      <c r="DY93" s="107">
        <v>1.0986</v>
      </c>
      <c r="DZ93" s="173">
        <v>-22.478492857559999</v>
      </c>
      <c r="EA93" s="197">
        <f t="shared" si="132"/>
        <v>-0.11722913979999916</v>
      </c>
      <c r="EB93" s="219">
        <v>3.0514000000000001</v>
      </c>
      <c r="EC93" s="222">
        <f t="shared" si="209"/>
        <v>0</v>
      </c>
      <c r="ED93" s="223">
        <f t="shared" si="159"/>
        <v>0.9</v>
      </c>
      <c r="EE93" s="198">
        <f t="shared" si="226"/>
        <v>-22.020656527985203</v>
      </c>
      <c r="EF93" s="198">
        <f t="shared" si="241"/>
        <v>-0.10550622582000102</v>
      </c>
      <c r="EG93" s="503">
        <f t="shared" si="160"/>
        <v>0</v>
      </c>
      <c r="EH93" s="503">
        <f t="shared" si="161"/>
        <v>0</v>
      </c>
      <c r="EI93" s="503">
        <f t="shared" si="242"/>
        <v>0</v>
      </c>
      <c r="EJ93" s="503">
        <f t="shared" si="243"/>
        <v>0</v>
      </c>
      <c r="EK93" s="504">
        <f t="shared" si="244"/>
        <v>-22.1747662053052</v>
      </c>
      <c r="EL93" s="513">
        <f t="shared" si="200"/>
        <v>-0.10550622582000102</v>
      </c>
      <c r="EM93" s="513">
        <f t="shared" si="192"/>
        <v>-0.10550622582000102</v>
      </c>
      <c r="EO93" s="161"/>
      <c r="EQ93" s="103">
        <f t="shared" si="162"/>
        <v>-22.1747662053052</v>
      </c>
      <c r="ER93" s="178"/>
      <c r="ES93" s="179"/>
      <c r="ET93" s="36">
        <v>42335</v>
      </c>
      <c r="EU93" s="107">
        <v>1.0192000000000001</v>
      </c>
      <c r="EV93" s="107">
        <v>1.0986</v>
      </c>
      <c r="EW93" s="173">
        <v>-22.478492857559999</v>
      </c>
      <c r="EX93" s="197">
        <f t="shared" si="135"/>
        <v>-0.11722913979999916</v>
      </c>
      <c r="EY93" s="219">
        <v>-5.3486000000000002</v>
      </c>
      <c r="EZ93" s="222">
        <f t="shared" si="210"/>
        <v>1.8</v>
      </c>
      <c r="FA93" s="223">
        <f t="shared" si="163"/>
        <v>0</v>
      </c>
      <c r="FB93" s="198">
        <f t="shared" si="227"/>
        <v>-21.486138302255192</v>
      </c>
      <c r="FC93" s="198">
        <f t="shared" si="245"/>
        <v>-0.21101245163999849</v>
      </c>
      <c r="FD93" s="503">
        <f t="shared" si="164"/>
        <v>0</v>
      </c>
      <c r="FE93" s="503">
        <f t="shared" si="165"/>
        <v>0</v>
      </c>
      <c r="FF93" s="503">
        <f t="shared" si="246"/>
        <v>0</v>
      </c>
      <c r="FG93" s="503">
        <f t="shared" si="247"/>
        <v>0</v>
      </c>
      <c r="FH93" s="504">
        <f t="shared" si="248"/>
        <v>-22.586138302255186</v>
      </c>
      <c r="FI93" s="513">
        <f t="shared" si="201"/>
        <v>-0.12660747098399908</v>
      </c>
      <c r="FJ93" s="513">
        <f t="shared" si="193"/>
        <v>-0.21101245163999849</v>
      </c>
      <c r="FL93" s="161"/>
      <c r="FN93" s="103">
        <f t="shared" si="166"/>
        <v>-22.586138302255186</v>
      </c>
      <c r="FO93" s="178"/>
      <c r="FP93" s="179"/>
      <c r="FQ93" s="36">
        <v>42335</v>
      </c>
      <c r="FR93" s="107">
        <v>1.0192000000000001</v>
      </c>
      <c r="FS93" s="107">
        <v>1.0986</v>
      </c>
      <c r="FT93" s="173">
        <v>-22.478492857559999</v>
      </c>
      <c r="FU93" s="197">
        <f t="shared" si="138"/>
        <v>-0.11722913979999916</v>
      </c>
      <c r="FV93" s="218">
        <v>5.6513999999999998</v>
      </c>
      <c r="FW93" s="222">
        <f t="shared" si="211"/>
        <v>0</v>
      </c>
      <c r="FX93" s="223">
        <f t="shared" si="167"/>
        <v>0.8</v>
      </c>
      <c r="FY93" s="198">
        <f t="shared" si="228"/>
        <v>-21.482898481377209</v>
      </c>
      <c r="FZ93" s="198">
        <f t="shared" si="249"/>
        <v>-9.3783311839999328E-2</v>
      </c>
      <c r="GA93" s="503">
        <f t="shared" si="168"/>
        <v>0</v>
      </c>
      <c r="GB93" s="503">
        <f t="shared" si="169"/>
        <v>0</v>
      </c>
      <c r="GC93" s="503">
        <f t="shared" si="250"/>
        <v>0</v>
      </c>
      <c r="GD93" s="503">
        <f t="shared" si="251"/>
        <v>0</v>
      </c>
      <c r="GE93" s="504">
        <f t="shared" si="252"/>
        <v>-21.28289848137721</v>
      </c>
      <c r="GF93" s="513">
        <f t="shared" si="202"/>
        <v>-9.3783311839999328E-2</v>
      </c>
      <c r="GG93" s="513">
        <f t="shared" si="194"/>
        <v>-9.3783311839999328E-2</v>
      </c>
      <c r="GI93" s="161"/>
      <c r="GK93" s="103">
        <f t="shared" si="170"/>
        <v>-21.28289848137721</v>
      </c>
      <c r="GL93" s="178"/>
      <c r="GM93" s="179"/>
      <c r="GN93" s="36">
        <v>42335</v>
      </c>
      <c r="GO93" s="107">
        <v>1.0192000000000001</v>
      </c>
      <c r="GP93" s="107">
        <v>1.0986</v>
      </c>
      <c r="GQ93" s="173">
        <v>-22.478492857559999</v>
      </c>
      <c r="GR93" s="197">
        <f t="shared" si="141"/>
        <v>-0.11722913979999916</v>
      </c>
      <c r="GS93" s="218">
        <v>4.8014000000000001</v>
      </c>
      <c r="GT93" s="222">
        <f t="shared" si="212"/>
        <v>0</v>
      </c>
      <c r="GU93" s="223">
        <f t="shared" si="171"/>
        <v>0.85</v>
      </c>
      <c r="GV93" s="198">
        <f t="shared" si="229"/>
        <v>-24.433812269205799</v>
      </c>
      <c r="GW93" s="198">
        <f t="shared" si="253"/>
        <v>-9.9644768829989516E-3</v>
      </c>
      <c r="GX93" s="503">
        <f t="shared" si="172"/>
        <v>0</v>
      </c>
      <c r="GY93" s="503">
        <f t="shared" si="173"/>
        <v>0</v>
      </c>
      <c r="GZ93" s="503">
        <f t="shared" si="254"/>
        <v>0</v>
      </c>
      <c r="HA93" s="503">
        <f t="shared" si="255"/>
        <v>0</v>
      </c>
      <c r="HB93" s="504">
        <f t="shared" si="256"/>
        <v>-24.021975886025803</v>
      </c>
      <c r="HC93" s="513">
        <f t="shared" si="203"/>
        <v>-9.9644768829989516E-3</v>
      </c>
      <c r="HD93" s="513">
        <f t="shared" si="195"/>
        <v>-9.9644768829989516E-3</v>
      </c>
      <c r="HF93" s="161"/>
      <c r="HH93" s="103">
        <f t="shared" si="174"/>
        <v>-24.021975886025803</v>
      </c>
      <c r="HJ93" s="179"/>
      <c r="HK93" s="36">
        <v>42335</v>
      </c>
      <c r="HL93" s="107">
        <v>1.0192000000000001</v>
      </c>
      <c r="HM93" s="107">
        <v>1.0986</v>
      </c>
      <c r="HN93" s="173">
        <v>-22.478492857559999</v>
      </c>
      <c r="HO93" s="197">
        <f t="shared" si="144"/>
        <v>-0.11722913979999916</v>
      </c>
      <c r="HP93" s="218">
        <v>5.2513999999999994</v>
      </c>
      <c r="HQ93" s="222">
        <f t="shared" si="213"/>
        <v>0</v>
      </c>
      <c r="HR93" s="223">
        <f t="shared" si="175"/>
        <v>0.8</v>
      </c>
      <c r="HS93" s="198">
        <f t="shared" si="230"/>
        <v>-24.245113792916808</v>
      </c>
      <c r="HT93" s="198">
        <f t="shared" si="257"/>
        <v>-9.3783311839999328E-2</v>
      </c>
      <c r="HU93" s="503">
        <f t="shared" si="176"/>
        <v>0</v>
      </c>
      <c r="HV93" s="503">
        <f t="shared" si="177"/>
        <v>0</v>
      </c>
      <c r="HW93" s="503">
        <f t="shared" si="258"/>
        <v>0</v>
      </c>
      <c r="HX93" s="503">
        <f t="shared" si="259"/>
        <v>0</v>
      </c>
      <c r="HY93" s="504">
        <f t="shared" si="260"/>
        <v>-23.945113792916811</v>
      </c>
      <c r="HZ93" s="513">
        <f t="shared" si="204"/>
        <v>-9.3783311839999328E-2</v>
      </c>
      <c r="IA93" s="513">
        <f t="shared" si="196"/>
        <v>-9.3783311839999328E-2</v>
      </c>
      <c r="IB93" s="159"/>
      <c r="IC93" s="161"/>
      <c r="ID93" s="159"/>
      <c r="IE93" s="103">
        <f t="shared" si="178"/>
        <v>-23.667321224192811</v>
      </c>
      <c r="IF93" s="178"/>
      <c r="IG93" s="179"/>
      <c r="IH93" s="36">
        <v>42335</v>
      </c>
      <c r="II93" s="107">
        <v>1.0192000000000001</v>
      </c>
      <c r="IJ93" s="107">
        <v>1.0986</v>
      </c>
      <c r="IK93" s="173">
        <v>-22.478492857559999</v>
      </c>
      <c r="IL93" s="197">
        <f t="shared" si="147"/>
        <v>-0.11722913979999916</v>
      </c>
      <c r="IM93" s="218">
        <v>-2.5986000000000002</v>
      </c>
      <c r="IN93" s="222">
        <f t="shared" si="214"/>
        <v>1.3</v>
      </c>
      <c r="IO93" s="223">
        <f t="shared" si="179"/>
        <v>0</v>
      </c>
      <c r="IP93" s="198">
        <f t="shared" si="231"/>
        <v>-27.317786559423993</v>
      </c>
      <c r="IQ93" s="198">
        <f t="shared" si="261"/>
        <v>-0.15239788173999713</v>
      </c>
      <c r="IR93" s="503">
        <f t="shared" si="180"/>
        <v>3.5168741939999748E-2</v>
      </c>
      <c r="IS93" s="503">
        <f t="shared" si="181"/>
        <v>0</v>
      </c>
      <c r="IT93" s="503">
        <f t="shared" si="262"/>
        <v>0</v>
      </c>
      <c r="IU93" s="503">
        <f t="shared" si="263"/>
        <v>0</v>
      </c>
      <c r="IV93" s="504">
        <f t="shared" si="264"/>
        <v>-24.098024227183991</v>
      </c>
      <c r="IW93" s="513">
        <f t="shared" si="205"/>
        <v>-7.0337483879998428E-2</v>
      </c>
      <c r="IX93" s="513">
        <f t="shared" si="197"/>
        <v>-4.6891655919998956E-2</v>
      </c>
      <c r="IY93" s="159"/>
      <c r="IZ93" s="161"/>
      <c r="JA93" s="159"/>
      <c r="JB93" s="103">
        <f t="shared" si="182"/>
        <v>-23.887796681899999</v>
      </c>
      <c r="JC93" s="184"/>
      <c r="JD93" s="515">
        <v>-22.478492857559999</v>
      </c>
      <c r="JF93" s="159">
        <v>-2.9485999999999999</v>
      </c>
      <c r="JG93" s="159">
        <f t="shared" si="217"/>
        <v>-22.568550258105994</v>
      </c>
      <c r="JH93" s="159"/>
      <c r="JJ93" s="159">
        <v>-2.7986</v>
      </c>
      <c r="JK93" s="159">
        <f t="shared" si="218"/>
        <v>-23.198096859874404</v>
      </c>
      <c r="JL93" s="159"/>
      <c r="JN93" s="159">
        <v>3.0514000000000001</v>
      </c>
      <c r="JO93" s="159">
        <f t="shared" si="219"/>
        <v>-22.1747662053052</v>
      </c>
      <c r="JP93" s="159"/>
      <c r="JR93" s="159">
        <v>-5.3486000000000002</v>
      </c>
      <c r="JS93" s="159">
        <f t="shared" si="220"/>
        <v>-22.586138302255186</v>
      </c>
      <c r="JT93" s="159"/>
      <c r="JV93" s="159">
        <v>5.6513999999999998</v>
      </c>
      <c r="JW93" s="159">
        <f t="shared" si="221"/>
        <v>-21.28289848137721</v>
      </c>
      <c r="JX93" s="159"/>
      <c r="JZ93" s="159">
        <v>4.8014000000000001</v>
      </c>
      <c r="KA93" s="159">
        <f t="shared" si="222"/>
        <v>-24.021975886025803</v>
      </c>
      <c r="KB93" s="159"/>
      <c r="KD93" s="370">
        <v>5.2513999999999994</v>
      </c>
      <c r="KE93" s="159">
        <f t="shared" si="223"/>
        <v>-23.667321224192811</v>
      </c>
      <c r="KF93" s="159"/>
      <c r="KH93" s="218">
        <v>-2.5986000000000002</v>
      </c>
      <c r="KI93" s="159">
        <f t="shared" si="232"/>
        <v>-23.887796681899999</v>
      </c>
      <c r="KJ93" s="159"/>
      <c r="KK93" s="36">
        <v>42335</v>
      </c>
      <c r="KL93" s="36"/>
    </row>
    <row r="94" spans="1:315" ht="15.75" thickBot="1" x14ac:dyDescent="0.3">
      <c r="A94" s="95">
        <v>41240</v>
      </c>
      <c r="B94" s="36">
        <v>41240</v>
      </c>
      <c r="C94" s="303">
        <v>-1.85</v>
      </c>
      <c r="D94" s="303">
        <v>-1.7</v>
      </c>
      <c r="E94" s="303">
        <v>4.1500000000000004</v>
      </c>
      <c r="F94" s="303">
        <v>-4.25</v>
      </c>
      <c r="G94" s="303">
        <v>6.75</v>
      </c>
      <c r="H94" s="303">
        <v>5.9</v>
      </c>
      <c r="I94" s="303">
        <v>6.35</v>
      </c>
      <c r="J94" s="303">
        <v>-1.5</v>
      </c>
      <c r="K94" s="105"/>
      <c r="L94" s="36">
        <v>42335</v>
      </c>
      <c r="M94" s="104">
        <v>1.0192000000000001</v>
      </c>
      <c r="N94" s="98">
        <f t="shared" si="215"/>
        <v>1.0986</v>
      </c>
      <c r="O94" s="107">
        <f t="shared" si="216"/>
        <v>1.1790333333333332</v>
      </c>
      <c r="P94" s="264"/>
      <c r="Q94" s="177">
        <v>42335</v>
      </c>
      <c r="R94" s="303">
        <v>-1.85</v>
      </c>
      <c r="S94" s="219">
        <v>-2.9485999999999999</v>
      </c>
      <c r="U94" s="303">
        <v>-1.7</v>
      </c>
      <c r="V94" s="219">
        <v>-2.7986</v>
      </c>
      <c r="X94" s="303">
        <v>4.1500000000000004</v>
      </c>
      <c r="Y94" s="219">
        <v>3.0514000000000001</v>
      </c>
      <c r="AA94" s="303">
        <v>-4.25</v>
      </c>
      <c r="AB94" s="219">
        <v>-5.3486000000000002</v>
      </c>
      <c r="AD94" s="303">
        <v>6.75</v>
      </c>
      <c r="AE94" s="218">
        <v>5.6513999999999998</v>
      </c>
      <c r="AG94" s="303">
        <v>5.9</v>
      </c>
      <c r="AH94" s="218">
        <v>4.8014000000000001</v>
      </c>
      <c r="AJ94" s="303">
        <v>6.35</v>
      </c>
      <c r="AK94" s="218">
        <v>5.2513999999999994</v>
      </c>
      <c r="AL94" s="103"/>
      <c r="AM94" s="303">
        <v>-1.5</v>
      </c>
      <c r="AN94" s="330">
        <f t="shared" si="206"/>
        <v>-2.5986000000000002</v>
      </c>
      <c r="AO94" s="484"/>
      <c r="AZ94" s="36">
        <v>42336</v>
      </c>
      <c r="BA94" s="303">
        <v>-0.30000000000000004</v>
      </c>
      <c r="BB94" s="227">
        <v>-22.29504444444445</v>
      </c>
      <c r="BC94" s="303">
        <v>-0.74999999999999989</v>
      </c>
      <c r="BD94" s="184"/>
      <c r="BE94" s="303">
        <v>4</v>
      </c>
      <c r="BF94" s="184"/>
      <c r="BG94" s="303">
        <v>-4.1500000000000004</v>
      </c>
      <c r="BH94" s="184"/>
      <c r="BI94" s="303">
        <v>5.05</v>
      </c>
      <c r="BJ94" s="184"/>
      <c r="BK94" s="303">
        <v>5.0500000000000007</v>
      </c>
      <c r="BL94" s="374"/>
      <c r="BM94" s="303">
        <v>6.75</v>
      </c>
      <c r="BN94" s="184"/>
      <c r="BO94" s="303">
        <v>-1.3499999999999999</v>
      </c>
      <c r="BP94" s="184"/>
      <c r="BQ94">
        <f t="shared" si="150"/>
        <v>1</v>
      </c>
      <c r="BR94" s="36">
        <v>42334</v>
      </c>
      <c r="BS94">
        <v>38</v>
      </c>
      <c r="BT94">
        <f t="shared" si="123"/>
        <v>0.38</v>
      </c>
      <c r="BU94" s="100"/>
      <c r="BV94" s="36">
        <v>42336</v>
      </c>
      <c r="BW94" s="100">
        <v>40</v>
      </c>
      <c r="BX94" s="100">
        <f t="shared" si="124"/>
        <v>0.4</v>
      </c>
      <c r="BY94" s="100">
        <f t="shared" si="125"/>
        <v>-22.590001600000001</v>
      </c>
      <c r="BZ94" s="100"/>
      <c r="CA94" s="100"/>
      <c r="CC94" s="36">
        <v>42336</v>
      </c>
      <c r="CD94" s="107">
        <v>0.86349999999999905</v>
      </c>
      <c r="CE94" s="107">
        <v>0.94134999999999958</v>
      </c>
      <c r="CF94" s="173">
        <v>-22.590001600000001</v>
      </c>
      <c r="CG94" s="197">
        <f>(CF94-CF93)</f>
        <v>-0.11150874244000164</v>
      </c>
      <c r="CH94" s="219">
        <v>-1.2413499999999997</v>
      </c>
      <c r="CI94" s="222">
        <f t="shared" si="207"/>
        <v>1</v>
      </c>
      <c r="CJ94" s="223">
        <f t="shared" si="151"/>
        <v>0</v>
      </c>
      <c r="CK94" s="198">
        <f t="shared" si="224"/>
        <v>-22.680059000545995</v>
      </c>
      <c r="CL94" s="198">
        <f t="shared" si="233"/>
        <v>-0.11150874244000164</v>
      </c>
      <c r="CM94" s="503">
        <f t="shared" si="152"/>
        <v>0</v>
      </c>
      <c r="CN94" s="503">
        <f t="shared" si="153"/>
        <v>0</v>
      </c>
      <c r="CO94" s="503">
        <f t="shared" si="234"/>
        <v>0</v>
      </c>
      <c r="CP94" s="503">
        <f t="shared" si="235"/>
        <v>0</v>
      </c>
      <c r="CQ94" s="504">
        <f t="shared" si="236"/>
        <v>-22.680059000545995</v>
      </c>
      <c r="CR94" s="513">
        <f t="shared" si="198"/>
        <v>-6.6905245464000979E-2</v>
      </c>
      <c r="CS94" s="513">
        <f t="shared" si="190"/>
        <v>-4.4603496976000662E-2</v>
      </c>
      <c r="CU94" s="161"/>
      <c r="CW94" s="103">
        <f t="shared" si="154"/>
        <v>-22.613153755081996</v>
      </c>
      <c r="CX94" s="228">
        <v>-22.29504444444445</v>
      </c>
      <c r="CZ94" s="36">
        <v>42336</v>
      </c>
      <c r="DA94" s="107">
        <v>0.86349999999999905</v>
      </c>
      <c r="DB94" s="107">
        <v>0.94134999999999958</v>
      </c>
      <c r="DC94" s="173">
        <v>-22.590001600000001</v>
      </c>
      <c r="DD94" s="197">
        <f>(DC94-DC93)</f>
        <v>-0.11150874244000164</v>
      </c>
      <c r="DE94" s="219">
        <v>-1.6913499999999995</v>
      </c>
      <c r="DF94" s="222">
        <f t="shared" si="208"/>
        <v>1</v>
      </c>
      <c r="DG94" s="223">
        <f t="shared" si="155"/>
        <v>0</v>
      </c>
      <c r="DH94" s="198">
        <f t="shared" si="225"/>
        <v>-24.072339899449194</v>
      </c>
      <c r="DI94" s="198">
        <f t="shared" si="237"/>
        <v>-1.1150874243998743E-2</v>
      </c>
      <c r="DJ94" s="503">
        <f t="shared" si="156"/>
        <v>0</v>
      </c>
      <c r="DK94" s="503">
        <f t="shared" si="157"/>
        <v>0</v>
      </c>
      <c r="DL94" s="503">
        <f t="shared" si="238"/>
        <v>0</v>
      </c>
      <c r="DM94" s="503">
        <f t="shared" si="239"/>
        <v>0</v>
      </c>
      <c r="DN94" s="504">
        <f t="shared" si="240"/>
        <v>-24.072339899449194</v>
      </c>
      <c r="DO94" s="513">
        <f t="shared" si="199"/>
        <v>-6.6905245463992459E-3</v>
      </c>
      <c r="DP94" s="513">
        <f t="shared" si="191"/>
        <v>-4.460349697599497E-3</v>
      </c>
      <c r="DR94" s="161"/>
      <c r="DT94" s="103">
        <f t="shared" si="158"/>
        <v>-23.202557209572003</v>
      </c>
      <c r="DU94" s="184"/>
      <c r="DV94" s="179"/>
      <c r="DW94" s="36">
        <v>42336</v>
      </c>
      <c r="DX94" s="107">
        <v>0.86349999999999905</v>
      </c>
      <c r="DY94" s="107">
        <v>0.94134999999999958</v>
      </c>
      <c r="DZ94" s="173">
        <v>-22.590001600000001</v>
      </c>
      <c r="EA94" s="197">
        <f>(DZ94-DZ93)</f>
        <v>-0.11150874244000164</v>
      </c>
      <c r="EB94" s="219">
        <v>3.0586500000000005</v>
      </c>
      <c r="EC94" s="222">
        <f t="shared" si="209"/>
        <v>0</v>
      </c>
      <c r="ED94" s="223">
        <f t="shared" si="159"/>
        <v>0.9</v>
      </c>
      <c r="EE94" s="198">
        <f t="shared" si="226"/>
        <v>-22.121014396181206</v>
      </c>
      <c r="EF94" s="198">
        <f t="shared" si="241"/>
        <v>-0.1003578681960029</v>
      </c>
      <c r="EG94" s="503">
        <f t="shared" si="160"/>
        <v>0</v>
      </c>
      <c r="EH94" s="503">
        <f t="shared" si="161"/>
        <v>0</v>
      </c>
      <c r="EI94" s="503">
        <f t="shared" si="242"/>
        <v>0</v>
      </c>
      <c r="EJ94" s="503">
        <f t="shared" si="243"/>
        <v>0</v>
      </c>
      <c r="EK94" s="504">
        <f t="shared" si="244"/>
        <v>-22.275124073501203</v>
      </c>
      <c r="EL94" s="513">
        <f t="shared" si="200"/>
        <v>-0.1003578681960029</v>
      </c>
      <c r="EM94" s="513">
        <f t="shared" si="192"/>
        <v>-0.1003578681960029</v>
      </c>
      <c r="EO94" s="161"/>
      <c r="EQ94" s="103">
        <f t="shared" si="162"/>
        <v>-22.275124073501203</v>
      </c>
      <c r="ER94" s="178"/>
      <c r="ES94" s="179"/>
      <c r="ET94" s="36">
        <v>42336</v>
      </c>
      <c r="EU94" s="107">
        <v>0.86349999999999905</v>
      </c>
      <c r="EV94" s="107">
        <v>0.94134999999999958</v>
      </c>
      <c r="EW94" s="173">
        <v>-22.590001600000001</v>
      </c>
      <c r="EX94" s="197">
        <f>(EW94-EW93)</f>
        <v>-0.11150874244000164</v>
      </c>
      <c r="EY94" s="219">
        <v>-5.0913500000000003</v>
      </c>
      <c r="EZ94" s="222">
        <f t="shared" si="210"/>
        <v>1.8</v>
      </c>
      <c r="FA94" s="223">
        <f t="shared" si="163"/>
        <v>0</v>
      </c>
      <c r="FB94" s="198">
        <f t="shared" si="227"/>
        <v>-21.686854038647194</v>
      </c>
      <c r="FC94" s="198">
        <f t="shared" si="245"/>
        <v>-0.20071573639200224</v>
      </c>
      <c r="FD94" s="503">
        <f t="shared" si="164"/>
        <v>0</v>
      </c>
      <c r="FE94" s="503">
        <f t="shared" si="165"/>
        <v>0</v>
      </c>
      <c r="FF94" s="503">
        <f t="shared" si="246"/>
        <v>0</v>
      </c>
      <c r="FG94" s="503">
        <f t="shared" si="247"/>
        <v>0</v>
      </c>
      <c r="FH94" s="504">
        <f t="shared" si="248"/>
        <v>-22.786854038647189</v>
      </c>
      <c r="FI94" s="513">
        <f t="shared" si="201"/>
        <v>-0.12042944183520134</v>
      </c>
      <c r="FJ94" s="513">
        <f t="shared" si="193"/>
        <v>-8.0286294556800905E-2</v>
      </c>
      <c r="FL94" s="161"/>
      <c r="FN94" s="103">
        <f t="shared" si="166"/>
        <v>-22.666424596811986</v>
      </c>
      <c r="FO94" s="178"/>
      <c r="FP94" s="179"/>
      <c r="FQ94" s="36">
        <v>42336</v>
      </c>
      <c r="FR94" s="107">
        <v>0.86349999999999905</v>
      </c>
      <c r="FS94" s="107">
        <v>0.94134999999999958</v>
      </c>
      <c r="FT94" s="173">
        <v>-22.590001600000001</v>
      </c>
      <c r="FU94" s="197">
        <f>(FT94-FT93)</f>
        <v>-0.11150874244000164</v>
      </c>
      <c r="FV94" s="218">
        <v>4.1086499999999999</v>
      </c>
      <c r="FW94" s="222">
        <f t="shared" si="211"/>
        <v>0</v>
      </c>
      <c r="FX94" s="223">
        <f t="shared" si="167"/>
        <v>0.85</v>
      </c>
      <c r="FY94" s="198">
        <f t="shared" si="228"/>
        <v>-21.577680912451211</v>
      </c>
      <c r="FZ94" s="198">
        <f t="shared" si="249"/>
        <v>-9.4782431074001749E-2</v>
      </c>
      <c r="GA94" s="503">
        <f t="shared" si="168"/>
        <v>0</v>
      </c>
      <c r="GB94" s="503">
        <f t="shared" si="169"/>
        <v>0</v>
      </c>
      <c r="GC94" s="503">
        <f t="shared" si="250"/>
        <v>0</v>
      </c>
      <c r="GD94" s="503">
        <f t="shared" si="251"/>
        <v>0</v>
      </c>
      <c r="GE94" s="504">
        <f t="shared" si="252"/>
        <v>-21.377680912451211</v>
      </c>
      <c r="GF94" s="513">
        <f t="shared" si="202"/>
        <v>-9.4782431074001749E-2</v>
      </c>
      <c r="GG94" s="513">
        <f t="shared" si="194"/>
        <v>-9.4782431074001749E-2</v>
      </c>
      <c r="GI94" s="161"/>
      <c r="GK94" s="103">
        <f t="shared" si="170"/>
        <v>-21.377680912451211</v>
      </c>
      <c r="GL94" s="178"/>
      <c r="GM94" s="179"/>
      <c r="GN94" s="36">
        <v>42336</v>
      </c>
      <c r="GO94" s="107">
        <v>0.86349999999999905</v>
      </c>
      <c r="GP94" s="107">
        <v>0.94134999999999958</v>
      </c>
      <c r="GQ94" s="173">
        <v>-22.590001600000001</v>
      </c>
      <c r="GR94" s="197">
        <f>(GQ94-GQ93)</f>
        <v>-0.11150874244000164</v>
      </c>
      <c r="GS94" s="218">
        <v>4.1086500000000008</v>
      </c>
      <c r="GT94" s="222">
        <f t="shared" si="212"/>
        <v>0</v>
      </c>
      <c r="GU94" s="223">
        <f t="shared" si="171"/>
        <v>0.85</v>
      </c>
      <c r="GV94" s="198">
        <f t="shared" si="229"/>
        <v>-24.443290512313197</v>
      </c>
      <c r="GW94" s="198">
        <f t="shared" si="253"/>
        <v>-9.4782431073987539E-3</v>
      </c>
      <c r="GX94" s="503">
        <f t="shared" si="172"/>
        <v>0</v>
      </c>
      <c r="GY94" s="503">
        <f t="shared" si="173"/>
        <v>0</v>
      </c>
      <c r="GZ94" s="503">
        <f t="shared" si="254"/>
        <v>0</v>
      </c>
      <c r="HA94" s="503">
        <f t="shared" si="255"/>
        <v>0</v>
      </c>
      <c r="HB94" s="504">
        <f t="shared" si="256"/>
        <v>-24.031454129133202</v>
      </c>
      <c r="HC94" s="513">
        <f t="shared" si="203"/>
        <v>-9.4782431073987539E-3</v>
      </c>
      <c r="HD94" s="513">
        <f t="shared" si="195"/>
        <v>-9.4782431073987539E-3</v>
      </c>
      <c r="HF94" s="161"/>
      <c r="HH94" s="103">
        <f t="shared" si="174"/>
        <v>-24.031454129133202</v>
      </c>
      <c r="HJ94" s="179"/>
      <c r="HK94" s="36">
        <v>42336</v>
      </c>
      <c r="HL94" s="107">
        <v>0.86349999999999905</v>
      </c>
      <c r="HM94" s="107">
        <v>0.94134999999999958</v>
      </c>
      <c r="HN94" s="173">
        <v>-22.590001600000001</v>
      </c>
      <c r="HO94" s="197">
        <f>(HN94-HN93)</f>
        <v>-0.11150874244000164</v>
      </c>
      <c r="HP94" s="218">
        <v>5.8086500000000001</v>
      </c>
      <c r="HQ94" s="222">
        <f t="shared" si="213"/>
        <v>0</v>
      </c>
      <c r="HR94" s="223">
        <f t="shared" si="175"/>
        <v>0.8</v>
      </c>
      <c r="HS94" s="198">
        <f t="shared" si="230"/>
        <v>-24.334320786868808</v>
      </c>
      <c r="HT94" s="198">
        <f t="shared" si="257"/>
        <v>-8.9206993952000602E-2</v>
      </c>
      <c r="HU94" s="503">
        <f t="shared" si="176"/>
        <v>0</v>
      </c>
      <c r="HV94" s="503">
        <f t="shared" si="177"/>
        <v>0</v>
      </c>
      <c r="HW94" s="503">
        <f t="shared" si="258"/>
        <v>0</v>
      </c>
      <c r="HX94" s="503">
        <f t="shared" si="259"/>
        <v>0</v>
      </c>
      <c r="HY94" s="504">
        <f t="shared" si="260"/>
        <v>-24.034320786868811</v>
      </c>
      <c r="HZ94" s="513">
        <f t="shared" si="204"/>
        <v>-8.9206993952000602E-2</v>
      </c>
      <c r="IA94" s="513">
        <f t="shared" si="196"/>
        <v>-8.9206993952000602E-2</v>
      </c>
      <c r="IB94" s="159"/>
      <c r="IC94" s="161"/>
      <c r="ID94" s="159"/>
      <c r="IE94" s="103">
        <f t="shared" si="178"/>
        <v>-23.756528218144812</v>
      </c>
      <c r="IF94" s="178"/>
      <c r="IG94" s="179"/>
      <c r="IH94" s="36">
        <v>42336</v>
      </c>
      <c r="II94" s="107">
        <v>0.86349999999999905</v>
      </c>
      <c r="IJ94" s="107">
        <v>0.94134999999999958</v>
      </c>
      <c r="IK94" s="173">
        <v>-22.590001600000001</v>
      </c>
      <c r="IL94" s="197">
        <f>(IK94-IK93)</f>
        <v>-0.11150874244000164</v>
      </c>
      <c r="IM94" s="218">
        <v>-2.2913499999999996</v>
      </c>
      <c r="IN94" s="222">
        <f t="shared" si="214"/>
        <v>1.3</v>
      </c>
      <c r="IO94" s="223">
        <f t="shared" si="179"/>
        <v>0</v>
      </c>
      <c r="IP94" s="198">
        <f t="shared" si="231"/>
        <v>-27.332282695941192</v>
      </c>
      <c r="IQ94" s="198">
        <f t="shared" si="261"/>
        <v>-1.4496136517198721E-2</v>
      </c>
      <c r="IR94" s="503">
        <f t="shared" si="180"/>
        <v>3.3452622732000489E-2</v>
      </c>
      <c r="IS94" s="503">
        <f t="shared" si="181"/>
        <v>0</v>
      </c>
      <c r="IT94" s="503">
        <f t="shared" si="262"/>
        <v>0</v>
      </c>
      <c r="IU94" s="503">
        <f t="shared" si="263"/>
        <v>0</v>
      </c>
      <c r="IV94" s="504">
        <f t="shared" si="264"/>
        <v>-24.07906774096919</v>
      </c>
      <c r="IW94" s="513">
        <f t="shared" si="205"/>
        <v>1.137389172888106E-2</v>
      </c>
      <c r="IX94" s="513">
        <f t="shared" si="197"/>
        <v>7.582594485920708E-3</v>
      </c>
      <c r="IY94" s="159"/>
      <c r="IZ94" s="161"/>
      <c r="JA94" s="159"/>
      <c r="JB94" s="103">
        <f t="shared" si="182"/>
        <v>-23.880214087414078</v>
      </c>
      <c r="JC94" s="184"/>
      <c r="JD94" s="515">
        <v>-22.590001600000001</v>
      </c>
      <c r="JE94">
        <v>3</v>
      </c>
      <c r="JF94" s="159">
        <v>-1.2413499999999997</v>
      </c>
      <c r="JG94" s="159">
        <f t="shared" si="217"/>
        <v>-22.613153755081996</v>
      </c>
      <c r="JH94" s="228">
        <v>-22.29504444444445</v>
      </c>
      <c r="JJ94" s="159">
        <v>-1.6913499999999995</v>
      </c>
      <c r="JK94" s="159">
        <f t="shared" si="218"/>
        <v>-23.202557209572003</v>
      </c>
      <c r="JL94" s="159"/>
      <c r="JN94" s="159">
        <v>3.0586500000000005</v>
      </c>
      <c r="JO94" s="159">
        <f t="shared" si="219"/>
        <v>-22.275124073501203</v>
      </c>
      <c r="JP94" s="159"/>
      <c r="JR94" s="159">
        <v>-5.0913500000000003</v>
      </c>
      <c r="JS94" s="159">
        <f t="shared" si="220"/>
        <v>-22.666424596811986</v>
      </c>
      <c r="JT94" s="159"/>
      <c r="JV94" s="159">
        <v>4.1086499999999999</v>
      </c>
      <c r="JW94" s="159">
        <f t="shared" si="221"/>
        <v>-21.377680912451211</v>
      </c>
      <c r="JX94" s="159"/>
      <c r="JZ94" s="159">
        <v>4.1086500000000008</v>
      </c>
      <c r="KA94" s="159">
        <f t="shared" si="222"/>
        <v>-24.031454129133202</v>
      </c>
      <c r="KB94" s="159"/>
      <c r="KD94" s="370">
        <v>5.8086500000000001</v>
      </c>
      <c r="KE94" s="159">
        <f t="shared" si="223"/>
        <v>-23.756528218144812</v>
      </c>
      <c r="KF94" s="159"/>
      <c r="KH94" s="218">
        <v>-2.2913499999999996</v>
      </c>
      <c r="KI94" s="159">
        <f t="shared" si="232"/>
        <v>-23.880214087414078</v>
      </c>
      <c r="KJ94" s="159"/>
      <c r="KK94" s="36">
        <v>42336</v>
      </c>
      <c r="KL94" s="36"/>
    </row>
    <row r="95" spans="1:315" x14ac:dyDescent="0.25">
      <c r="A95" s="95">
        <v>41241</v>
      </c>
      <c r="B95" s="36">
        <v>41241</v>
      </c>
      <c r="C95" s="303">
        <v>-0.30000000000000004</v>
      </c>
      <c r="D95" s="303">
        <v>-0.74999999999999989</v>
      </c>
      <c r="E95" s="303">
        <v>4</v>
      </c>
      <c r="F95" s="303">
        <v>-4.1500000000000004</v>
      </c>
      <c r="G95" s="303">
        <v>5.05</v>
      </c>
      <c r="H95" s="303">
        <v>5.0500000000000007</v>
      </c>
      <c r="I95" s="303">
        <v>6.75</v>
      </c>
      <c r="J95" s="303">
        <v>-1.3499999999999999</v>
      </c>
      <c r="K95" s="105"/>
      <c r="L95" s="36">
        <v>42336</v>
      </c>
      <c r="M95" s="117">
        <v>0.86349999999999905</v>
      </c>
      <c r="N95" s="98">
        <f t="shared" si="215"/>
        <v>0.94134999999999958</v>
      </c>
      <c r="O95" s="107">
        <f t="shared" si="216"/>
        <v>1.0202333333333329</v>
      </c>
      <c r="P95" s="264"/>
      <c r="Q95" s="177">
        <v>42336</v>
      </c>
      <c r="R95" s="303">
        <v>-0.30000000000000004</v>
      </c>
      <c r="S95" s="219">
        <v>-1.2413499999999997</v>
      </c>
      <c r="T95" s="182">
        <v>-22.29504444444445</v>
      </c>
      <c r="U95" s="303">
        <v>-0.74999999999999989</v>
      </c>
      <c r="V95" s="219">
        <v>-1.6913499999999995</v>
      </c>
      <c r="X95" s="303">
        <v>4</v>
      </c>
      <c r="Y95" s="219">
        <v>3.0586500000000005</v>
      </c>
      <c r="AA95" s="303">
        <v>-4.1500000000000004</v>
      </c>
      <c r="AB95" s="219">
        <v>-5.0913500000000003</v>
      </c>
      <c r="AD95" s="303">
        <v>5.05</v>
      </c>
      <c r="AE95" s="218">
        <v>4.1086499999999999</v>
      </c>
      <c r="AG95" s="303">
        <v>5.0500000000000007</v>
      </c>
      <c r="AH95" s="218">
        <v>4.1086500000000008</v>
      </c>
      <c r="AJ95" s="303">
        <v>6.75</v>
      </c>
      <c r="AK95" s="218">
        <v>5.8086500000000001</v>
      </c>
      <c r="AL95" s="103"/>
      <c r="AM95" s="303">
        <v>-1.3499999999999999</v>
      </c>
      <c r="AN95" s="330">
        <f t="shared" si="206"/>
        <v>-2.2913499999999996</v>
      </c>
      <c r="AO95" s="484"/>
      <c r="AZ95" s="36">
        <v>42337</v>
      </c>
      <c r="BA95" s="303">
        <v>3.1</v>
      </c>
      <c r="BB95" s="227"/>
      <c r="BC95" s="303">
        <v>0.60000000000000009</v>
      </c>
      <c r="BD95" s="184"/>
      <c r="BE95" s="303">
        <v>-3.9499999999999997</v>
      </c>
      <c r="BF95" s="184"/>
      <c r="BG95" s="303">
        <v>-3.8499999999999996</v>
      </c>
      <c r="BH95" s="184"/>
      <c r="BI95" s="303">
        <v>3.0999999999999996</v>
      </c>
      <c r="BJ95" s="184"/>
      <c r="BK95" s="303">
        <v>3.95</v>
      </c>
      <c r="BL95" s="374"/>
      <c r="BM95" s="303">
        <v>5.85</v>
      </c>
      <c r="BN95" s="184"/>
      <c r="BO95" s="303">
        <v>-4.05</v>
      </c>
      <c r="BP95" s="184"/>
      <c r="BQ95">
        <f t="shared" si="150"/>
        <v>1</v>
      </c>
      <c r="BR95" s="36">
        <v>42335</v>
      </c>
      <c r="BS95">
        <v>39</v>
      </c>
      <c r="BT95">
        <f t="shared" si="123"/>
        <v>0.39</v>
      </c>
      <c r="BU95" s="100"/>
      <c r="BV95" s="36">
        <v>42337</v>
      </c>
      <c r="BW95" s="100">
        <v>41</v>
      </c>
      <c r="BX95" s="100">
        <f t="shared" si="124"/>
        <v>0.41</v>
      </c>
      <c r="BY95" s="100">
        <f t="shared" si="125"/>
        <v>-22.695977404759997</v>
      </c>
      <c r="BZ95" s="100"/>
      <c r="CA95" s="100"/>
      <c r="CC95" s="36">
        <v>42337</v>
      </c>
      <c r="CD95" s="107">
        <v>0.71089999999999942</v>
      </c>
      <c r="CE95" s="107">
        <v>0.78719999999999923</v>
      </c>
      <c r="CF95" s="173">
        <v>-22.695977404759997</v>
      </c>
      <c r="CG95" s="257">
        <v>-0.1</v>
      </c>
      <c r="CH95" s="219">
        <v>2.3128000000000011</v>
      </c>
      <c r="CI95" s="222">
        <f t="shared" si="207"/>
        <v>0</v>
      </c>
      <c r="CJ95" s="223">
        <f t="shared" si="151"/>
        <v>0.95</v>
      </c>
      <c r="CK95" s="198">
        <f>IF((CQ94&lt;-24),(((CI95+CJ95)*CG95*0.1)+CK94),(((CI95+CJ95)*CG95)+CK94))</f>
        <v>-22.775059000545994</v>
      </c>
      <c r="CL95" s="198">
        <f t="shared" si="233"/>
        <v>-9.4999999999998863E-2</v>
      </c>
      <c r="CM95" s="503">
        <f t="shared" si="152"/>
        <v>0</v>
      </c>
      <c r="CN95" s="503">
        <f t="shared" si="153"/>
        <v>0</v>
      </c>
      <c r="CO95" s="503">
        <f t="shared" si="234"/>
        <v>0</v>
      </c>
      <c r="CP95" s="503">
        <f t="shared" si="235"/>
        <v>0</v>
      </c>
      <c r="CQ95" s="504">
        <f t="shared" si="236"/>
        <v>-22.775059000545994</v>
      </c>
      <c r="CR95" s="513">
        <f t="shared" si="198"/>
        <v>-9.4999999999998863E-2</v>
      </c>
      <c r="CS95" s="513">
        <f t="shared" si="190"/>
        <v>-9.4999999999998863E-2</v>
      </c>
      <c r="CU95" s="161"/>
      <c r="CW95" s="103">
        <f t="shared" si="154"/>
        <v>-22.708153755081995</v>
      </c>
      <c r="CX95" s="227"/>
      <c r="CZ95" s="36">
        <v>42337</v>
      </c>
      <c r="DA95" s="107">
        <v>0.71089999999999942</v>
      </c>
      <c r="DB95" s="107">
        <v>0.78719999999999923</v>
      </c>
      <c r="DC95" s="173">
        <v>-22.695977404759997</v>
      </c>
      <c r="DD95" s="257">
        <v>-0.1</v>
      </c>
      <c r="DE95" s="219">
        <v>-0.18719999999999914</v>
      </c>
      <c r="DF95" s="222">
        <f t="shared" si="208"/>
        <v>1</v>
      </c>
      <c r="DG95" s="223">
        <f t="shared" si="155"/>
        <v>0</v>
      </c>
      <c r="DH95" s="198">
        <f>IF((DN94&lt;-24),(((DF95+DG95)*DD95*0.1)+DH94),(((DF95+DG95)*DD95)+DH94))</f>
        <v>-24.082339899449195</v>
      </c>
      <c r="DI95" s="198">
        <f t="shared" si="237"/>
        <v>-1.0000000000001563E-2</v>
      </c>
      <c r="DJ95" s="503">
        <f t="shared" si="156"/>
        <v>0</v>
      </c>
      <c r="DK95" s="503">
        <f t="shared" si="157"/>
        <v>0</v>
      </c>
      <c r="DL95" s="503">
        <f t="shared" si="238"/>
        <v>0</v>
      </c>
      <c r="DM95" s="503">
        <f t="shared" si="239"/>
        <v>0</v>
      </c>
      <c r="DN95" s="504">
        <f t="shared" si="240"/>
        <v>-24.082339899449195</v>
      </c>
      <c r="DO95" s="513">
        <f t="shared" si="199"/>
        <v>-6.0000000000009377E-3</v>
      </c>
      <c r="DP95" s="513">
        <f t="shared" si="191"/>
        <v>-4.0000000000006255E-3</v>
      </c>
      <c r="DR95" s="161"/>
      <c r="DT95" s="103">
        <f t="shared" si="158"/>
        <v>-23.206557209572004</v>
      </c>
      <c r="DU95" s="184"/>
      <c r="DV95" s="179"/>
      <c r="DW95" s="36">
        <v>42337</v>
      </c>
      <c r="DX95" s="107">
        <v>0.71089999999999942</v>
      </c>
      <c r="DY95" s="107">
        <v>0.78719999999999923</v>
      </c>
      <c r="DZ95" s="173">
        <v>-22.695977404759997</v>
      </c>
      <c r="EA95" s="257">
        <v>-0.1</v>
      </c>
      <c r="EB95" s="219">
        <v>-4.7371999999999987</v>
      </c>
      <c r="EC95" s="222">
        <f t="shared" si="209"/>
        <v>1.7</v>
      </c>
      <c r="ED95" s="223">
        <f t="shared" si="159"/>
        <v>0</v>
      </c>
      <c r="EE95" s="198">
        <f>IF((EK94&lt;-24),(((EC95+ED95)*EA95*0.1)+EE94),(((EC95+ED95)*EA95)+EE94))</f>
        <v>-22.291014396181208</v>
      </c>
      <c r="EF95" s="198">
        <f t="shared" si="241"/>
        <v>-0.17000000000000171</v>
      </c>
      <c r="EG95" s="503">
        <f t="shared" si="160"/>
        <v>0</v>
      </c>
      <c r="EH95" s="503">
        <f t="shared" si="161"/>
        <v>0</v>
      </c>
      <c r="EI95" s="503">
        <f t="shared" si="242"/>
        <v>0</v>
      </c>
      <c r="EJ95" s="503">
        <f t="shared" si="243"/>
        <v>0</v>
      </c>
      <c r="EK95" s="504">
        <f t="shared" si="244"/>
        <v>-22.445124073501205</v>
      </c>
      <c r="EL95" s="513">
        <f t="shared" si="200"/>
        <v>-0.10200000000000102</v>
      </c>
      <c r="EM95" s="513">
        <f t="shared" si="192"/>
        <v>-0.17000000000000171</v>
      </c>
      <c r="EO95" s="161"/>
      <c r="EQ95" s="103">
        <f t="shared" si="162"/>
        <v>-22.445124073501205</v>
      </c>
      <c r="ER95" s="178"/>
      <c r="ES95" s="179"/>
      <c r="ET95" s="36">
        <v>42337</v>
      </c>
      <c r="EU95" s="107">
        <v>0.71089999999999942</v>
      </c>
      <c r="EV95" s="107">
        <v>0.78719999999999923</v>
      </c>
      <c r="EW95" s="173">
        <v>-22.695977404759997</v>
      </c>
      <c r="EX95" s="257">
        <v>-0.1</v>
      </c>
      <c r="EY95" s="219">
        <v>-4.6371999999999991</v>
      </c>
      <c r="EZ95" s="222">
        <f t="shared" si="210"/>
        <v>1.7</v>
      </c>
      <c r="FA95" s="223">
        <f t="shared" si="163"/>
        <v>0</v>
      </c>
      <c r="FB95" s="198">
        <f>IF((FH94&lt;-24),(((EZ95+FA95)*EX95*0.1)+FB94),(((EZ95+FA95)*EX95)+FB94))</f>
        <v>-21.856854038647196</v>
      </c>
      <c r="FC95" s="198">
        <f t="shared" si="245"/>
        <v>-0.17000000000000171</v>
      </c>
      <c r="FD95" s="503">
        <f t="shared" si="164"/>
        <v>0</v>
      </c>
      <c r="FE95" s="503">
        <f t="shared" si="165"/>
        <v>0</v>
      </c>
      <c r="FF95" s="503">
        <f t="shared" si="246"/>
        <v>0</v>
      </c>
      <c r="FG95" s="503">
        <f t="shared" si="247"/>
        <v>0</v>
      </c>
      <c r="FH95" s="504">
        <f t="shared" si="248"/>
        <v>-22.95685403864719</v>
      </c>
      <c r="FI95" s="513">
        <f t="shared" si="201"/>
        <v>-0.10200000000000102</v>
      </c>
      <c r="FJ95" s="513">
        <f t="shared" si="193"/>
        <v>-6.8000000000000685E-2</v>
      </c>
      <c r="FL95" s="161"/>
      <c r="FN95" s="103">
        <f t="shared" si="166"/>
        <v>-22.734424596811987</v>
      </c>
      <c r="FO95" s="178"/>
      <c r="FP95" s="179"/>
      <c r="FQ95" s="36">
        <v>42337</v>
      </c>
      <c r="FR95" s="107">
        <v>0.71089999999999942</v>
      </c>
      <c r="FS95" s="107">
        <v>0.78719999999999923</v>
      </c>
      <c r="FT95" s="173">
        <v>-22.695977404759997</v>
      </c>
      <c r="FU95" s="257">
        <v>-0.1</v>
      </c>
      <c r="FV95" s="218">
        <v>2.3128000000000002</v>
      </c>
      <c r="FW95" s="222">
        <f t="shared" si="211"/>
        <v>0</v>
      </c>
      <c r="FX95" s="223">
        <f t="shared" si="167"/>
        <v>0.95</v>
      </c>
      <c r="FY95" s="198">
        <f>IF((GE94&lt;-24),(((FW95+FX95)*FU95*0.1)+FY94),(((FW95+FX95)*FU95)+FY94))</f>
        <v>-21.672680912451209</v>
      </c>
      <c r="FZ95" s="198">
        <f t="shared" si="249"/>
        <v>-9.4999999999998863E-2</v>
      </c>
      <c r="GA95" s="503">
        <f t="shared" si="168"/>
        <v>0</v>
      </c>
      <c r="GB95" s="503">
        <f t="shared" si="169"/>
        <v>0</v>
      </c>
      <c r="GC95" s="503">
        <f t="shared" si="250"/>
        <v>0</v>
      </c>
      <c r="GD95" s="503">
        <f t="shared" si="251"/>
        <v>0</v>
      </c>
      <c r="GE95" s="504">
        <f t="shared" si="252"/>
        <v>-21.47268091245121</v>
      </c>
      <c r="GF95" s="513">
        <f t="shared" si="202"/>
        <v>-9.4999999999998863E-2</v>
      </c>
      <c r="GG95" s="513">
        <f t="shared" si="194"/>
        <v>-9.4999999999998863E-2</v>
      </c>
      <c r="GI95" s="161"/>
      <c r="GK95" s="103">
        <f t="shared" si="170"/>
        <v>-21.47268091245121</v>
      </c>
      <c r="GL95" s="178"/>
      <c r="GM95" s="179"/>
      <c r="GN95" s="36">
        <v>42337</v>
      </c>
      <c r="GO95" s="107">
        <v>0.71089999999999942</v>
      </c>
      <c r="GP95" s="107">
        <v>0.78719999999999923</v>
      </c>
      <c r="GQ95" s="173">
        <v>-22.695977404759997</v>
      </c>
      <c r="GR95" s="257">
        <v>-0.1</v>
      </c>
      <c r="GS95" s="218">
        <v>3.1628000000000007</v>
      </c>
      <c r="GT95" s="222">
        <f t="shared" si="212"/>
        <v>0</v>
      </c>
      <c r="GU95" s="223">
        <f t="shared" si="171"/>
        <v>0.9</v>
      </c>
      <c r="GV95" s="198">
        <f>IF((HB94&lt;-24),(((GT95+GU95)*GR95*0.1)+GV94),(((GT95+GU95)*GR95)+GV94))</f>
        <v>-24.452290512313198</v>
      </c>
      <c r="GW95" s="198">
        <f t="shared" si="253"/>
        <v>-9.0000000000003411E-3</v>
      </c>
      <c r="GX95" s="503">
        <f t="shared" si="172"/>
        <v>0</v>
      </c>
      <c r="GY95" s="503">
        <f t="shared" si="173"/>
        <v>0</v>
      </c>
      <c r="GZ95" s="503">
        <f t="shared" si="254"/>
        <v>0</v>
      </c>
      <c r="HA95" s="503">
        <f t="shared" si="255"/>
        <v>0</v>
      </c>
      <c r="HB95" s="504">
        <f t="shared" si="256"/>
        <v>-24.040454129133202</v>
      </c>
      <c r="HC95" s="513">
        <f t="shared" si="203"/>
        <v>-9.0000000000003411E-3</v>
      </c>
      <c r="HD95" s="513">
        <f t="shared" si="195"/>
        <v>-9.0000000000003411E-3</v>
      </c>
      <c r="HF95" s="161"/>
      <c r="HH95" s="103">
        <f t="shared" si="174"/>
        <v>-24.040454129133202</v>
      </c>
      <c r="HJ95" s="179"/>
      <c r="HK95" s="36">
        <v>42337</v>
      </c>
      <c r="HL95" s="107">
        <v>0.71089999999999942</v>
      </c>
      <c r="HM95" s="107">
        <v>0.78719999999999923</v>
      </c>
      <c r="HN95" s="173">
        <v>-22.695977404759997</v>
      </c>
      <c r="HO95" s="257">
        <v>-0.1</v>
      </c>
      <c r="HP95" s="218">
        <v>5.0628000000000002</v>
      </c>
      <c r="HQ95" s="222">
        <f t="shared" si="213"/>
        <v>0</v>
      </c>
      <c r="HR95" s="223">
        <f t="shared" si="175"/>
        <v>0.8</v>
      </c>
      <c r="HS95" s="198">
        <f>IF((HY94&lt;-24),(((HQ95+HR95)*HO95*0.1)+HS94),(((HQ95+HR95)*HO95)+HS94))</f>
        <v>-24.342320786868807</v>
      </c>
      <c r="HT95" s="198">
        <f t="shared" si="257"/>
        <v>-7.9999999999991189E-3</v>
      </c>
      <c r="HU95" s="503">
        <f t="shared" si="176"/>
        <v>0</v>
      </c>
      <c r="HV95" s="503">
        <f t="shared" si="177"/>
        <v>0</v>
      </c>
      <c r="HW95" s="503">
        <f t="shared" si="258"/>
        <v>0</v>
      </c>
      <c r="HX95" s="503">
        <f t="shared" si="259"/>
        <v>0</v>
      </c>
      <c r="HY95" s="504">
        <f t="shared" si="260"/>
        <v>-24.04232078686881</v>
      </c>
      <c r="HZ95" s="513">
        <f t="shared" si="204"/>
        <v>-7.9999999999991189E-3</v>
      </c>
      <c r="IA95" s="513">
        <f t="shared" si="196"/>
        <v>-7.9999999999991189E-3</v>
      </c>
      <c r="IB95" s="159"/>
      <c r="IC95" s="161"/>
      <c r="ID95" s="159"/>
      <c r="IE95" s="103">
        <f t="shared" si="178"/>
        <v>-23.764528218144811</v>
      </c>
      <c r="IF95" s="178"/>
      <c r="IG95" s="179"/>
      <c r="IH95" s="36">
        <v>42337</v>
      </c>
      <c r="II95" s="107">
        <v>0.71089999999999942</v>
      </c>
      <c r="IJ95" s="107">
        <v>0.78719999999999923</v>
      </c>
      <c r="IK95" s="173">
        <v>-22.695977404759997</v>
      </c>
      <c r="IL95" s="257">
        <v>-0.1</v>
      </c>
      <c r="IM95" s="218">
        <v>-4.8371999999999993</v>
      </c>
      <c r="IN95" s="222">
        <f t="shared" si="214"/>
        <v>1.7</v>
      </c>
      <c r="IO95" s="223">
        <f t="shared" si="179"/>
        <v>0</v>
      </c>
      <c r="IP95" s="198">
        <f>IF((IV94&lt;-24),(((IN95+IO95)*IL95*0.1)+IP94),(((IN95+IO95)*IL95)+IP94))</f>
        <v>-27.349282695941191</v>
      </c>
      <c r="IQ95" s="198">
        <f t="shared" si="261"/>
        <v>-1.699999999999946E-2</v>
      </c>
      <c r="IR95" s="503">
        <f t="shared" si="180"/>
        <v>2.0000000000000004E-2</v>
      </c>
      <c r="IS95" s="503">
        <f t="shared" si="181"/>
        <v>0</v>
      </c>
      <c r="IT95" s="503">
        <f t="shared" si="262"/>
        <v>0</v>
      </c>
      <c r="IU95" s="503">
        <f t="shared" si="263"/>
        <v>0</v>
      </c>
      <c r="IV95" s="504">
        <f t="shared" si="264"/>
        <v>-24.07606774096919</v>
      </c>
      <c r="IW95" s="513">
        <f t="shared" si="205"/>
        <v>1.8000000000003263E-3</v>
      </c>
      <c r="IX95" s="513">
        <f t="shared" si="197"/>
        <v>1.2000000000002176E-3</v>
      </c>
      <c r="IY95" s="159"/>
      <c r="IZ95" s="161"/>
      <c r="JA95" s="159"/>
      <c r="JB95" s="103">
        <f t="shared" si="182"/>
        <v>-23.879014087414077</v>
      </c>
      <c r="JC95" s="184"/>
      <c r="JD95" s="515">
        <v>-22.695977404759997</v>
      </c>
      <c r="JF95" s="159">
        <v>2.3128000000000011</v>
      </c>
      <c r="JG95" s="159">
        <f t="shared" si="217"/>
        <v>-22.708153755081995</v>
      </c>
      <c r="JH95" s="159"/>
      <c r="JJ95" s="159">
        <v>-0.18719999999999914</v>
      </c>
      <c r="JK95" s="159">
        <f t="shared" si="218"/>
        <v>-23.206557209572004</v>
      </c>
      <c r="JL95" s="159"/>
      <c r="JN95" s="159">
        <v>-4.7371999999999987</v>
      </c>
      <c r="JO95" s="159">
        <f t="shared" si="219"/>
        <v>-22.445124073501205</v>
      </c>
      <c r="JP95" s="159"/>
      <c r="JR95" s="159">
        <v>-4.6371999999999991</v>
      </c>
      <c r="JS95" s="159">
        <f t="shared" si="220"/>
        <v>-22.734424596811987</v>
      </c>
      <c r="JT95" s="159"/>
      <c r="JV95" s="159">
        <v>2.3128000000000002</v>
      </c>
      <c r="JW95" s="159">
        <f t="shared" si="221"/>
        <v>-21.47268091245121</v>
      </c>
      <c r="JX95" s="159"/>
      <c r="JZ95" s="159">
        <v>3.1628000000000007</v>
      </c>
      <c r="KA95" s="159">
        <f t="shared" si="222"/>
        <v>-24.040454129133202</v>
      </c>
      <c r="KB95" s="159"/>
      <c r="KD95" s="370">
        <v>5.0628000000000002</v>
      </c>
      <c r="KE95" s="159">
        <f t="shared" si="223"/>
        <v>-23.764528218144811</v>
      </c>
      <c r="KF95" s="159"/>
      <c r="KH95" s="218">
        <v>-4.8371999999999993</v>
      </c>
      <c r="KI95" s="159">
        <f t="shared" si="232"/>
        <v>-23.879014087414077</v>
      </c>
      <c r="KJ95" s="159"/>
      <c r="KK95" s="36">
        <v>42337</v>
      </c>
      <c r="KL95" s="36"/>
    </row>
    <row r="96" spans="1:315" x14ac:dyDescent="0.25">
      <c r="A96" s="95">
        <v>41242</v>
      </c>
      <c r="B96" s="36">
        <v>41242</v>
      </c>
      <c r="C96" s="303">
        <v>3.1</v>
      </c>
      <c r="D96" s="303">
        <v>0.60000000000000009</v>
      </c>
      <c r="E96" s="303">
        <v>-3.9499999999999997</v>
      </c>
      <c r="F96" s="303">
        <v>-3.8499999999999996</v>
      </c>
      <c r="G96" s="303">
        <v>3.0999999999999996</v>
      </c>
      <c r="H96" s="303">
        <v>3.95</v>
      </c>
      <c r="I96" s="303">
        <v>5.85</v>
      </c>
      <c r="J96" s="303">
        <v>-4.05</v>
      </c>
      <c r="K96" s="105"/>
      <c r="L96" s="36">
        <v>42337</v>
      </c>
      <c r="M96" s="104">
        <v>0.71089999999999942</v>
      </c>
      <c r="N96" s="98">
        <f t="shared" si="215"/>
        <v>0.78719999999999923</v>
      </c>
      <c r="O96" s="107">
        <f t="shared" si="216"/>
        <v>0.86453333333333282</v>
      </c>
      <c r="P96" s="264"/>
      <c r="Q96" s="177">
        <v>42337</v>
      </c>
      <c r="R96" s="303">
        <v>3.1</v>
      </c>
      <c r="S96" s="219">
        <v>2.3128000000000011</v>
      </c>
      <c r="U96" s="303">
        <v>0.60000000000000009</v>
      </c>
      <c r="V96" s="219">
        <v>-0.18719999999999914</v>
      </c>
      <c r="X96" s="303">
        <v>-3.9499999999999997</v>
      </c>
      <c r="Y96" s="219">
        <v>-4.7371999999999987</v>
      </c>
      <c r="AA96" s="303">
        <v>-3.8499999999999996</v>
      </c>
      <c r="AB96" s="219">
        <v>-4.6371999999999991</v>
      </c>
      <c r="AD96" s="303">
        <v>3.0999999999999996</v>
      </c>
      <c r="AE96" s="218">
        <v>2.3128000000000002</v>
      </c>
      <c r="AG96" s="303">
        <v>3.95</v>
      </c>
      <c r="AH96" s="218">
        <v>3.1628000000000007</v>
      </c>
      <c r="AJ96" s="303">
        <v>5.85</v>
      </c>
      <c r="AK96" s="218">
        <v>5.0628000000000002</v>
      </c>
      <c r="AL96" s="103"/>
      <c r="AM96" s="303">
        <v>-4.05</v>
      </c>
      <c r="AN96" s="330">
        <f t="shared" si="206"/>
        <v>-4.8371999999999993</v>
      </c>
      <c r="AO96" s="484"/>
      <c r="AZ96" s="36">
        <v>42338</v>
      </c>
      <c r="BA96" s="303">
        <v>5.5</v>
      </c>
      <c r="BB96" s="227"/>
      <c r="BC96" s="303">
        <v>1.3499999999999999</v>
      </c>
      <c r="BD96" s="184"/>
      <c r="BE96" s="303">
        <v>-10.45</v>
      </c>
      <c r="BF96" s="184"/>
      <c r="BG96" s="303">
        <v>-4.3</v>
      </c>
      <c r="BH96" s="184"/>
      <c r="BI96" s="303">
        <v>3.5</v>
      </c>
      <c r="BJ96" s="184"/>
      <c r="BK96" s="303">
        <v>3.5</v>
      </c>
      <c r="BL96" s="374"/>
      <c r="BM96" s="303">
        <v>4.95</v>
      </c>
      <c r="BN96" s="184"/>
      <c r="BO96" s="303">
        <v>-5.8</v>
      </c>
      <c r="BP96" s="184"/>
      <c r="BQ96">
        <f t="shared" si="150"/>
        <v>1</v>
      </c>
      <c r="BR96" s="36">
        <v>42336</v>
      </c>
      <c r="BS96">
        <v>40</v>
      </c>
      <c r="BT96">
        <f t="shared" si="123"/>
        <v>0.4</v>
      </c>
      <c r="BU96">
        <v>-22.29504444444445</v>
      </c>
      <c r="BV96" s="36">
        <v>42338</v>
      </c>
      <c r="BW96" s="100">
        <v>42</v>
      </c>
      <c r="BX96" s="100">
        <f t="shared" si="124"/>
        <v>0.42</v>
      </c>
      <c r="BY96" s="100">
        <f t="shared" si="125"/>
        <v>-22.796603775359998</v>
      </c>
      <c r="BZ96" s="100"/>
      <c r="CA96" s="100"/>
      <c r="CC96" s="36">
        <v>42338</v>
      </c>
      <c r="CD96" s="107">
        <v>0.56140000000000057</v>
      </c>
      <c r="CE96" s="107">
        <v>0.63614999999999999</v>
      </c>
      <c r="CF96" s="173">
        <v>-22.796603775359998</v>
      </c>
      <c r="CG96" s="257">
        <v>-0.1</v>
      </c>
      <c r="CH96" s="219">
        <v>4.8638500000000002</v>
      </c>
      <c r="CI96" s="222">
        <f t="shared" si="207"/>
        <v>0</v>
      </c>
      <c r="CJ96" s="223">
        <f t="shared" si="151"/>
        <v>0.85</v>
      </c>
      <c r="CK96" s="198">
        <f t="shared" ref="CK96:CK103" si="265">IF((CQ95&lt;-24),(((CI96+CJ96)*CG96*0.1)+CK95),(((CI96+CJ96)*CG96)+CK95))</f>
        <v>-22.860059000545995</v>
      </c>
      <c r="CL96" s="198">
        <f t="shared" si="233"/>
        <v>-8.5000000000000853E-2</v>
      </c>
      <c r="CM96" s="503">
        <f t="shared" si="152"/>
        <v>0</v>
      </c>
      <c r="CN96" s="503">
        <f t="shared" si="153"/>
        <v>0</v>
      </c>
      <c r="CO96" s="503">
        <f t="shared" si="234"/>
        <v>0</v>
      </c>
      <c r="CP96" s="503">
        <f t="shared" si="235"/>
        <v>0</v>
      </c>
      <c r="CQ96" s="504">
        <f t="shared" si="236"/>
        <v>-22.860059000545995</v>
      </c>
      <c r="CR96" s="513">
        <f t="shared" si="198"/>
        <v>-8.5000000000000853E-2</v>
      </c>
      <c r="CS96" s="513">
        <f t="shared" si="190"/>
        <v>-8.5000000000000853E-2</v>
      </c>
      <c r="CU96" s="161"/>
      <c r="CW96" s="103">
        <f t="shared" si="154"/>
        <v>-22.793153755081995</v>
      </c>
      <c r="CX96" s="227"/>
      <c r="CY96" s="309"/>
      <c r="CZ96" s="36">
        <v>42338</v>
      </c>
      <c r="DA96" s="107">
        <v>0.56140000000000057</v>
      </c>
      <c r="DB96" s="107">
        <v>0.63614999999999999</v>
      </c>
      <c r="DC96" s="173">
        <v>-22.796603775359998</v>
      </c>
      <c r="DD96" s="257">
        <v>-0.1</v>
      </c>
      <c r="DE96" s="219">
        <v>0.71384999999999987</v>
      </c>
      <c r="DF96" s="222">
        <f t="shared" si="208"/>
        <v>0</v>
      </c>
      <c r="DG96" s="223">
        <f t="shared" si="155"/>
        <v>1</v>
      </c>
      <c r="DH96" s="198">
        <f t="shared" ref="DH96:DH103" si="266">IF((DN95&lt;-24),(((DF96+DG96)*DD96*0.1)+DH95),(((DF96+DG96)*DD96)+DH95))</f>
        <v>-24.092339899449197</v>
      </c>
      <c r="DI96" s="198">
        <f t="shared" si="237"/>
        <v>-1.0000000000001563E-2</v>
      </c>
      <c r="DJ96" s="503">
        <f t="shared" si="156"/>
        <v>0</v>
      </c>
      <c r="DK96" s="503">
        <f t="shared" si="157"/>
        <v>0</v>
      </c>
      <c r="DL96" s="503">
        <f t="shared" si="238"/>
        <v>0</v>
      </c>
      <c r="DM96" s="503">
        <f t="shared" si="239"/>
        <v>0</v>
      </c>
      <c r="DN96" s="504">
        <f t="shared" si="240"/>
        <v>-24.092339899449197</v>
      </c>
      <c r="DO96" s="513">
        <f t="shared" si="199"/>
        <v>-1.0000000000001563E-2</v>
      </c>
      <c r="DP96" s="513">
        <f t="shared" si="191"/>
        <v>-1.0000000000001563E-2</v>
      </c>
      <c r="DR96" s="161"/>
      <c r="DT96" s="103">
        <f t="shared" si="158"/>
        <v>-23.216557209572006</v>
      </c>
      <c r="DU96" s="184"/>
      <c r="DV96" s="310"/>
      <c r="DW96" s="36">
        <v>42338</v>
      </c>
      <c r="DX96" s="107">
        <v>0.56140000000000057</v>
      </c>
      <c r="DY96" s="107">
        <v>0.63614999999999999</v>
      </c>
      <c r="DZ96" s="173">
        <v>-22.796603775359998</v>
      </c>
      <c r="EA96" s="257">
        <v>-0.1</v>
      </c>
      <c r="EB96" s="219">
        <v>-11.08615</v>
      </c>
      <c r="EC96" s="222">
        <f t="shared" si="209"/>
        <v>2</v>
      </c>
      <c r="ED96" s="223">
        <f t="shared" si="159"/>
        <v>0</v>
      </c>
      <c r="EE96" s="198">
        <f t="shared" ref="EE96:EE103" si="267">IF((EK95&lt;-24),(((EC96+ED96)*EA96*0.1)+EE95),(((EC96+ED96)*EA96)+EE95))</f>
        <v>-22.491014396181207</v>
      </c>
      <c r="EF96" s="198">
        <f t="shared" si="241"/>
        <v>-0.19999999999999929</v>
      </c>
      <c r="EG96" s="503">
        <f t="shared" si="160"/>
        <v>0</v>
      </c>
      <c r="EH96" s="503">
        <f t="shared" si="161"/>
        <v>0</v>
      </c>
      <c r="EI96" s="503">
        <f t="shared" si="242"/>
        <v>0</v>
      </c>
      <c r="EJ96" s="503">
        <f t="shared" si="243"/>
        <v>0</v>
      </c>
      <c r="EK96" s="504">
        <f t="shared" si="244"/>
        <v>-22.645124073501204</v>
      </c>
      <c r="EL96" s="513">
        <f t="shared" si="200"/>
        <v>-0.11999999999999957</v>
      </c>
      <c r="EM96" s="513">
        <f t="shared" si="192"/>
        <v>-0.19999999999999929</v>
      </c>
      <c r="EO96" s="161"/>
      <c r="EQ96" s="103">
        <f t="shared" si="162"/>
        <v>-22.645124073501204</v>
      </c>
      <c r="ER96" s="184"/>
      <c r="ES96" s="310"/>
      <c r="ET96" s="36">
        <v>42338</v>
      </c>
      <c r="EU96" s="107">
        <v>0.56140000000000057</v>
      </c>
      <c r="EV96" s="107">
        <v>0.63614999999999999</v>
      </c>
      <c r="EW96" s="173">
        <v>-22.796603775359998</v>
      </c>
      <c r="EX96" s="257">
        <v>-0.1</v>
      </c>
      <c r="EY96" s="219">
        <v>-4.9361499999999996</v>
      </c>
      <c r="EZ96" s="222">
        <f t="shared" si="210"/>
        <v>1.7</v>
      </c>
      <c r="FA96" s="223">
        <f t="shared" si="163"/>
        <v>0</v>
      </c>
      <c r="FB96" s="198">
        <f t="shared" ref="FB96:FB103" si="268">IF((FH95&lt;-24),(((EZ96+FA96)*EX96*0.1)+FB95),(((EZ96+FA96)*EX96)+FB95))</f>
        <v>-22.026854038647198</v>
      </c>
      <c r="FC96" s="198">
        <f t="shared" si="245"/>
        <v>-0.17000000000000171</v>
      </c>
      <c r="FD96" s="503">
        <f t="shared" si="164"/>
        <v>0</v>
      </c>
      <c r="FE96" s="503">
        <f t="shared" si="165"/>
        <v>0</v>
      </c>
      <c r="FF96" s="503">
        <f t="shared" si="246"/>
        <v>0</v>
      </c>
      <c r="FG96" s="503">
        <f t="shared" si="247"/>
        <v>0</v>
      </c>
      <c r="FH96" s="504">
        <f t="shared" si="248"/>
        <v>-23.126854038647192</v>
      </c>
      <c r="FI96" s="513">
        <f t="shared" si="201"/>
        <v>-0.10200000000000102</v>
      </c>
      <c r="FJ96" s="513">
        <f t="shared" si="193"/>
        <v>-6.8000000000000685E-2</v>
      </c>
      <c r="FL96" s="161"/>
      <c r="FN96" s="103">
        <f t="shared" si="166"/>
        <v>-22.802424596811989</v>
      </c>
      <c r="FO96" s="184"/>
      <c r="FP96" s="310"/>
      <c r="FQ96" s="36">
        <v>42338</v>
      </c>
      <c r="FR96" s="107">
        <v>0.56140000000000057</v>
      </c>
      <c r="FS96" s="107">
        <v>0.63614999999999999</v>
      </c>
      <c r="FT96" s="173">
        <v>-22.796603775359998</v>
      </c>
      <c r="FU96" s="257">
        <v>-0.1</v>
      </c>
      <c r="FV96" s="218">
        <v>2.8638500000000002</v>
      </c>
      <c r="FW96" s="222">
        <f t="shared" si="211"/>
        <v>0</v>
      </c>
      <c r="FX96" s="223">
        <f t="shared" si="167"/>
        <v>0.95</v>
      </c>
      <c r="FY96" s="198">
        <f t="shared" ref="FY96:FY103" si="269">IF((GE95&lt;-24),(((FW96+FX96)*FU96*0.1)+FY95),(((FW96+FX96)*FU96)+FY95))</f>
        <v>-21.767680912451208</v>
      </c>
      <c r="FZ96" s="198">
        <f t="shared" si="249"/>
        <v>-9.4999999999998863E-2</v>
      </c>
      <c r="GA96" s="503">
        <f t="shared" si="168"/>
        <v>0</v>
      </c>
      <c r="GB96" s="503">
        <f t="shared" si="169"/>
        <v>0</v>
      </c>
      <c r="GC96" s="503">
        <f t="shared" si="250"/>
        <v>0</v>
      </c>
      <c r="GD96" s="503">
        <f t="shared" si="251"/>
        <v>0</v>
      </c>
      <c r="GE96" s="504">
        <f t="shared" si="252"/>
        <v>-21.567680912451209</v>
      </c>
      <c r="GF96" s="513">
        <f t="shared" si="202"/>
        <v>-9.4999999999998863E-2</v>
      </c>
      <c r="GG96" s="513">
        <f t="shared" si="194"/>
        <v>-9.4999999999998863E-2</v>
      </c>
      <c r="GI96" s="161"/>
      <c r="GK96" s="103">
        <f t="shared" si="170"/>
        <v>-21.567680912451209</v>
      </c>
      <c r="GL96" s="184"/>
      <c r="GM96" s="310"/>
      <c r="GN96" s="36">
        <v>42338</v>
      </c>
      <c r="GO96" s="107">
        <v>0.56140000000000057</v>
      </c>
      <c r="GP96" s="107">
        <v>0.63614999999999999</v>
      </c>
      <c r="GQ96" s="173">
        <v>-22.796603775359998</v>
      </c>
      <c r="GR96" s="257">
        <v>-0.1</v>
      </c>
      <c r="GS96" s="218">
        <v>2.8638500000000002</v>
      </c>
      <c r="GT96" s="222">
        <f t="shared" si="212"/>
        <v>0</v>
      </c>
      <c r="GU96" s="223">
        <f t="shared" si="171"/>
        <v>0.95</v>
      </c>
      <c r="GV96" s="198">
        <f t="shared" ref="GV96:GV103" si="270">IF((HB95&lt;-24),(((GT96+GU96)*GR96*0.1)+GV95),(((GT96+GU96)*GR96)+GV95))</f>
        <v>-24.461790512313197</v>
      </c>
      <c r="GW96" s="198">
        <f t="shared" si="253"/>
        <v>-9.4999999999991758E-3</v>
      </c>
      <c r="GX96" s="503">
        <f t="shared" si="172"/>
        <v>0</v>
      </c>
      <c r="GY96" s="503">
        <f t="shared" si="173"/>
        <v>0</v>
      </c>
      <c r="GZ96" s="503">
        <f t="shared" si="254"/>
        <v>0</v>
      </c>
      <c r="HA96" s="503">
        <f t="shared" si="255"/>
        <v>0</v>
      </c>
      <c r="HB96" s="504">
        <f t="shared" si="256"/>
        <v>-24.049954129133202</v>
      </c>
      <c r="HC96" s="513">
        <f t="shared" si="203"/>
        <v>-9.4999999999991758E-3</v>
      </c>
      <c r="HD96" s="513">
        <f t="shared" si="195"/>
        <v>-9.4999999999991758E-3</v>
      </c>
      <c r="HF96" s="161"/>
      <c r="HH96" s="103">
        <f t="shared" si="174"/>
        <v>-24.049954129133202</v>
      </c>
      <c r="HI96" s="119"/>
      <c r="HJ96" s="310"/>
      <c r="HK96" s="36">
        <v>42338</v>
      </c>
      <c r="HL96" s="107">
        <v>0.56140000000000057</v>
      </c>
      <c r="HM96" s="107">
        <v>0.63614999999999999</v>
      </c>
      <c r="HN96" s="173">
        <v>-22.796603775359998</v>
      </c>
      <c r="HO96" s="257">
        <v>-0.1</v>
      </c>
      <c r="HP96" s="218">
        <v>4.3138500000000004</v>
      </c>
      <c r="HQ96" s="222">
        <f t="shared" si="213"/>
        <v>0</v>
      </c>
      <c r="HR96" s="223">
        <f t="shared" si="175"/>
        <v>0.85</v>
      </c>
      <c r="HS96" s="198">
        <f t="shared" ref="HS96:HS103" si="271">IF((HY95&lt;-24),(((HQ96+HR96)*HO96*0.1)+HS95),(((HQ96+HR96)*HO96)+HS95))</f>
        <v>-24.350820786868809</v>
      </c>
      <c r="HT96" s="198">
        <f t="shared" si="257"/>
        <v>-8.5000000000015064E-3</v>
      </c>
      <c r="HU96" s="503">
        <f t="shared" si="176"/>
        <v>0</v>
      </c>
      <c r="HV96" s="503">
        <f t="shared" si="177"/>
        <v>0</v>
      </c>
      <c r="HW96" s="503">
        <f t="shared" si="258"/>
        <v>0</v>
      </c>
      <c r="HX96" s="503">
        <f t="shared" si="259"/>
        <v>0</v>
      </c>
      <c r="HY96" s="504">
        <f t="shared" si="260"/>
        <v>-24.050820786868812</v>
      </c>
      <c r="HZ96" s="513">
        <f t="shared" si="204"/>
        <v>-8.5000000000015064E-3</v>
      </c>
      <c r="IA96" s="513">
        <f t="shared" si="196"/>
        <v>-8.5000000000015064E-3</v>
      </c>
      <c r="IB96" s="159"/>
      <c r="IC96" s="161"/>
      <c r="ID96" s="159"/>
      <c r="IE96" s="103">
        <f t="shared" si="178"/>
        <v>-23.773028218144812</v>
      </c>
      <c r="IF96" s="178"/>
      <c r="IG96" s="310"/>
      <c r="IH96" s="36">
        <v>42338</v>
      </c>
      <c r="II96" s="107">
        <v>0.56140000000000057</v>
      </c>
      <c r="IJ96" s="107">
        <v>0.63614999999999999</v>
      </c>
      <c r="IK96" s="173">
        <v>-22.796603775359998</v>
      </c>
      <c r="IL96" s="257">
        <v>-0.1</v>
      </c>
      <c r="IM96" s="218">
        <v>-6.4361499999999996</v>
      </c>
      <c r="IN96" s="222">
        <f t="shared" si="214"/>
        <v>1.8</v>
      </c>
      <c r="IO96" s="223">
        <f t="shared" si="179"/>
        <v>0</v>
      </c>
      <c r="IP96" s="198">
        <f t="shared" ref="IP96:IP103" si="272">IF((IV95&lt;-24),(((IN96+IO96)*IL96*0.1)+IP95),(((IN96+IO96)*IL96)+IP95))</f>
        <v>-27.367282695941192</v>
      </c>
      <c r="IQ96" s="198">
        <f t="shared" si="261"/>
        <v>-1.8000000000000682E-2</v>
      </c>
      <c r="IR96" s="503">
        <f t="shared" si="180"/>
        <v>1.0000000000000002E-2</v>
      </c>
      <c r="IS96" s="503">
        <f t="shared" si="181"/>
        <v>0</v>
      </c>
      <c r="IT96" s="503">
        <f t="shared" si="262"/>
        <v>0</v>
      </c>
      <c r="IU96" s="503">
        <f t="shared" si="263"/>
        <v>0</v>
      </c>
      <c r="IV96" s="504">
        <f t="shared" si="264"/>
        <v>-24.084067740969189</v>
      </c>
      <c r="IW96" s="513">
        <f t="shared" si="205"/>
        <v>-4.8000000000004081E-3</v>
      </c>
      <c r="IX96" s="513">
        <f t="shared" si="197"/>
        <v>-3.2000000000002721E-3</v>
      </c>
      <c r="IY96" s="159"/>
      <c r="IZ96" s="161"/>
      <c r="JA96" s="159"/>
      <c r="JB96" s="103">
        <f t="shared" si="182"/>
        <v>-23.882214087414077</v>
      </c>
      <c r="JC96" s="184"/>
      <c r="JD96" s="515">
        <v>-22.796603775359998</v>
      </c>
      <c r="JF96" s="159">
        <v>4.8638500000000002</v>
      </c>
      <c r="JG96" s="159">
        <f t="shared" si="217"/>
        <v>-22.793153755081995</v>
      </c>
      <c r="JH96" s="159"/>
      <c r="JJ96" s="159">
        <v>0.71384999999999987</v>
      </c>
      <c r="JK96" s="159">
        <f t="shared" si="218"/>
        <v>-23.216557209572006</v>
      </c>
      <c r="JL96" s="159"/>
      <c r="JN96" s="159">
        <v>-11.08615</v>
      </c>
      <c r="JO96" s="159">
        <f t="shared" si="219"/>
        <v>-22.645124073501204</v>
      </c>
      <c r="JP96" s="159"/>
      <c r="JR96" s="159">
        <v>-4.9361499999999996</v>
      </c>
      <c r="JS96" s="159">
        <f t="shared" si="220"/>
        <v>-22.802424596811989</v>
      </c>
      <c r="JT96" s="159"/>
      <c r="JV96" s="159">
        <v>2.8638500000000002</v>
      </c>
      <c r="JW96" s="159">
        <f t="shared" si="221"/>
        <v>-21.567680912451209</v>
      </c>
      <c r="JX96" s="159"/>
      <c r="JZ96" s="159">
        <v>2.8638500000000002</v>
      </c>
      <c r="KA96" s="159">
        <f t="shared" si="222"/>
        <v>-24.049954129133202</v>
      </c>
      <c r="KB96" s="159"/>
      <c r="KD96" s="370">
        <v>4.3138500000000004</v>
      </c>
      <c r="KE96" s="159">
        <f t="shared" si="223"/>
        <v>-23.773028218144812</v>
      </c>
      <c r="KF96" s="159"/>
      <c r="KH96" s="218">
        <v>-6.4361499999999996</v>
      </c>
      <c r="KI96" s="159">
        <f t="shared" si="232"/>
        <v>-23.882214087414077</v>
      </c>
      <c r="KJ96" s="159"/>
      <c r="KK96" s="36">
        <v>42338</v>
      </c>
      <c r="KL96" s="36"/>
    </row>
    <row r="97" spans="1:315" x14ac:dyDescent="0.25">
      <c r="A97" s="95">
        <v>41243</v>
      </c>
      <c r="B97" s="36">
        <v>41243</v>
      </c>
      <c r="C97" s="303">
        <v>5.5</v>
      </c>
      <c r="D97" s="303">
        <v>1.3499999999999999</v>
      </c>
      <c r="E97" s="303">
        <v>-10.45</v>
      </c>
      <c r="F97" s="303">
        <v>-4.3</v>
      </c>
      <c r="G97" s="303">
        <v>3.5</v>
      </c>
      <c r="H97" s="303">
        <v>3.5</v>
      </c>
      <c r="I97" s="303">
        <v>4.95</v>
      </c>
      <c r="J97" s="303">
        <v>-5.8</v>
      </c>
      <c r="K97" s="105"/>
      <c r="L97" s="36">
        <v>42338</v>
      </c>
      <c r="M97" s="104">
        <v>0.56140000000000057</v>
      </c>
      <c r="N97" s="98">
        <f t="shared" si="215"/>
        <v>0.63614999999999999</v>
      </c>
      <c r="O97" s="107">
        <f t="shared" si="216"/>
        <v>0.71193333333333297</v>
      </c>
      <c r="P97" s="264"/>
      <c r="Q97" s="177">
        <v>42338</v>
      </c>
      <c r="R97" s="303">
        <v>5.5</v>
      </c>
      <c r="S97" s="219">
        <v>4.8638500000000002</v>
      </c>
      <c r="U97" s="303">
        <v>1.3499999999999999</v>
      </c>
      <c r="V97" s="219">
        <v>0.71384999999999987</v>
      </c>
      <c r="X97" s="303">
        <v>-10.45</v>
      </c>
      <c r="Y97" s="219">
        <v>-11.08615</v>
      </c>
      <c r="AA97" s="303">
        <v>-4.3</v>
      </c>
      <c r="AB97" s="219">
        <v>-4.9361499999999996</v>
      </c>
      <c r="AD97" s="303">
        <v>3.5</v>
      </c>
      <c r="AE97" s="218">
        <v>2.8638500000000002</v>
      </c>
      <c r="AG97" s="303">
        <v>3.5</v>
      </c>
      <c r="AH97" s="218">
        <v>2.8638500000000002</v>
      </c>
      <c r="AJ97" s="303">
        <v>4.95</v>
      </c>
      <c r="AK97" s="218">
        <v>4.3138500000000004</v>
      </c>
      <c r="AL97" s="103"/>
      <c r="AM97" s="303">
        <v>-5.8</v>
      </c>
      <c r="AN97" s="330">
        <f t="shared" si="206"/>
        <v>-6.4361499999999996</v>
      </c>
      <c r="AO97" s="484"/>
      <c r="AZ97" s="36">
        <v>42339</v>
      </c>
      <c r="BA97" s="303">
        <v>7.6</v>
      </c>
      <c r="BB97" s="227"/>
      <c r="BC97" s="303">
        <v>2.5499999999999998</v>
      </c>
      <c r="BD97" s="184"/>
      <c r="BE97" s="303">
        <v>-10.4</v>
      </c>
      <c r="BF97" s="184"/>
      <c r="BG97" s="303">
        <v>-3.8</v>
      </c>
      <c r="BH97" s="184"/>
      <c r="BI97" s="303">
        <v>3.7</v>
      </c>
      <c r="BJ97" s="184"/>
      <c r="BK97" s="303">
        <v>3.75</v>
      </c>
      <c r="BL97" s="374"/>
      <c r="BM97" s="303">
        <v>4.3499999999999996</v>
      </c>
      <c r="BN97" s="184"/>
      <c r="BO97" s="303">
        <v>-6.25</v>
      </c>
      <c r="BP97" s="184"/>
      <c r="BQ97">
        <f t="shared" si="150"/>
        <v>1</v>
      </c>
      <c r="BR97" s="36">
        <v>42337</v>
      </c>
      <c r="BS97">
        <v>41</v>
      </c>
      <c r="BT97">
        <f t="shared" si="123"/>
        <v>0.41</v>
      </c>
      <c r="BU97" s="100"/>
      <c r="BV97" s="36">
        <v>42339</v>
      </c>
      <c r="BW97" s="100">
        <v>43</v>
      </c>
      <c r="BX97" s="100">
        <f t="shared" si="124"/>
        <v>0.43</v>
      </c>
      <c r="BY97" s="100">
        <f t="shared" si="125"/>
        <v>-22.892060259159997</v>
      </c>
      <c r="BZ97" s="100"/>
      <c r="CA97" s="100"/>
      <c r="CC97" s="36">
        <v>42339</v>
      </c>
      <c r="CD97" s="104">
        <v>0.4149999999999987</v>
      </c>
      <c r="CE97" s="107">
        <v>0.48819999999999963</v>
      </c>
      <c r="CF97" s="173">
        <v>-22.892060259159997</v>
      </c>
      <c r="CG97" s="257">
        <v>-0.1</v>
      </c>
      <c r="CH97" s="219">
        <v>7.1117999999999997</v>
      </c>
      <c r="CI97" s="222">
        <f t="shared" si="207"/>
        <v>0</v>
      </c>
      <c r="CJ97" s="223">
        <f t="shared" si="151"/>
        <v>0.8</v>
      </c>
      <c r="CK97" s="198">
        <f t="shared" si="265"/>
        <v>-22.940059000545993</v>
      </c>
      <c r="CL97" s="198">
        <f t="shared" si="233"/>
        <v>-7.9999999999998295E-2</v>
      </c>
      <c r="CM97" s="503">
        <f t="shared" si="152"/>
        <v>0</v>
      </c>
      <c r="CN97" s="503">
        <f t="shared" si="153"/>
        <v>0</v>
      </c>
      <c r="CO97" s="503">
        <f t="shared" si="234"/>
        <v>0</v>
      </c>
      <c r="CP97" s="503">
        <f t="shared" si="235"/>
        <v>0</v>
      </c>
      <c r="CQ97" s="504">
        <f t="shared" si="236"/>
        <v>-22.940059000545993</v>
      </c>
      <c r="CR97" s="513">
        <f t="shared" si="198"/>
        <v>-7.9999999999998295E-2</v>
      </c>
      <c r="CS97" s="513">
        <f t="shared" si="190"/>
        <v>-7.9999999999998295E-2</v>
      </c>
      <c r="CU97" s="161"/>
      <c r="CW97" s="103">
        <f t="shared" si="154"/>
        <v>-22.873153755081994</v>
      </c>
      <c r="CZ97" s="36">
        <v>42339</v>
      </c>
      <c r="DA97" s="104">
        <v>0.4149999999999987</v>
      </c>
      <c r="DB97" s="107">
        <v>0.48819999999999963</v>
      </c>
      <c r="DC97" s="173">
        <v>-22.892060259159997</v>
      </c>
      <c r="DD97" s="257">
        <v>-0.1</v>
      </c>
      <c r="DE97" s="219">
        <v>2.0618000000000003</v>
      </c>
      <c r="DF97" s="222">
        <f t="shared" si="208"/>
        <v>0</v>
      </c>
      <c r="DG97" s="223">
        <f t="shared" si="155"/>
        <v>0.95</v>
      </c>
      <c r="DH97" s="198">
        <f t="shared" si="266"/>
        <v>-24.101839899449196</v>
      </c>
      <c r="DI97" s="198">
        <f t="shared" si="237"/>
        <v>-9.4999999999991758E-3</v>
      </c>
      <c r="DJ97" s="503">
        <f t="shared" si="156"/>
        <v>0</v>
      </c>
      <c r="DK97" s="503">
        <f t="shared" si="157"/>
        <v>0</v>
      </c>
      <c r="DL97" s="503">
        <f t="shared" si="238"/>
        <v>0</v>
      </c>
      <c r="DM97" s="503">
        <f t="shared" si="239"/>
        <v>0</v>
      </c>
      <c r="DN97" s="504">
        <f t="shared" si="240"/>
        <v>-24.101839899449196</v>
      </c>
      <c r="DO97" s="513">
        <f t="shared" si="199"/>
        <v>-9.4999999999991758E-3</v>
      </c>
      <c r="DP97" s="513">
        <f t="shared" si="191"/>
        <v>-9.4999999999991758E-3</v>
      </c>
      <c r="DR97" s="161"/>
      <c r="DT97" s="103">
        <f t="shared" si="158"/>
        <v>-23.226057209572005</v>
      </c>
      <c r="DU97" s="184"/>
      <c r="DV97" s="179"/>
      <c r="DW97" s="36">
        <v>42339</v>
      </c>
      <c r="DX97" s="104">
        <v>0.4149999999999987</v>
      </c>
      <c r="DY97" s="107">
        <v>0.48819999999999963</v>
      </c>
      <c r="DZ97" s="173">
        <v>-22.892060259159997</v>
      </c>
      <c r="EA97" s="257">
        <v>-0.1</v>
      </c>
      <c r="EB97" s="219">
        <v>-10.888199999999999</v>
      </c>
      <c r="EC97" s="222">
        <f t="shared" si="209"/>
        <v>2</v>
      </c>
      <c r="ED97" s="223">
        <f t="shared" si="159"/>
        <v>0</v>
      </c>
      <c r="EE97" s="198">
        <f t="shared" si="267"/>
        <v>-22.691014396181206</v>
      </c>
      <c r="EF97" s="198">
        <f t="shared" si="241"/>
        <v>-0.19999999999999929</v>
      </c>
      <c r="EG97" s="503">
        <f t="shared" si="160"/>
        <v>0</v>
      </c>
      <c r="EH97" s="503">
        <f t="shared" si="161"/>
        <v>0</v>
      </c>
      <c r="EI97" s="503">
        <f t="shared" si="242"/>
        <v>0</v>
      </c>
      <c r="EJ97" s="503">
        <f t="shared" si="243"/>
        <v>0</v>
      </c>
      <c r="EK97" s="504">
        <f t="shared" si="244"/>
        <v>-22.845124073501204</v>
      </c>
      <c r="EL97" s="513">
        <f t="shared" si="200"/>
        <v>-0.11999999999999957</v>
      </c>
      <c r="EM97" s="513">
        <f t="shared" si="192"/>
        <v>-7.9999999999999724E-2</v>
      </c>
      <c r="EO97" s="161"/>
      <c r="EQ97" s="103">
        <f t="shared" si="162"/>
        <v>-22.725124073501203</v>
      </c>
      <c r="ER97" s="178"/>
      <c r="ES97" s="179"/>
      <c r="ET97" s="36">
        <v>42339</v>
      </c>
      <c r="EU97" s="104">
        <v>0.4149999999999987</v>
      </c>
      <c r="EV97" s="107">
        <v>0.48819999999999963</v>
      </c>
      <c r="EW97" s="173">
        <v>-22.892060259159997</v>
      </c>
      <c r="EX97" s="257">
        <v>-0.1</v>
      </c>
      <c r="EY97" s="219">
        <v>-4.2881999999999998</v>
      </c>
      <c r="EZ97" s="222">
        <f t="shared" si="210"/>
        <v>1.7</v>
      </c>
      <c r="FA97" s="223">
        <f t="shared" si="163"/>
        <v>0</v>
      </c>
      <c r="FB97" s="198">
        <f t="shared" si="268"/>
        <v>-22.196854038647199</v>
      </c>
      <c r="FC97" s="198">
        <f t="shared" si="245"/>
        <v>-0.17000000000000171</v>
      </c>
      <c r="FD97" s="503">
        <f t="shared" si="164"/>
        <v>0</v>
      </c>
      <c r="FE97" s="503">
        <f t="shared" si="165"/>
        <v>0</v>
      </c>
      <c r="FF97" s="503">
        <f t="shared" si="246"/>
        <v>0</v>
      </c>
      <c r="FG97" s="503">
        <f t="shared" si="247"/>
        <v>0</v>
      </c>
      <c r="FH97" s="504">
        <f t="shared" si="248"/>
        <v>-23.296854038647194</v>
      </c>
      <c r="FI97" s="513">
        <f t="shared" si="201"/>
        <v>-0.10200000000000102</v>
      </c>
      <c r="FJ97" s="513">
        <f t="shared" si="193"/>
        <v>-6.8000000000000685E-2</v>
      </c>
      <c r="FL97" s="161"/>
      <c r="FN97" s="103">
        <f t="shared" si="166"/>
        <v>-22.87042459681199</v>
      </c>
      <c r="FO97" s="178"/>
      <c r="FP97" s="179"/>
      <c r="FQ97" s="36">
        <v>42339</v>
      </c>
      <c r="FR97" s="104">
        <v>0.4149999999999987</v>
      </c>
      <c r="FS97" s="107">
        <v>0.48819999999999963</v>
      </c>
      <c r="FT97" s="173">
        <v>-22.892060259159997</v>
      </c>
      <c r="FU97" s="257">
        <v>-0.1</v>
      </c>
      <c r="FV97" s="218">
        <v>3.2118000000000007</v>
      </c>
      <c r="FW97" s="222">
        <f t="shared" si="211"/>
        <v>0</v>
      </c>
      <c r="FX97" s="223">
        <f t="shared" si="167"/>
        <v>0.9</v>
      </c>
      <c r="FY97" s="198">
        <f t="shared" si="269"/>
        <v>-21.857680912451208</v>
      </c>
      <c r="FZ97" s="198">
        <f t="shared" si="249"/>
        <v>-8.9999999999999858E-2</v>
      </c>
      <c r="GA97" s="503">
        <f t="shared" si="168"/>
        <v>0</v>
      </c>
      <c r="GB97" s="503">
        <f t="shared" si="169"/>
        <v>0</v>
      </c>
      <c r="GC97" s="503">
        <f t="shared" si="250"/>
        <v>0</v>
      </c>
      <c r="GD97" s="503">
        <f t="shared" si="251"/>
        <v>0</v>
      </c>
      <c r="GE97" s="504">
        <f t="shared" si="252"/>
        <v>-21.657680912451209</v>
      </c>
      <c r="GF97" s="513">
        <f t="shared" si="202"/>
        <v>-8.9999999999999858E-2</v>
      </c>
      <c r="GG97" s="513">
        <f t="shared" si="194"/>
        <v>-8.9999999999999858E-2</v>
      </c>
      <c r="GI97" s="161"/>
      <c r="GK97" s="103">
        <f t="shared" si="170"/>
        <v>-21.657680912451209</v>
      </c>
      <c r="GL97" s="178"/>
      <c r="GM97" s="179"/>
      <c r="GN97" s="36">
        <v>42339</v>
      </c>
      <c r="GO97" s="104">
        <v>0.4149999999999987</v>
      </c>
      <c r="GP97" s="107">
        <v>0.48819999999999963</v>
      </c>
      <c r="GQ97" s="173">
        <v>-22.892060259159997</v>
      </c>
      <c r="GR97" s="257">
        <v>-0.1</v>
      </c>
      <c r="GS97" s="218">
        <v>3.2618000000000005</v>
      </c>
      <c r="GT97" s="222">
        <f t="shared" si="212"/>
        <v>0</v>
      </c>
      <c r="GU97" s="223">
        <f t="shared" si="171"/>
        <v>0.9</v>
      </c>
      <c r="GV97" s="198">
        <f t="shared" si="270"/>
        <v>-24.470790512313197</v>
      </c>
      <c r="GW97" s="198">
        <f t="shared" si="253"/>
        <v>-9.0000000000003411E-3</v>
      </c>
      <c r="GX97" s="503">
        <f t="shared" si="172"/>
        <v>0</v>
      </c>
      <c r="GY97" s="503">
        <f t="shared" si="173"/>
        <v>0</v>
      </c>
      <c r="GZ97" s="503">
        <f t="shared" si="254"/>
        <v>0</v>
      </c>
      <c r="HA97" s="503">
        <f t="shared" si="255"/>
        <v>0</v>
      </c>
      <c r="HB97" s="504">
        <f t="shared" si="256"/>
        <v>-24.058954129133202</v>
      </c>
      <c r="HC97" s="513">
        <f t="shared" si="203"/>
        <v>-9.0000000000003411E-3</v>
      </c>
      <c r="HD97" s="513">
        <f t="shared" si="195"/>
        <v>-9.0000000000003411E-3</v>
      </c>
      <c r="HF97" s="161"/>
      <c r="HH97" s="103">
        <f t="shared" si="174"/>
        <v>-24.058954129133202</v>
      </c>
      <c r="HJ97" s="179"/>
      <c r="HK97" s="36">
        <v>42339</v>
      </c>
      <c r="HL97" s="104">
        <v>0.4149999999999987</v>
      </c>
      <c r="HM97" s="107">
        <v>0.48819999999999963</v>
      </c>
      <c r="HN97" s="173">
        <v>-22.892060259159997</v>
      </c>
      <c r="HO97" s="257">
        <v>-0.1</v>
      </c>
      <c r="HP97" s="218">
        <v>3.8618000000000001</v>
      </c>
      <c r="HQ97" s="222">
        <f t="shared" si="213"/>
        <v>0</v>
      </c>
      <c r="HR97" s="223">
        <f t="shared" si="175"/>
        <v>0.9</v>
      </c>
      <c r="HS97" s="198">
        <f t="shared" si="271"/>
        <v>-24.359820786868809</v>
      </c>
      <c r="HT97" s="198">
        <f t="shared" si="257"/>
        <v>-9.0000000000003411E-3</v>
      </c>
      <c r="HU97" s="503">
        <f t="shared" si="176"/>
        <v>0</v>
      </c>
      <c r="HV97" s="503">
        <f t="shared" si="177"/>
        <v>0</v>
      </c>
      <c r="HW97" s="503">
        <f t="shared" si="258"/>
        <v>0</v>
      </c>
      <c r="HX97" s="503">
        <f t="shared" si="259"/>
        <v>0</v>
      </c>
      <c r="HY97" s="504">
        <f t="shared" si="260"/>
        <v>-24.059820786868812</v>
      </c>
      <c r="HZ97" s="513">
        <f t="shared" si="204"/>
        <v>-9.0000000000003411E-3</v>
      </c>
      <c r="IA97" s="513">
        <f t="shared" si="196"/>
        <v>-9.0000000000003411E-3</v>
      </c>
      <c r="IB97" s="159"/>
      <c r="IC97" s="161"/>
      <c r="ID97" s="159"/>
      <c r="IE97" s="103">
        <f t="shared" si="178"/>
        <v>-23.782028218144813</v>
      </c>
      <c r="IF97" s="178"/>
      <c r="IG97" s="179"/>
      <c r="IH97" s="36">
        <v>42339</v>
      </c>
      <c r="II97" s="104">
        <v>0.4149999999999987</v>
      </c>
      <c r="IJ97" s="107">
        <v>0.48819999999999963</v>
      </c>
      <c r="IK97" s="173">
        <v>-22.892060259159997</v>
      </c>
      <c r="IL97" s="257">
        <v>-0.1</v>
      </c>
      <c r="IM97" s="218">
        <v>-6.7382</v>
      </c>
      <c r="IN97" s="222">
        <f t="shared" si="214"/>
        <v>1.8</v>
      </c>
      <c r="IO97" s="223">
        <f t="shared" si="179"/>
        <v>0</v>
      </c>
      <c r="IP97" s="198">
        <f t="shared" si="272"/>
        <v>-27.385282695941193</v>
      </c>
      <c r="IQ97" s="198">
        <f t="shared" si="261"/>
        <v>-1.8000000000000682E-2</v>
      </c>
      <c r="IR97" s="503">
        <f t="shared" si="180"/>
        <v>1.0000000000000002E-2</v>
      </c>
      <c r="IS97" s="503">
        <f t="shared" si="181"/>
        <v>0</v>
      </c>
      <c r="IT97" s="503">
        <f t="shared" si="262"/>
        <v>0</v>
      </c>
      <c r="IU97" s="503">
        <f t="shared" si="263"/>
        <v>0</v>
      </c>
      <c r="IV97" s="504">
        <f t="shared" si="264"/>
        <v>-24.092067740969188</v>
      </c>
      <c r="IW97" s="513">
        <f t="shared" si="205"/>
        <v>-4.8000000000004081E-3</v>
      </c>
      <c r="IX97" s="513">
        <f t="shared" si="197"/>
        <v>-3.2000000000002721E-3</v>
      </c>
      <c r="IY97" s="159"/>
      <c r="IZ97" s="161"/>
      <c r="JA97" s="159"/>
      <c r="JB97" s="103">
        <f t="shared" si="182"/>
        <v>-23.885414087414077</v>
      </c>
      <c r="JC97" s="184"/>
      <c r="JD97" s="515">
        <v>-22.892060259159997</v>
      </c>
      <c r="JF97" s="159">
        <v>7.1117999999999997</v>
      </c>
      <c r="JG97" s="159">
        <f t="shared" si="217"/>
        <v>-22.873153755081994</v>
      </c>
      <c r="JH97" s="159"/>
      <c r="JJ97" s="159">
        <v>2.0618000000000003</v>
      </c>
      <c r="JK97" s="159">
        <f t="shared" si="218"/>
        <v>-23.226057209572005</v>
      </c>
      <c r="JL97" s="159"/>
      <c r="JN97" s="159">
        <v>-10.888199999999999</v>
      </c>
      <c r="JO97" s="159">
        <f t="shared" si="219"/>
        <v>-22.725124073501203</v>
      </c>
      <c r="JP97" s="159"/>
      <c r="JR97" s="159">
        <v>-4.2881999999999998</v>
      </c>
      <c r="JS97" s="159">
        <f t="shared" si="220"/>
        <v>-22.87042459681199</v>
      </c>
      <c r="JT97" s="159"/>
      <c r="JV97" s="159">
        <v>3.2118000000000007</v>
      </c>
      <c r="JW97" s="159">
        <f t="shared" si="221"/>
        <v>-21.657680912451209</v>
      </c>
      <c r="JX97" s="159"/>
      <c r="JZ97" s="159">
        <v>3.2618000000000005</v>
      </c>
      <c r="KA97" s="159">
        <f t="shared" si="222"/>
        <v>-24.058954129133202</v>
      </c>
      <c r="KB97" s="159"/>
      <c r="KD97" s="370">
        <v>3.8618000000000001</v>
      </c>
      <c r="KE97" s="159">
        <f t="shared" si="223"/>
        <v>-23.782028218144813</v>
      </c>
      <c r="KF97" s="159"/>
      <c r="KH97" s="218">
        <v>-6.7382</v>
      </c>
      <c r="KI97" s="159">
        <f t="shared" si="232"/>
        <v>-23.885414087414077</v>
      </c>
      <c r="KJ97" s="159"/>
      <c r="KK97" s="36">
        <v>42339</v>
      </c>
      <c r="KL97" s="36"/>
    </row>
    <row r="98" spans="1:315" x14ac:dyDescent="0.25">
      <c r="A98" s="95">
        <v>41244</v>
      </c>
      <c r="B98" s="36">
        <v>41244</v>
      </c>
      <c r="C98" s="303">
        <v>7.6</v>
      </c>
      <c r="D98" s="303">
        <v>2.5499999999999998</v>
      </c>
      <c r="E98" s="303">
        <v>-10.4</v>
      </c>
      <c r="F98" s="303">
        <v>-3.8</v>
      </c>
      <c r="G98" s="303">
        <v>3.7</v>
      </c>
      <c r="H98" s="303">
        <v>3.75</v>
      </c>
      <c r="I98" s="303">
        <v>4.3499999999999996</v>
      </c>
      <c r="J98" s="303">
        <v>-6.25</v>
      </c>
      <c r="K98" s="105"/>
      <c r="L98" s="36">
        <v>42339</v>
      </c>
      <c r="M98" s="104">
        <v>0.4149999999999987</v>
      </c>
      <c r="N98" s="98">
        <f t="shared" si="215"/>
        <v>0.48819999999999963</v>
      </c>
      <c r="O98" s="107">
        <f t="shared" si="216"/>
        <v>0.5624333333333329</v>
      </c>
      <c r="P98" s="264"/>
      <c r="Q98" s="177">
        <v>42339</v>
      </c>
      <c r="R98" s="303">
        <v>7.6</v>
      </c>
      <c r="S98" s="219">
        <v>7.1117999999999997</v>
      </c>
      <c r="U98" s="303">
        <v>2.5499999999999998</v>
      </c>
      <c r="V98" s="219">
        <v>2.0618000000000003</v>
      </c>
      <c r="X98" s="303">
        <v>-10.4</v>
      </c>
      <c r="Y98" s="219">
        <v>-10.888199999999999</v>
      </c>
      <c r="AA98" s="303">
        <v>-3.8</v>
      </c>
      <c r="AB98" s="219">
        <v>-4.2881999999999998</v>
      </c>
      <c r="AD98" s="303">
        <v>3.7</v>
      </c>
      <c r="AE98" s="218">
        <v>3.2118000000000007</v>
      </c>
      <c r="AG98" s="303">
        <v>3.75</v>
      </c>
      <c r="AH98" s="218">
        <v>3.2618000000000005</v>
      </c>
      <c r="AJ98" s="303">
        <v>4.3499999999999996</v>
      </c>
      <c r="AK98" s="218">
        <v>3.8618000000000001</v>
      </c>
      <c r="AL98" s="103"/>
      <c r="AM98" s="303">
        <v>-6.25</v>
      </c>
      <c r="AN98" s="330">
        <f t="shared" si="206"/>
        <v>-6.7382</v>
      </c>
      <c r="AO98" s="484"/>
      <c r="AZ98" s="36">
        <v>42340</v>
      </c>
      <c r="BA98" s="303">
        <v>7.6999999999999993</v>
      </c>
      <c r="BB98" s="227"/>
      <c r="BC98" s="303">
        <v>0.89999999999999991</v>
      </c>
      <c r="BD98" s="184"/>
      <c r="BE98" s="303">
        <v>-9.3000000000000007</v>
      </c>
      <c r="BF98" s="184"/>
      <c r="BG98" s="303">
        <v>-1.3499999999999999</v>
      </c>
      <c r="BH98" s="184"/>
      <c r="BI98" s="303">
        <v>1.3</v>
      </c>
      <c r="BJ98" s="184"/>
      <c r="BK98" s="303">
        <v>2.6</v>
      </c>
      <c r="BL98" s="374"/>
      <c r="BM98" s="303">
        <v>3.45</v>
      </c>
      <c r="BN98" s="184"/>
      <c r="BO98" s="303">
        <v>-2.85</v>
      </c>
      <c r="BP98" s="184"/>
      <c r="BQ98">
        <f t="shared" si="150"/>
        <v>1</v>
      </c>
      <c r="BR98" s="36">
        <v>42338</v>
      </c>
      <c r="BS98">
        <v>42</v>
      </c>
      <c r="BT98">
        <f t="shared" si="123"/>
        <v>0.42</v>
      </c>
      <c r="BU98" s="100"/>
      <c r="BV98" s="36">
        <v>42340</v>
      </c>
      <c r="BW98" s="100">
        <v>44</v>
      </c>
      <c r="BX98" s="100">
        <f t="shared" si="124"/>
        <v>0.44</v>
      </c>
      <c r="BY98" s="100">
        <f t="shared" si="125"/>
        <v>-22.982522447359997</v>
      </c>
      <c r="BZ98" s="100"/>
      <c r="CA98" s="100"/>
      <c r="CC98" s="36">
        <v>42340</v>
      </c>
      <c r="CD98" s="104">
        <v>0.27169999999999916</v>
      </c>
      <c r="CE98" s="107">
        <v>0.34334999999999893</v>
      </c>
      <c r="CF98" s="173">
        <v>-22.982522447359997</v>
      </c>
      <c r="CG98" s="197">
        <v>-0.1</v>
      </c>
      <c r="CH98" s="219">
        <v>7.3566500000000001</v>
      </c>
      <c r="CI98" s="222">
        <f t="shared" si="207"/>
        <v>0</v>
      </c>
      <c r="CJ98" s="223">
        <f t="shared" si="151"/>
        <v>0.8</v>
      </c>
      <c r="CK98" s="198">
        <f t="shared" si="265"/>
        <v>-23.020059000545992</v>
      </c>
      <c r="CL98" s="198">
        <f t="shared" si="233"/>
        <v>-7.9999999999998295E-2</v>
      </c>
      <c r="CM98" s="503">
        <f t="shared" si="152"/>
        <v>0</v>
      </c>
      <c r="CN98" s="503">
        <f t="shared" si="153"/>
        <v>0</v>
      </c>
      <c r="CO98" s="503">
        <f t="shared" si="234"/>
        <v>0</v>
      </c>
      <c r="CP98" s="503">
        <f t="shared" si="235"/>
        <v>0</v>
      </c>
      <c r="CQ98" s="504">
        <f t="shared" si="236"/>
        <v>-23.020059000545992</v>
      </c>
      <c r="CR98" s="513">
        <f t="shared" si="198"/>
        <v>-7.9999999999998295E-2</v>
      </c>
      <c r="CS98" s="513">
        <f t="shared" si="190"/>
        <v>-7.9999999999998295E-2</v>
      </c>
      <c r="CU98" s="161"/>
      <c r="CW98" s="103">
        <f t="shared" si="154"/>
        <v>-22.953153755081992</v>
      </c>
      <c r="CZ98" s="36">
        <v>42340</v>
      </c>
      <c r="DA98" s="104">
        <v>0.27169999999999916</v>
      </c>
      <c r="DB98" s="107">
        <v>0.34334999999999893</v>
      </c>
      <c r="DC98" s="173">
        <v>-22.982522447359997</v>
      </c>
      <c r="DD98" s="197">
        <v>-0.1</v>
      </c>
      <c r="DE98" s="219">
        <v>0.55665000000000098</v>
      </c>
      <c r="DF98" s="222">
        <f t="shared" si="208"/>
        <v>0</v>
      </c>
      <c r="DG98" s="223">
        <f t="shared" si="155"/>
        <v>1</v>
      </c>
      <c r="DH98" s="198">
        <f t="shared" si="266"/>
        <v>-24.111839899449198</v>
      </c>
      <c r="DI98" s="198">
        <f t="shared" si="237"/>
        <v>-1.0000000000001563E-2</v>
      </c>
      <c r="DJ98" s="503">
        <f t="shared" si="156"/>
        <v>0</v>
      </c>
      <c r="DK98" s="503">
        <f t="shared" si="157"/>
        <v>0</v>
      </c>
      <c r="DL98" s="503">
        <f t="shared" si="238"/>
        <v>0</v>
      </c>
      <c r="DM98" s="503">
        <f t="shared" si="239"/>
        <v>0</v>
      </c>
      <c r="DN98" s="504">
        <f t="shared" si="240"/>
        <v>-24.111839899449198</v>
      </c>
      <c r="DO98" s="513">
        <f t="shared" si="199"/>
        <v>-1.0000000000001563E-2</v>
      </c>
      <c r="DP98" s="513">
        <f t="shared" si="191"/>
        <v>-1.0000000000001563E-2</v>
      </c>
      <c r="DR98" s="161"/>
      <c r="DT98" s="103">
        <f t="shared" si="158"/>
        <v>-23.236057209572007</v>
      </c>
      <c r="DU98" s="184"/>
      <c r="DV98" s="179"/>
      <c r="DW98" s="36">
        <v>42340</v>
      </c>
      <c r="DX98" s="104">
        <v>0.27169999999999916</v>
      </c>
      <c r="DY98" s="107">
        <v>0.34334999999999893</v>
      </c>
      <c r="DZ98" s="173">
        <v>-22.982522447359997</v>
      </c>
      <c r="EA98" s="197">
        <v>-0.1</v>
      </c>
      <c r="EB98" s="219">
        <v>-9.6433499999999999</v>
      </c>
      <c r="EC98" s="222">
        <f t="shared" si="209"/>
        <v>2</v>
      </c>
      <c r="ED98" s="223">
        <f t="shared" si="159"/>
        <v>0</v>
      </c>
      <c r="EE98" s="198">
        <f t="shared" si="267"/>
        <v>-22.891014396181205</v>
      </c>
      <c r="EF98" s="198">
        <f t="shared" si="241"/>
        <v>-0.19999999999999929</v>
      </c>
      <c r="EG98" s="503">
        <f t="shared" si="160"/>
        <v>0</v>
      </c>
      <c r="EH98" s="503">
        <f t="shared" si="161"/>
        <v>0</v>
      </c>
      <c r="EI98" s="503">
        <f t="shared" si="242"/>
        <v>0</v>
      </c>
      <c r="EJ98" s="503">
        <f t="shared" si="243"/>
        <v>0</v>
      </c>
      <c r="EK98" s="504">
        <f t="shared" si="244"/>
        <v>-23.045124073501203</v>
      </c>
      <c r="EL98" s="513">
        <f t="shared" si="200"/>
        <v>-0.11999999999999957</v>
      </c>
      <c r="EM98" s="513">
        <f t="shared" si="192"/>
        <v>-7.9999999999999724E-2</v>
      </c>
      <c r="EO98" s="161"/>
      <c r="EQ98" s="103">
        <f t="shared" si="162"/>
        <v>-22.805124073501201</v>
      </c>
      <c r="ER98" s="178"/>
      <c r="ES98" s="179"/>
      <c r="ET98" s="36">
        <v>42340</v>
      </c>
      <c r="EU98" s="104">
        <v>0.27169999999999916</v>
      </c>
      <c r="EV98" s="107">
        <v>0.34334999999999893</v>
      </c>
      <c r="EW98" s="173">
        <v>-22.982522447359997</v>
      </c>
      <c r="EX98" s="197">
        <v>-0.1</v>
      </c>
      <c r="EY98" s="219">
        <v>-1.6933499999999988</v>
      </c>
      <c r="EZ98" s="222">
        <f t="shared" si="210"/>
        <v>1</v>
      </c>
      <c r="FA98" s="223">
        <f t="shared" si="163"/>
        <v>0</v>
      </c>
      <c r="FB98" s="198">
        <f t="shared" si="268"/>
        <v>-22.296854038647201</v>
      </c>
      <c r="FC98" s="198">
        <f t="shared" si="245"/>
        <v>-0.10000000000000142</v>
      </c>
      <c r="FD98" s="503">
        <f t="shared" si="164"/>
        <v>0</v>
      </c>
      <c r="FE98" s="503">
        <f t="shared" si="165"/>
        <v>0</v>
      </c>
      <c r="FF98" s="503">
        <f t="shared" si="246"/>
        <v>0</v>
      </c>
      <c r="FG98" s="503">
        <f t="shared" si="247"/>
        <v>0</v>
      </c>
      <c r="FH98" s="504">
        <f t="shared" si="248"/>
        <v>-23.396854038647195</v>
      </c>
      <c r="FI98" s="513">
        <f t="shared" si="201"/>
        <v>-6.0000000000000851E-2</v>
      </c>
      <c r="FJ98" s="513">
        <f t="shared" si="193"/>
        <v>-4.000000000000057E-2</v>
      </c>
      <c r="FL98" s="161"/>
      <c r="FN98" s="103">
        <f t="shared" si="166"/>
        <v>-22.910424596811989</v>
      </c>
      <c r="FO98" s="178"/>
      <c r="FP98" s="179"/>
      <c r="FQ98" s="36">
        <v>42340</v>
      </c>
      <c r="FR98" s="104">
        <v>0.27169999999999916</v>
      </c>
      <c r="FS98" s="107">
        <v>0.34334999999999893</v>
      </c>
      <c r="FT98" s="173">
        <v>-22.982522447359997</v>
      </c>
      <c r="FU98" s="197">
        <v>-0.1</v>
      </c>
      <c r="FV98" s="218">
        <v>0.95665000000000111</v>
      </c>
      <c r="FW98" s="222">
        <f t="shared" si="211"/>
        <v>0</v>
      </c>
      <c r="FX98" s="223">
        <f t="shared" si="167"/>
        <v>1</v>
      </c>
      <c r="FY98" s="198">
        <f t="shared" si="269"/>
        <v>-21.95768091245121</v>
      </c>
      <c r="FZ98" s="198">
        <f t="shared" si="249"/>
        <v>-0.10000000000000142</v>
      </c>
      <c r="GA98" s="503">
        <f t="shared" si="168"/>
        <v>0</v>
      </c>
      <c r="GB98" s="503">
        <f t="shared" si="169"/>
        <v>0</v>
      </c>
      <c r="GC98" s="503">
        <f t="shared" si="250"/>
        <v>0</v>
      </c>
      <c r="GD98" s="503">
        <f t="shared" si="251"/>
        <v>0</v>
      </c>
      <c r="GE98" s="504">
        <f t="shared" si="252"/>
        <v>-21.75768091245121</v>
      </c>
      <c r="GF98" s="513">
        <f t="shared" si="202"/>
        <v>-0.10000000000000142</v>
      </c>
      <c r="GG98" s="513">
        <f t="shared" si="194"/>
        <v>-0.10000000000000142</v>
      </c>
      <c r="GI98" s="161"/>
      <c r="GK98" s="103">
        <f t="shared" si="170"/>
        <v>-21.75768091245121</v>
      </c>
      <c r="GL98" s="178"/>
      <c r="GM98" s="179"/>
      <c r="GN98" s="36">
        <v>42340</v>
      </c>
      <c r="GO98" s="104">
        <v>0.27169999999999916</v>
      </c>
      <c r="GP98" s="107">
        <v>0.34334999999999893</v>
      </c>
      <c r="GQ98" s="173">
        <v>-22.982522447359997</v>
      </c>
      <c r="GR98" s="197">
        <v>-0.1</v>
      </c>
      <c r="GS98" s="218">
        <v>2.2566500000000014</v>
      </c>
      <c r="GT98" s="222">
        <f t="shared" si="212"/>
        <v>0</v>
      </c>
      <c r="GU98" s="223">
        <f t="shared" si="171"/>
        <v>0.95</v>
      </c>
      <c r="GV98" s="198">
        <f t="shared" si="270"/>
        <v>-24.480290512313196</v>
      </c>
      <c r="GW98" s="198">
        <f t="shared" si="253"/>
        <v>-9.4999999999991758E-3</v>
      </c>
      <c r="GX98" s="503">
        <f t="shared" si="172"/>
        <v>0</v>
      </c>
      <c r="GY98" s="503">
        <f t="shared" si="173"/>
        <v>0</v>
      </c>
      <c r="GZ98" s="503">
        <f t="shared" si="254"/>
        <v>0</v>
      </c>
      <c r="HA98" s="503">
        <f t="shared" si="255"/>
        <v>0</v>
      </c>
      <c r="HB98" s="504">
        <f t="shared" si="256"/>
        <v>-24.068454129133201</v>
      </c>
      <c r="HC98" s="513">
        <f t="shared" si="203"/>
        <v>-9.4999999999991758E-3</v>
      </c>
      <c r="HD98" s="513">
        <f t="shared" si="195"/>
        <v>-9.4999999999991758E-3</v>
      </c>
      <c r="HF98" s="161"/>
      <c r="HH98" s="103">
        <f t="shared" si="174"/>
        <v>-24.068454129133201</v>
      </c>
      <c r="HJ98" s="179"/>
      <c r="HK98" s="36">
        <v>42340</v>
      </c>
      <c r="HL98" s="104">
        <v>0.27169999999999916</v>
      </c>
      <c r="HM98" s="107">
        <v>0.34334999999999893</v>
      </c>
      <c r="HN98" s="173">
        <v>-22.982522447359997</v>
      </c>
      <c r="HO98" s="197">
        <v>-0.1</v>
      </c>
      <c r="HP98" s="218">
        <v>3.106650000000001</v>
      </c>
      <c r="HQ98" s="222">
        <f t="shared" si="213"/>
        <v>0</v>
      </c>
      <c r="HR98" s="223">
        <f t="shared" si="175"/>
        <v>0.9</v>
      </c>
      <c r="HS98" s="198">
        <f t="shared" si="271"/>
        <v>-24.36882078686881</v>
      </c>
      <c r="HT98" s="198">
        <f t="shared" si="257"/>
        <v>-9.0000000000003411E-3</v>
      </c>
      <c r="HU98" s="503">
        <f t="shared" si="176"/>
        <v>0</v>
      </c>
      <c r="HV98" s="503">
        <f t="shared" si="177"/>
        <v>0</v>
      </c>
      <c r="HW98" s="503">
        <f t="shared" si="258"/>
        <v>0</v>
      </c>
      <c r="HX98" s="503">
        <f t="shared" si="259"/>
        <v>0</v>
      </c>
      <c r="HY98" s="504">
        <f t="shared" si="260"/>
        <v>-24.068820786868812</v>
      </c>
      <c r="HZ98" s="513">
        <f t="shared" si="204"/>
        <v>-9.0000000000003411E-3</v>
      </c>
      <c r="IA98" s="513">
        <f t="shared" si="196"/>
        <v>-9.0000000000003411E-3</v>
      </c>
      <c r="IB98" s="159"/>
      <c r="IC98" s="161"/>
      <c r="ID98" s="159"/>
      <c r="IE98" s="103">
        <f t="shared" si="178"/>
        <v>-23.791028218144813</v>
      </c>
      <c r="IF98" s="178"/>
      <c r="IG98" s="179"/>
      <c r="IH98" s="36">
        <v>42340</v>
      </c>
      <c r="II98" s="104">
        <v>0.27169999999999916</v>
      </c>
      <c r="IJ98" s="107">
        <v>0.34334999999999893</v>
      </c>
      <c r="IK98" s="173">
        <v>-22.982522447359997</v>
      </c>
      <c r="IL98" s="197">
        <v>-0.1</v>
      </c>
      <c r="IM98" s="218">
        <v>-3.1933499999999988</v>
      </c>
      <c r="IN98" s="222">
        <f t="shared" si="214"/>
        <v>1.6</v>
      </c>
      <c r="IO98" s="223">
        <f t="shared" si="179"/>
        <v>0</v>
      </c>
      <c r="IP98" s="198">
        <f t="shared" si="272"/>
        <v>-27.401282695941191</v>
      </c>
      <c r="IQ98" s="198">
        <f t="shared" si="261"/>
        <v>-1.5999999999998238E-2</v>
      </c>
      <c r="IR98" s="503">
        <f t="shared" si="180"/>
        <v>2.0000000000000004E-2</v>
      </c>
      <c r="IS98" s="503">
        <f t="shared" si="181"/>
        <v>0</v>
      </c>
      <c r="IT98" s="503">
        <f t="shared" si="262"/>
        <v>0</v>
      </c>
      <c r="IU98" s="503">
        <f t="shared" si="263"/>
        <v>0</v>
      </c>
      <c r="IV98" s="504">
        <f t="shared" si="264"/>
        <v>-24.088067740969187</v>
      </c>
      <c r="IW98" s="513">
        <f t="shared" si="205"/>
        <v>2.4000000000010597E-3</v>
      </c>
      <c r="IX98" s="513">
        <f t="shared" si="197"/>
        <v>1.6000000000007065E-3</v>
      </c>
      <c r="IY98" s="159"/>
      <c r="IZ98" s="161"/>
      <c r="JA98" s="159"/>
      <c r="JB98" s="103">
        <f t="shared" si="182"/>
        <v>-23.883814087414077</v>
      </c>
      <c r="JC98" s="184"/>
      <c r="JD98" s="515">
        <v>-22.982522447359997</v>
      </c>
      <c r="JF98" s="159">
        <v>7.3566500000000001</v>
      </c>
      <c r="JG98" s="159">
        <f t="shared" si="217"/>
        <v>-22.953153755081992</v>
      </c>
      <c r="JH98" s="159"/>
      <c r="JJ98" s="159">
        <v>0.55665000000000098</v>
      </c>
      <c r="JK98" s="159">
        <f t="shared" si="218"/>
        <v>-23.236057209572007</v>
      </c>
      <c r="JL98" s="159"/>
      <c r="JN98" s="159">
        <v>-9.6433499999999999</v>
      </c>
      <c r="JO98" s="159">
        <f t="shared" si="219"/>
        <v>-22.805124073501201</v>
      </c>
      <c r="JP98" s="159"/>
      <c r="JR98" s="159">
        <v>-1.6933499999999988</v>
      </c>
      <c r="JS98" s="159">
        <f t="shared" si="220"/>
        <v>-22.910424596811989</v>
      </c>
      <c r="JT98" s="159"/>
      <c r="JV98" s="159">
        <v>0.95665000000000111</v>
      </c>
      <c r="JW98" s="159">
        <f t="shared" si="221"/>
        <v>-21.75768091245121</v>
      </c>
      <c r="JX98" s="159"/>
      <c r="JZ98" s="159">
        <v>2.2566500000000014</v>
      </c>
      <c r="KA98" s="159">
        <f t="shared" si="222"/>
        <v>-24.068454129133201</v>
      </c>
      <c r="KB98" s="159"/>
      <c r="KD98" s="370">
        <v>3.106650000000001</v>
      </c>
      <c r="KE98" s="159">
        <f t="shared" si="223"/>
        <v>-23.791028218144813</v>
      </c>
      <c r="KF98" s="159"/>
      <c r="KH98" s="218">
        <v>-3.1933499999999988</v>
      </c>
      <c r="KI98" s="159">
        <f t="shared" si="232"/>
        <v>-23.883814087414077</v>
      </c>
      <c r="KJ98" s="159"/>
      <c r="KK98" s="36">
        <v>42340</v>
      </c>
      <c r="KL98" s="36"/>
    </row>
    <row r="99" spans="1:315" ht="15.75" thickBot="1" x14ac:dyDescent="0.3">
      <c r="A99" s="95">
        <v>41245</v>
      </c>
      <c r="B99" s="36">
        <v>41245</v>
      </c>
      <c r="C99" s="303">
        <v>7.6999999999999993</v>
      </c>
      <c r="D99" s="303">
        <v>0.89999999999999991</v>
      </c>
      <c r="E99" s="303">
        <v>-9.3000000000000007</v>
      </c>
      <c r="F99" s="303">
        <v>-1.3499999999999999</v>
      </c>
      <c r="G99" s="303">
        <v>1.3</v>
      </c>
      <c r="H99" s="303">
        <v>2.6</v>
      </c>
      <c r="I99" s="303">
        <v>3.45</v>
      </c>
      <c r="J99" s="303">
        <v>-2.85</v>
      </c>
      <c r="K99" s="105"/>
      <c r="L99" s="36">
        <v>42340</v>
      </c>
      <c r="M99" s="104">
        <v>0.27169999999999916</v>
      </c>
      <c r="N99" s="98">
        <f t="shared" si="215"/>
        <v>0.34334999999999893</v>
      </c>
      <c r="O99" s="107">
        <f t="shared" si="216"/>
        <v>0.41603333333333281</v>
      </c>
      <c r="P99" s="264"/>
      <c r="Q99" s="177">
        <v>42340</v>
      </c>
      <c r="R99" s="303">
        <v>7.6999999999999993</v>
      </c>
      <c r="S99" s="219">
        <v>7.3566500000000001</v>
      </c>
      <c r="U99" s="303">
        <v>0.89999999999999991</v>
      </c>
      <c r="V99" s="219">
        <v>0.55665000000000098</v>
      </c>
      <c r="X99" s="303">
        <v>-9.3000000000000007</v>
      </c>
      <c r="Y99" s="219">
        <v>-9.6433499999999999</v>
      </c>
      <c r="AA99" s="303">
        <v>-1.3499999999999999</v>
      </c>
      <c r="AB99" s="219">
        <v>-1.6933499999999988</v>
      </c>
      <c r="AD99" s="303">
        <v>1.3</v>
      </c>
      <c r="AE99" s="218">
        <v>0.95665000000000111</v>
      </c>
      <c r="AG99" s="303">
        <v>2.6</v>
      </c>
      <c r="AH99" s="218">
        <v>2.2566500000000014</v>
      </c>
      <c r="AJ99" s="303">
        <v>3.45</v>
      </c>
      <c r="AK99" s="218">
        <v>3.106650000000001</v>
      </c>
      <c r="AL99" s="103"/>
      <c r="AM99" s="303">
        <v>-2.85</v>
      </c>
      <c r="AN99" s="330">
        <f t="shared" si="206"/>
        <v>-3.1933499999999988</v>
      </c>
      <c r="AO99" s="484"/>
      <c r="AZ99" s="36">
        <v>42341</v>
      </c>
      <c r="BA99" s="303">
        <v>6.7</v>
      </c>
      <c r="BB99" s="227"/>
      <c r="BC99" s="303">
        <v>-2.5</v>
      </c>
      <c r="BD99" s="184"/>
      <c r="BE99" s="303">
        <v>-7.4</v>
      </c>
      <c r="BF99" s="184"/>
      <c r="BG99" s="303">
        <v>2.15</v>
      </c>
      <c r="BH99" s="184"/>
      <c r="BI99" s="303">
        <v>2.3499999999999996</v>
      </c>
      <c r="BJ99" s="184"/>
      <c r="BK99" s="303">
        <v>0.9</v>
      </c>
      <c r="BL99" s="374"/>
      <c r="BM99" s="303">
        <v>2.2000000000000002</v>
      </c>
      <c r="BN99" s="184"/>
      <c r="BO99" s="303">
        <v>0.6</v>
      </c>
      <c r="BP99" s="184"/>
      <c r="BQ99">
        <f t="shared" si="150"/>
        <v>1</v>
      </c>
      <c r="BR99" s="36">
        <v>42339</v>
      </c>
      <c r="BS99">
        <v>43</v>
      </c>
      <c r="BT99">
        <f t="shared" si="123"/>
        <v>0.43</v>
      </c>
      <c r="BU99" s="100"/>
      <c r="BV99" s="36">
        <v>42341</v>
      </c>
      <c r="BW99" s="100">
        <v>45</v>
      </c>
      <c r="BX99" s="100">
        <f t="shared" si="124"/>
        <v>0.45</v>
      </c>
      <c r="BY99" s="100">
        <f t="shared" si="125"/>
        <v>-23.068161974999999</v>
      </c>
      <c r="BZ99" s="100"/>
      <c r="CA99" s="100"/>
      <c r="CC99" s="36">
        <v>42341</v>
      </c>
      <c r="CD99" s="104">
        <v>0.13149999999999973</v>
      </c>
      <c r="CE99" s="107">
        <v>0.20159999999999945</v>
      </c>
      <c r="CF99" s="173">
        <v>-23.068161974999999</v>
      </c>
      <c r="CG99" s="197">
        <v>-0.1</v>
      </c>
      <c r="CH99" s="219">
        <v>6.4984000000000011</v>
      </c>
      <c r="CI99" s="222">
        <f t="shared" si="207"/>
        <v>0</v>
      </c>
      <c r="CJ99" s="223">
        <f t="shared" si="151"/>
        <v>0.8</v>
      </c>
      <c r="CK99" s="198">
        <f t="shared" si="265"/>
        <v>-23.10005900054599</v>
      </c>
      <c r="CL99" s="198">
        <f t="shared" si="233"/>
        <v>-7.9999999999998295E-2</v>
      </c>
      <c r="CM99" s="503">
        <f t="shared" si="152"/>
        <v>0</v>
      </c>
      <c r="CN99" s="503">
        <f t="shared" si="153"/>
        <v>0</v>
      </c>
      <c r="CO99" s="503">
        <f t="shared" si="234"/>
        <v>0</v>
      </c>
      <c r="CP99" s="503">
        <f t="shared" si="235"/>
        <v>0</v>
      </c>
      <c r="CQ99" s="504">
        <f t="shared" si="236"/>
        <v>-23.10005900054599</v>
      </c>
      <c r="CR99" s="513">
        <f t="shared" si="198"/>
        <v>-7.9999999999998295E-2</v>
      </c>
      <c r="CS99" s="513">
        <f t="shared" si="190"/>
        <v>-7.9999999999998295E-2</v>
      </c>
      <c r="CU99" s="161"/>
      <c r="CW99" s="103">
        <f t="shared" si="154"/>
        <v>-23.03315375508199</v>
      </c>
      <c r="CZ99" s="36">
        <v>42341</v>
      </c>
      <c r="DA99" s="104">
        <v>0.13149999999999973</v>
      </c>
      <c r="DB99" s="107">
        <v>0.20159999999999945</v>
      </c>
      <c r="DC99" s="173">
        <v>-23.068161974999999</v>
      </c>
      <c r="DD99" s="197">
        <v>-0.1</v>
      </c>
      <c r="DE99" s="219">
        <v>-2.7015999999999996</v>
      </c>
      <c r="DF99" s="222">
        <f t="shared" si="208"/>
        <v>1.3</v>
      </c>
      <c r="DG99" s="223">
        <f t="shared" si="155"/>
        <v>0</v>
      </c>
      <c r="DH99" s="198">
        <f t="shared" si="266"/>
        <v>-24.124839899449199</v>
      </c>
      <c r="DI99" s="198">
        <f t="shared" si="237"/>
        <v>-1.3000000000001677E-2</v>
      </c>
      <c r="DJ99" s="503">
        <f t="shared" si="156"/>
        <v>0</v>
      </c>
      <c r="DK99" s="503">
        <f t="shared" si="157"/>
        <v>0</v>
      </c>
      <c r="DL99" s="503">
        <f t="shared" si="238"/>
        <v>0</v>
      </c>
      <c r="DM99" s="503">
        <f t="shared" si="239"/>
        <v>0</v>
      </c>
      <c r="DN99" s="504">
        <f t="shared" si="240"/>
        <v>-24.124839899449199</v>
      </c>
      <c r="DO99" s="513">
        <f t="shared" si="199"/>
        <v>-7.8000000000010058E-3</v>
      </c>
      <c r="DP99" s="513">
        <f t="shared" si="191"/>
        <v>-5.2000000000006711E-3</v>
      </c>
      <c r="DR99" s="161"/>
      <c r="DT99" s="103">
        <f t="shared" si="158"/>
        <v>-23.241257209572009</v>
      </c>
      <c r="DU99" s="184"/>
      <c r="DV99" s="179"/>
      <c r="DW99" s="36">
        <v>42341</v>
      </c>
      <c r="DX99" s="104">
        <v>0.13149999999999973</v>
      </c>
      <c r="DY99" s="107">
        <v>0.20159999999999945</v>
      </c>
      <c r="DZ99" s="173">
        <v>-23.068161974999999</v>
      </c>
      <c r="EA99" s="197">
        <v>-0.1</v>
      </c>
      <c r="EB99" s="219">
        <v>-7.6015999999999995</v>
      </c>
      <c r="EC99" s="222">
        <f t="shared" si="209"/>
        <v>2</v>
      </c>
      <c r="ED99" s="223">
        <f t="shared" si="159"/>
        <v>0</v>
      </c>
      <c r="EE99" s="198">
        <f t="shared" si="267"/>
        <v>-23.091014396181205</v>
      </c>
      <c r="EF99" s="198">
        <f t="shared" si="241"/>
        <v>-0.19999999999999929</v>
      </c>
      <c r="EG99" s="503">
        <f t="shared" si="160"/>
        <v>0</v>
      </c>
      <c r="EH99" s="503">
        <f t="shared" si="161"/>
        <v>0</v>
      </c>
      <c r="EI99" s="503">
        <f t="shared" si="242"/>
        <v>0</v>
      </c>
      <c r="EJ99" s="503">
        <f t="shared" si="243"/>
        <v>0</v>
      </c>
      <c r="EK99" s="504">
        <f t="shared" si="244"/>
        <v>-23.245124073501202</v>
      </c>
      <c r="EL99" s="513">
        <f t="shared" si="200"/>
        <v>-0.11999999999999957</v>
      </c>
      <c r="EM99" s="513">
        <f t="shared" si="192"/>
        <v>-7.9999999999999724E-2</v>
      </c>
      <c r="EO99" s="161"/>
      <c r="EQ99" s="103">
        <f t="shared" si="162"/>
        <v>-22.885124073501199</v>
      </c>
      <c r="ER99" s="178"/>
      <c r="ES99" s="179"/>
      <c r="ET99" s="36">
        <v>42341</v>
      </c>
      <c r="EU99" s="104">
        <v>0.13149999999999973</v>
      </c>
      <c r="EV99" s="107">
        <v>0.20159999999999945</v>
      </c>
      <c r="EW99" s="173">
        <v>-23.068161974999999</v>
      </c>
      <c r="EX99" s="197">
        <v>-0.1</v>
      </c>
      <c r="EY99" s="219">
        <v>1.9484000000000004</v>
      </c>
      <c r="EZ99" s="222">
        <f t="shared" si="210"/>
        <v>0</v>
      </c>
      <c r="FA99" s="223">
        <f t="shared" si="163"/>
        <v>0.98</v>
      </c>
      <c r="FB99" s="198">
        <f t="shared" si="268"/>
        <v>-22.3948540386472</v>
      </c>
      <c r="FC99" s="198">
        <f t="shared" si="245"/>
        <v>-9.7999999999998977E-2</v>
      </c>
      <c r="FD99" s="503">
        <f t="shared" si="164"/>
        <v>0</v>
      </c>
      <c r="FE99" s="503">
        <f t="shared" si="165"/>
        <v>0</v>
      </c>
      <c r="FF99" s="503">
        <f t="shared" si="246"/>
        <v>0</v>
      </c>
      <c r="FG99" s="503">
        <f t="shared" si="247"/>
        <v>0</v>
      </c>
      <c r="FH99" s="504">
        <f t="shared" si="248"/>
        <v>-23.494854038647194</v>
      </c>
      <c r="FI99" s="513">
        <f t="shared" si="201"/>
        <v>-9.7999999999998977E-2</v>
      </c>
      <c r="FJ99" s="513">
        <f t="shared" si="193"/>
        <v>-9.7999999999998977E-2</v>
      </c>
      <c r="FL99" s="161"/>
      <c r="FN99" s="103">
        <f t="shared" si="166"/>
        <v>-23.008424596811988</v>
      </c>
      <c r="FO99" s="178"/>
      <c r="FP99" s="179"/>
      <c r="FQ99" s="36">
        <v>42341</v>
      </c>
      <c r="FR99" s="104">
        <v>0.13149999999999973</v>
      </c>
      <c r="FS99" s="107">
        <v>0.20159999999999945</v>
      </c>
      <c r="FT99" s="173">
        <v>-23.068161974999999</v>
      </c>
      <c r="FU99" s="197">
        <v>-0.1</v>
      </c>
      <c r="FV99" s="218">
        <v>2.1484000000000001</v>
      </c>
      <c r="FW99" s="222">
        <f t="shared" si="211"/>
        <v>0</v>
      </c>
      <c r="FX99" s="223">
        <f t="shared" si="167"/>
        <v>0.95</v>
      </c>
      <c r="FY99" s="198">
        <f t="shared" si="269"/>
        <v>-22.052680912451208</v>
      </c>
      <c r="FZ99" s="198">
        <f t="shared" si="249"/>
        <v>-9.4999999999998863E-2</v>
      </c>
      <c r="GA99" s="503">
        <f t="shared" si="168"/>
        <v>0</v>
      </c>
      <c r="GB99" s="503">
        <f t="shared" si="169"/>
        <v>0</v>
      </c>
      <c r="GC99" s="503">
        <f t="shared" si="250"/>
        <v>0</v>
      </c>
      <c r="GD99" s="503">
        <f t="shared" si="251"/>
        <v>0</v>
      </c>
      <c r="GE99" s="504">
        <f t="shared" si="252"/>
        <v>-21.852680912451209</v>
      </c>
      <c r="GF99" s="513">
        <f t="shared" si="202"/>
        <v>-9.4999999999998863E-2</v>
      </c>
      <c r="GG99" s="513">
        <f t="shared" si="194"/>
        <v>-9.4999999999998863E-2</v>
      </c>
      <c r="GI99" s="161"/>
      <c r="GK99" s="103">
        <f t="shared" si="170"/>
        <v>-21.852680912451209</v>
      </c>
      <c r="GL99" s="178"/>
      <c r="GM99" s="179"/>
      <c r="GN99" s="36">
        <v>42341</v>
      </c>
      <c r="GO99" s="104">
        <v>0.13149999999999973</v>
      </c>
      <c r="GP99" s="107">
        <v>0.20159999999999945</v>
      </c>
      <c r="GQ99" s="173">
        <v>-23.068161974999999</v>
      </c>
      <c r="GR99" s="197">
        <v>-0.1</v>
      </c>
      <c r="GS99" s="218">
        <v>0.69840000000000058</v>
      </c>
      <c r="GT99" s="222">
        <f t="shared" si="212"/>
        <v>0</v>
      </c>
      <c r="GU99" s="223">
        <f t="shared" si="171"/>
        <v>1</v>
      </c>
      <c r="GV99" s="198">
        <f t="shared" si="270"/>
        <v>-24.490290512313198</v>
      </c>
      <c r="GW99" s="198">
        <f t="shared" si="253"/>
        <v>-1.0000000000001563E-2</v>
      </c>
      <c r="GX99" s="503">
        <f t="shared" si="172"/>
        <v>0</v>
      </c>
      <c r="GY99" s="503">
        <f t="shared" si="173"/>
        <v>0</v>
      </c>
      <c r="GZ99" s="503">
        <f t="shared" si="254"/>
        <v>0</v>
      </c>
      <c r="HA99" s="503">
        <f t="shared" si="255"/>
        <v>0</v>
      </c>
      <c r="HB99" s="504">
        <f t="shared" si="256"/>
        <v>-24.078454129133203</v>
      </c>
      <c r="HC99" s="513">
        <f t="shared" si="203"/>
        <v>-1.0000000000001563E-2</v>
      </c>
      <c r="HD99" s="513">
        <f t="shared" si="195"/>
        <v>-1.0000000000001563E-2</v>
      </c>
      <c r="HF99" s="161"/>
      <c r="HH99" s="103">
        <f t="shared" si="174"/>
        <v>-24.078454129133203</v>
      </c>
      <c r="HJ99" s="179"/>
      <c r="HK99" s="36">
        <v>42341</v>
      </c>
      <c r="HL99" s="104">
        <v>0.13149999999999973</v>
      </c>
      <c r="HM99" s="107">
        <v>0.20159999999999945</v>
      </c>
      <c r="HN99" s="173">
        <v>-23.068161974999999</v>
      </c>
      <c r="HO99" s="197">
        <v>-0.1</v>
      </c>
      <c r="HP99" s="218">
        <v>1.9984000000000006</v>
      </c>
      <c r="HQ99" s="222">
        <f t="shared" si="213"/>
        <v>0</v>
      </c>
      <c r="HR99" s="223">
        <f t="shared" si="175"/>
        <v>0.98</v>
      </c>
      <c r="HS99" s="198">
        <f t="shared" si="271"/>
        <v>-24.378620786868808</v>
      </c>
      <c r="HT99" s="198">
        <f t="shared" si="257"/>
        <v>-9.7999999999984766E-3</v>
      </c>
      <c r="HU99" s="503">
        <f t="shared" si="176"/>
        <v>0</v>
      </c>
      <c r="HV99" s="503">
        <f t="shared" si="177"/>
        <v>0</v>
      </c>
      <c r="HW99" s="503">
        <f t="shared" si="258"/>
        <v>0</v>
      </c>
      <c r="HX99" s="503">
        <f t="shared" si="259"/>
        <v>0</v>
      </c>
      <c r="HY99" s="504">
        <f t="shared" si="260"/>
        <v>-24.078620786868811</v>
      </c>
      <c r="HZ99" s="513">
        <f t="shared" si="204"/>
        <v>-9.7999999999984766E-3</v>
      </c>
      <c r="IA99" s="513">
        <f t="shared" si="196"/>
        <v>-9.7999999999984766E-3</v>
      </c>
      <c r="IB99" s="159"/>
      <c r="IC99" s="161"/>
      <c r="ID99" s="159"/>
      <c r="IE99" s="103">
        <f t="shared" si="178"/>
        <v>-23.800828218144812</v>
      </c>
      <c r="IF99" s="178"/>
      <c r="IG99" s="179"/>
      <c r="IH99" s="36">
        <v>42341</v>
      </c>
      <c r="II99" s="104">
        <v>0.13149999999999973</v>
      </c>
      <c r="IJ99" s="107">
        <v>0.20159999999999945</v>
      </c>
      <c r="IK99" s="173">
        <v>-23.068161974999999</v>
      </c>
      <c r="IL99" s="197">
        <v>-0.1</v>
      </c>
      <c r="IM99" s="218">
        <v>0.39840000000000053</v>
      </c>
      <c r="IN99" s="222">
        <f t="shared" si="214"/>
        <v>0</v>
      </c>
      <c r="IO99" s="223">
        <f t="shared" si="179"/>
        <v>1</v>
      </c>
      <c r="IP99" s="198">
        <f t="shared" si="272"/>
        <v>-27.411282695941193</v>
      </c>
      <c r="IQ99" s="198">
        <f t="shared" si="261"/>
        <v>-1.0000000000001563E-2</v>
      </c>
      <c r="IR99" s="503">
        <f t="shared" si="180"/>
        <v>0</v>
      </c>
      <c r="IS99" s="503">
        <f t="shared" si="181"/>
        <v>0</v>
      </c>
      <c r="IT99" s="503">
        <f t="shared" si="262"/>
        <v>0</v>
      </c>
      <c r="IU99" s="503">
        <f t="shared" si="263"/>
        <v>0</v>
      </c>
      <c r="IV99" s="504">
        <f t="shared" si="264"/>
        <v>-24.098067740969189</v>
      </c>
      <c r="IW99" s="513">
        <f t="shared" si="205"/>
        <v>-1.0000000000001563E-2</v>
      </c>
      <c r="IX99" s="513">
        <f t="shared" si="197"/>
        <v>-1.0000000000001563E-2</v>
      </c>
      <c r="IY99" s="159"/>
      <c r="IZ99" s="161"/>
      <c r="JA99" s="159"/>
      <c r="JB99" s="103">
        <f t="shared" si="182"/>
        <v>-23.893814087414079</v>
      </c>
      <c r="JC99" s="184"/>
      <c r="JD99" s="515">
        <v>-23.068161974999999</v>
      </c>
      <c r="JF99" s="159">
        <v>6.4984000000000011</v>
      </c>
      <c r="JG99" s="159">
        <f t="shared" si="217"/>
        <v>-23.03315375508199</v>
      </c>
      <c r="JH99" s="159"/>
      <c r="JJ99" s="159">
        <v>-2.7015999999999996</v>
      </c>
      <c r="JK99" s="159">
        <f t="shared" si="218"/>
        <v>-23.241257209572009</v>
      </c>
      <c r="JL99" s="159"/>
      <c r="JN99" s="159">
        <v>-7.6015999999999995</v>
      </c>
      <c r="JO99" s="159">
        <f t="shared" si="219"/>
        <v>-22.885124073501199</v>
      </c>
      <c r="JP99" s="159"/>
      <c r="JR99" s="159">
        <v>1.9484000000000004</v>
      </c>
      <c r="JS99" s="159">
        <f t="shared" si="220"/>
        <v>-23.008424596811988</v>
      </c>
      <c r="JT99" s="159"/>
      <c r="JV99" s="159">
        <v>2.1484000000000001</v>
      </c>
      <c r="JW99" s="159">
        <f t="shared" si="221"/>
        <v>-21.852680912451209</v>
      </c>
      <c r="JX99" s="159"/>
      <c r="JZ99" s="159">
        <v>0.69840000000000058</v>
      </c>
      <c r="KA99" s="159">
        <f t="shared" si="222"/>
        <v>-24.078454129133203</v>
      </c>
      <c r="KB99" s="159"/>
      <c r="KD99" s="370">
        <v>1.9984000000000006</v>
      </c>
      <c r="KE99" s="159">
        <f t="shared" si="223"/>
        <v>-23.800828218144812</v>
      </c>
      <c r="KF99" s="159"/>
      <c r="KH99" s="218">
        <v>0.39840000000000053</v>
      </c>
      <c r="KI99" s="159">
        <f t="shared" si="232"/>
        <v>-23.893814087414079</v>
      </c>
      <c r="KJ99" s="159"/>
      <c r="KK99" s="36">
        <v>42341</v>
      </c>
      <c r="KL99" s="36"/>
    </row>
    <row r="100" spans="1:315" ht="15.75" thickBot="1" x14ac:dyDescent="0.3">
      <c r="A100" s="95">
        <v>41246</v>
      </c>
      <c r="B100" s="36">
        <v>41246</v>
      </c>
      <c r="C100" s="303">
        <v>6.7</v>
      </c>
      <c r="D100" s="303">
        <v>-2.5</v>
      </c>
      <c r="E100" s="303">
        <v>-7.4</v>
      </c>
      <c r="F100" s="303">
        <v>2.15</v>
      </c>
      <c r="G100" s="303">
        <v>2.3499999999999996</v>
      </c>
      <c r="H100" s="303">
        <v>0.9</v>
      </c>
      <c r="I100" s="303">
        <v>2.2000000000000002</v>
      </c>
      <c r="J100" s="303">
        <v>0.6</v>
      </c>
      <c r="K100" s="105"/>
      <c r="L100" s="36">
        <v>42341</v>
      </c>
      <c r="M100" s="104">
        <v>0.13149999999999973</v>
      </c>
      <c r="N100" s="98">
        <f t="shared" si="215"/>
        <v>0.20159999999999945</v>
      </c>
      <c r="O100" s="107">
        <f t="shared" si="216"/>
        <v>0.27273333333333255</v>
      </c>
      <c r="P100" s="264"/>
      <c r="Q100" s="177">
        <v>42341</v>
      </c>
      <c r="R100" s="303">
        <v>6.7</v>
      </c>
      <c r="S100" s="219">
        <v>6.4984000000000011</v>
      </c>
      <c r="U100" s="303">
        <v>-2.5</v>
      </c>
      <c r="V100" s="219">
        <v>-2.7015999999999996</v>
      </c>
      <c r="X100" s="303">
        <v>-7.4</v>
      </c>
      <c r="Y100" s="219">
        <v>-7.6015999999999995</v>
      </c>
      <c r="AA100" s="303">
        <v>2.15</v>
      </c>
      <c r="AB100" s="219">
        <v>1.9484000000000004</v>
      </c>
      <c r="AD100" s="303">
        <v>2.3499999999999996</v>
      </c>
      <c r="AE100" s="218">
        <v>2.1484000000000001</v>
      </c>
      <c r="AG100" s="303">
        <v>0.9</v>
      </c>
      <c r="AH100" s="218">
        <v>0.69840000000000058</v>
      </c>
      <c r="AJ100" s="303">
        <v>2.2000000000000002</v>
      </c>
      <c r="AK100" s="218">
        <v>1.9984000000000006</v>
      </c>
      <c r="AL100" s="103"/>
      <c r="AM100" s="303">
        <v>0.6</v>
      </c>
      <c r="AN100" s="330">
        <f t="shared" si="206"/>
        <v>0.39840000000000053</v>
      </c>
      <c r="AO100" s="484"/>
      <c r="AZ100" s="36">
        <v>42342</v>
      </c>
      <c r="BA100" s="303">
        <v>7.25</v>
      </c>
      <c r="BB100" s="227"/>
      <c r="BC100" s="303">
        <v>-5.8</v>
      </c>
      <c r="BD100" s="184"/>
      <c r="BE100" s="303">
        <v>-4.7</v>
      </c>
      <c r="BF100" s="184"/>
      <c r="BG100" s="303">
        <v>4.75</v>
      </c>
      <c r="BH100" s="184"/>
      <c r="BI100" s="303">
        <v>1.7499999999999998</v>
      </c>
      <c r="BJ100" s="184"/>
      <c r="BK100" s="303">
        <v>-1</v>
      </c>
      <c r="BL100" s="374"/>
      <c r="BM100" s="303">
        <v>-1.25</v>
      </c>
      <c r="BN100" s="227">
        <v>-23.783333333333335</v>
      </c>
      <c r="BO100" s="303">
        <v>1.5</v>
      </c>
      <c r="BP100" s="227"/>
      <c r="BQ100">
        <f t="shared" si="150"/>
        <v>1</v>
      </c>
      <c r="BR100" s="36">
        <v>42340</v>
      </c>
      <c r="BS100">
        <v>44</v>
      </c>
      <c r="BT100">
        <f t="shared" si="123"/>
        <v>0.44</v>
      </c>
      <c r="BU100" s="100"/>
      <c r="BV100" s="36">
        <v>42342</v>
      </c>
      <c r="BW100" s="100">
        <v>46</v>
      </c>
      <c r="BX100" s="100">
        <f t="shared" si="124"/>
        <v>0.46</v>
      </c>
      <c r="BY100" s="100">
        <f t="shared" si="125"/>
        <v>-23.149146520959995</v>
      </c>
      <c r="BZ100" s="100"/>
      <c r="CA100" s="100"/>
      <c r="CC100" s="36">
        <v>42342</v>
      </c>
      <c r="CD100" s="104">
        <v>-5.5999999999996053E-3</v>
      </c>
      <c r="CE100" s="107">
        <v>6.2950000000000061E-2</v>
      </c>
      <c r="CF100" s="173">
        <v>-23.149146520959995</v>
      </c>
      <c r="CG100" s="197">
        <v>-0.1</v>
      </c>
      <c r="CH100" s="219">
        <v>7.1870500000000002</v>
      </c>
      <c r="CI100" s="222">
        <f t="shared" si="207"/>
        <v>0</v>
      </c>
      <c r="CJ100" s="223">
        <f t="shared" si="151"/>
        <v>0.8</v>
      </c>
      <c r="CK100" s="198">
        <f t="shared" si="265"/>
        <v>-23.180059000545988</v>
      </c>
      <c r="CL100" s="198">
        <f t="shared" si="233"/>
        <v>-7.9999999999998295E-2</v>
      </c>
      <c r="CM100" s="503">
        <f t="shared" si="152"/>
        <v>0</v>
      </c>
      <c r="CN100" s="503">
        <f t="shared" si="153"/>
        <v>0</v>
      </c>
      <c r="CO100" s="503">
        <f t="shared" si="234"/>
        <v>0</v>
      </c>
      <c r="CP100" s="503">
        <f t="shared" si="235"/>
        <v>0</v>
      </c>
      <c r="CQ100" s="504">
        <f t="shared" si="236"/>
        <v>-23.180059000545988</v>
      </c>
      <c r="CR100" s="513">
        <f t="shared" si="198"/>
        <v>-7.9999999999998295E-2</v>
      </c>
      <c r="CS100" s="513">
        <f t="shared" si="190"/>
        <v>-7.9999999999998295E-2</v>
      </c>
      <c r="CU100" s="161"/>
      <c r="CW100" s="103">
        <f t="shared" si="154"/>
        <v>-23.113153755081989</v>
      </c>
      <c r="CZ100" s="36">
        <v>42342</v>
      </c>
      <c r="DA100" s="104">
        <v>-5.5999999999996053E-3</v>
      </c>
      <c r="DB100" s="107">
        <v>6.2950000000000061E-2</v>
      </c>
      <c r="DC100" s="173">
        <v>-23.149146520959995</v>
      </c>
      <c r="DD100" s="197">
        <v>-0.1</v>
      </c>
      <c r="DE100" s="219">
        <v>-5.8629499999999997</v>
      </c>
      <c r="DF100" s="222">
        <f t="shared" si="208"/>
        <v>1.8</v>
      </c>
      <c r="DG100" s="223">
        <f t="shared" si="155"/>
        <v>0</v>
      </c>
      <c r="DH100" s="198">
        <f t="shared" si="266"/>
        <v>-24.1428398994492</v>
      </c>
      <c r="DI100" s="198">
        <f t="shared" si="237"/>
        <v>-1.8000000000000682E-2</v>
      </c>
      <c r="DJ100" s="503">
        <f t="shared" si="156"/>
        <v>0</v>
      </c>
      <c r="DK100" s="503">
        <f t="shared" si="157"/>
        <v>0</v>
      </c>
      <c r="DL100" s="503">
        <f t="shared" si="238"/>
        <v>0</v>
      </c>
      <c r="DM100" s="503">
        <f t="shared" si="239"/>
        <v>0</v>
      </c>
      <c r="DN100" s="504">
        <f t="shared" si="240"/>
        <v>-24.1428398994492</v>
      </c>
      <c r="DO100" s="513">
        <f t="shared" si="199"/>
        <v>-1.0800000000000408E-2</v>
      </c>
      <c r="DP100" s="513">
        <f t="shared" si="191"/>
        <v>-7.200000000000273E-3</v>
      </c>
      <c r="DR100" s="161"/>
      <c r="DT100" s="103">
        <f t="shared" si="158"/>
        <v>-23.24845720957201</v>
      </c>
      <c r="DU100" s="184"/>
      <c r="DV100" s="179"/>
      <c r="DW100" s="36">
        <v>42342</v>
      </c>
      <c r="DX100" s="104">
        <v>-5.5999999999996053E-3</v>
      </c>
      <c r="DY100" s="107">
        <v>6.2950000000000061E-2</v>
      </c>
      <c r="DZ100" s="173">
        <v>-23.149146520959995</v>
      </c>
      <c r="EA100" s="197">
        <v>-0.1</v>
      </c>
      <c r="EB100" s="219">
        <v>-4.76295</v>
      </c>
      <c r="EC100" s="222">
        <f t="shared" si="209"/>
        <v>1.7</v>
      </c>
      <c r="ED100" s="223">
        <f t="shared" si="159"/>
        <v>0</v>
      </c>
      <c r="EE100" s="198">
        <f t="shared" si="267"/>
        <v>-23.261014396181206</v>
      </c>
      <c r="EF100" s="198">
        <f t="shared" si="241"/>
        <v>-0.17000000000000171</v>
      </c>
      <c r="EG100" s="503">
        <f t="shared" si="160"/>
        <v>0</v>
      </c>
      <c r="EH100" s="503">
        <f t="shared" si="161"/>
        <v>0</v>
      </c>
      <c r="EI100" s="503">
        <f t="shared" si="242"/>
        <v>0</v>
      </c>
      <c r="EJ100" s="503">
        <f t="shared" si="243"/>
        <v>0</v>
      </c>
      <c r="EK100" s="504">
        <f t="shared" si="244"/>
        <v>-23.415124073501204</v>
      </c>
      <c r="EL100" s="513">
        <f t="shared" si="200"/>
        <v>-0.10200000000000102</v>
      </c>
      <c r="EM100" s="513">
        <f t="shared" si="192"/>
        <v>-6.8000000000000685E-2</v>
      </c>
      <c r="EO100" s="161"/>
      <c r="EQ100" s="103">
        <f t="shared" si="162"/>
        <v>-22.953124073501201</v>
      </c>
      <c r="ER100" s="178"/>
      <c r="ES100" s="179"/>
      <c r="ET100" s="36">
        <v>42342</v>
      </c>
      <c r="EU100" s="104">
        <v>-5.5999999999996053E-3</v>
      </c>
      <c r="EV100" s="107">
        <v>6.2950000000000061E-2</v>
      </c>
      <c r="EW100" s="173">
        <v>-23.149146520959995</v>
      </c>
      <c r="EX100" s="197">
        <v>-0.1</v>
      </c>
      <c r="EY100" s="219">
        <v>4.6870500000000002</v>
      </c>
      <c r="EZ100" s="222">
        <f t="shared" si="210"/>
        <v>0</v>
      </c>
      <c r="FA100" s="223">
        <f t="shared" si="163"/>
        <v>0.85</v>
      </c>
      <c r="FB100" s="198">
        <f t="shared" si="268"/>
        <v>-22.479854038647201</v>
      </c>
      <c r="FC100" s="198">
        <f t="shared" si="245"/>
        <v>-8.5000000000000853E-2</v>
      </c>
      <c r="FD100" s="503">
        <f t="shared" si="164"/>
        <v>0</v>
      </c>
      <c r="FE100" s="503">
        <f t="shared" si="165"/>
        <v>0</v>
      </c>
      <c r="FF100" s="503">
        <f t="shared" si="246"/>
        <v>0</v>
      </c>
      <c r="FG100" s="503">
        <f t="shared" si="247"/>
        <v>0</v>
      </c>
      <c r="FH100" s="504">
        <f t="shared" si="248"/>
        <v>-23.579854038647195</v>
      </c>
      <c r="FI100" s="513">
        <f t="shared" si="201"/>
        <v>-8.5000000000000853E-2</v>
      </c>
      <c r="FJ100" s="513">
        <f t="shared" si="193"/>
        <v>-8.5000000000000853E-2</v>
      </c>
      <c r="FL100" s="161"/>
      <c r="FN100" s="103">
        <f t="shared" si="166"/>
        <v>-23.093424596811989</v>
      </c>
      <c r="FO100" s="178"/>
      <c r="FP100" s="179"/>
      <c r="FQ100" s="36">
        <v>42342</v>
      </c>
      <c r="FR100" s="104">
        <v>-5.5999999999996053E-3</v>
      </c>
      <c r="FS100" s="107">
        <v>6.2950000000000061E-2</v>
      </c>
      <c r="FT100" s="173">
        <v>-23.149146520959995</v>
      </c>
      <c r="FU100" s="197">
        <v>-0.1</v>
      </c>
      <c r="FV100" s="218">
        <v>1.6870499999999997</v>
      </c>
      <c r="FW100" s="222">
        <f t="shared" si="211"/>
        <v>0</v>
      </c>
      <c r="FX100" s="223">
        <f t="shared" si="167"/>
        <v>0.98</v>
      </c>
      <c r="FY100" s="198">
        <f t="shared" si="269"/>
        <v>-22.150680912451207</v>
      </c>
      <c r="FZ100" s="198">
        <f t="shared" si="249"/>
        <v>-9.7999999999998977E-2</v>
      </c>
      <c r="GA100" s="503">
        <f t="shared" si="168"/>
        <v>0</v>
      </c>
      <c r="GB100" s="503">
        <f t="shared" si="169"/>
        <v>0</v>
      </c>
      <c r="GC100" s="503">
        <f t="shared" si="250"/>
        <v>0</v>
      </c>
      <c r="GD100" s="503">
        <f t="shared" si="251"/>
        <v>0</v>
      </c>
      <c r="GE100" s="504">
        <f t="shared" si="252"/>
        <v>-21.950680912451208</v>
      </c>
      <c r="GF100" s="513">
        <f t="shared" si="202"/>
        <v>-9.7999999999998977E-2</v>
      </c>
      <c r="GG100" s="513">
        <f t="shared" si="194"/>
        <v>-9.7999999999998977E-2</v>
      </c>
      <c r="GI100" s="161"/>
      <c r="GK100" s="103">
        <f t="shared" si="170"/>
        <v>-21.950680912451208</v>
      </c>
      <c r="GL100" s="178"/>
      <c r="GM100" s="179"/>
      <c r="GN100" s="36">
        <v>42342</v>
      </c>
      <c r="GO100" s="104">
        <v>-5.5999999999996053E-3</v>
      </c>
      <c r="GP100" s="107">
        <v>6.2950000000000061E-2</v>
      </c>
      <c r="GQ100" s="173">
        <v>-23.149146520959995</v>
      </c>
      <c r="GR100" s="197">
        <v>-0.1</v>
      </c>
      <c r="GS100" s="218">
        <v>-1.0629500000000001</v>
      </c>
      <c r="GT100" s="222">
        <f t="shared" si="212"/>
        <v>1</v>
      </c>
      <c r="GU100" s="223">
        <f t="shared" si="171"/>
        <v>0</v>
      </c>
      <c r="GV100" s="198">
        <f t="shared" si="270"/>
        <v>-24.5002905123132</v>
      </c>
      <c r="GW100" s="198">
        <f t="shared" si="253"/>
        <v>-1.0000000000001563E-2</v>
      </c>
      <c r="GX100" s="503">
        <f t="shared" si="172"/>
        <v>0</v>
      </c>
      <c r="GY100" s="503">
        <f t="shared" si="173"/>
        <v>0</v>
      </c>
      <c r="GZ100" s="503">
        <f t="shared" si="254"/>
        <v>0</v>
      </c>
      <c r="HA100" s="503">
        <f t="shared" si="255"/>
        <v>0</v>
      </c>
      <c r="HB100" s="504">
        <f t="shared" si="256"/>
        <v>-24.088454129133204</v>
      </c>
      <c r="HC100" s="513">
        <f t="shared" si="203"/>
        <v>-6.0000000000009377E-3</v>
      </c>
      <c r="HD100" s="513">
        <f t="shared" si="195"/>
        <v>-4.0000000000006255E-3</v>
      </c>
      <c r="HF100" s="161"/>
      <c r="HH100" s="103">
        <f t="shared" si="174"/>
        <v>-24.082454129133204</v>
      </c>
      <c r="HJ100" s="179"/>
      <c r="HK100" s="36">
        <v>42342</v>
      </c>
      <c r="HL100" s="104">
        <v>-5.5999999999996053E-3</v>
      </c>
      <c r="HM100" s="107">
        <v>6.2950000000000061E-2</v>
      </c>
      <c r="HN100" s="173">
        <v>-23.149146520959995</v>
      </c>
      <c r="HO100" s="197">
        <v>-0.1</v>
      </c>
      <c r="HP100" s="218">
        <v>-1.3129500000000001</v>
      </c>
      <c r="HQ100" s="222">
        <f t="shared" si="213"/>
        <v>1</v>
      </c>
      <c r="HR100" s="223">
        <f t="shared" si="175"/>
        <v>0</v>
      </c>
      <c r="HS100" s="198">
        <f t="shared" si="271"/>
        <v>-24.38862078686881</v>
      </c>
      <c r="HT100" s="198">
        <f t="shared" si="257"/>
        <v>-1.0000000000001563E-2</v>
      </c>
      <c r="HU100" s="503">
        <f t="shared" si="176"/>
        <v>0</v>
      </c>
      <c r="HV100" s="503">
        <f t="shared" si="177"/>
        <v>0</v>
      </c>
      <c r="HW100" s="503">
        <f t="shared" si="258"/>
        <v>0</v>
      </c>
      <c r="HX100" s="503">
        <f t="shared" si="259"/>
        <v>0</v>
      </c>
      <c r="HY100" s="504">
        <f t="shared" si="260"/>
        <v>-24.088620786868812</v>
      </c>
      <c r="HZ100" s="513">
        <f t="shared" si="204"/>
        <v>-6.0000000000009377E-3</v>
      </c>
      <c r="IA100" s="513">
        <f t="shared" si="196"/>
        <v>-4.0000000000006255E-3</v>
      </c>
      <c r="IB100" s="159"/>
      <c r="IC100" s="161"/>
      <c r="ID100" s="159"/>
      <c r="IE100" s="103">
        <f t="shared" si="178"/>
        <v>-23.804828218144813</v>
      </c>
      <c r="IF100" s="225">
        <v>-23.783333333333335</v>
      </c>
      <c r="IG100" s="179"/>
      <c r="IH100" s="36">
        <v>42342</v>
      </c>
      <c r="II100" s="104">
        <v>-5.5999999999996053E-3</v>
      </c>
      <c r="IJ100" s="107">
        <v>6.2950000000000061E-2</v>
      </c>
      <c r="IK100" s="173">
        <v>-23.149146520959995</v>
      </c>
      <c r="IL100" s="197">
        <v>-0.1</v>
      </c>
      <c r="IM100" s="218">
        <v>1.4370499999999999</v>
      </c>
      <c r="IN100" s="222">
        <f t="shared" si="214"/>
        <v>0</v>
      </c>
      <c r="IO100" s="223">
        <f t="shared" si="179"/>
        <v>0.98</v>
      </c>
      <c r="IP100" s="198">
        <f t="shared" si="272"/>
        <v>-27.421082695941191</v>
      </c>
      <c r="IQ100" s="198">
        <f t="shared" si="261"/>
        <v>-9.7999999999984766E-3</v>
      </c>
      <c r="IR100" s="503">
        <f t="shared" si="180"/>
        <v>0</v>
      </c>
      <c r="IS100" s="503">
        <f t="shared" si="181"/>
        <v>1.0000000000000002E-2</v>
      </c>
      <c r="IT100" s="503">
        <f t="shared" si="262"/>
        <v>0</v>
      </c>
      <c r="IU100" s="503">
        <f t="shared" si="263"/>
        <v>0</v>
      </c>
      <c r="IV100" s="504">
        <f t="shared" si="264"/>
        <v>-24.097867740969185</v>
      </c>
      <c r="IW100" s="513">
        <f t="shared" si="205"/>
        <v>2.0000000000152535E-4</v>
      </c>
      <c r="IX100" s="513">
        <f t="shared" si="197"/>
        <v>2.0000000000152535E-4</v>
      </c>
      <c r="IY100" s="159"/>
      <c r="IZ100" s="161"/>
      <c r="JA100" s="159"/>
      <c r="JB100" s="103">
        <f t="shared" si="182"/>
        <v>-23.893614087414075</v>
      </c>
      <c r="JC100" s="227"/>
      <c r="JD100" s="170">
        <v>-23.149146520959995</v>
      </c>
      <c r="JF100" s="159">
        <v>7.1870500000000002</v>
      </c>
      <c r="JG100" s="159">
        <f t="shared" si="217"/>
        <v>-23.113153755081989</v>
      </c>
      <c r="JH100" s="159"/>
      <c r="JJ100" s="159">
        <v>-5.8629499999999997</v>
      </c>
      <c r="JK100" s="159">
        <f t="shared" si="218"/>
        <v>-23.24845720957201</v>
      </c>
      <c r="JL100" s="159"/>
      <c r="JN100" s="159">
        <v>-4.76295</v>
      </c>
      <c r="JO100" s="159">
        <f t="shared" si="219"/>
        <v>-22.953124073501201</v>
      </c>
      <c r="JP100" s="159"/>
      <c r="JR100" s="159">
        <v>4.6870500000000002</v>
      </c>
      <c r="JS100" s="159">
        <f t="shared" si="220"/>
        <v>-23.093424596811989</v>
      </c>
      <c r="JT100" s="159"/>
      <c r="JV100" s="159">
        <v>1.6870499999999997</v>
      </c>
      <c r="JW100" s="159">
        <f t="shared" si="221"/>
        <v>-21.950680912451208</v>
      </c>
      <c r="JX100" s="159"/>
      <c r="JZ100" s="159">
        <v>-1.0629500000000001</v>
      </c>
      <c r="KA100" s="159">
        <f t="shared" si="222"/>
        <v>-24.082454129133204</v>
      </c>
      <c r="KB100" s="159"/>
      <c r="KD100" s="370">
        <v>-1.3129500000000001</v>
      </c>
      <c r="KE100" s="159">
        <f t="shared" si="223"/>
        <v>-23.804828218144813</v>
      </c>
      <c r="KF100" s="228">
        <v>-23.783333333333335</v>
      </c>
      <c r="KH100" s="218">
        <v>1.4370499999999999</v>
      </c>
      <c r="KI100" s="159">
        <f t="shared" si="232"/>
        <v>-23.893614087414075</v>
      </c>
      <c r="KJ100" s="227"/>
      <c r="KK100" s="36">
        <v>42342</v>
      </c>
      <c r="KL100" s="36"/>
    </row>
    <row r="101" spans="1:315" ht="15.75" thickBot="1" x14ac:dyDescent="0.3">
      <c r="A101" s="95">
        <v>41247</v>
      </c>
      <c r="B101" s="36">
        <v>41247</v>
      </c>
      <c r="C101" s="303">
        <v>7.25</v>
      </c>
      <c r="D101" s="303">
        <v>-5.8</v>
      </c>
      <c r="E101" s="303">
        <v>-4.7</v>
      </c>
      <c r="F101" s="303">
        <v>4.75</v>
      </c>
      <c r="G101" s="303">
        <v>1.7499999999999998</v>
      </c>
      <c r="H101" s="303">
        <v>-1</v>
      </c>
      <c r="I101" s="303">
        <v>-1.25</v>
      </c>
      <c r="J101" s="303">
        <v>1.5</v>
      </c>
      <c r="K101" s="105"/>
      <c r="L101" s="36">
        <v>42342</v>
      </c>
      <c r="M101" s="104">
        <v>-5.5999999999996053E-3</v>
      </c>
      <c r="N101" s="98">
        <f t="shared" si="215"/>
        <v>6.2950000000000061E-2</v>
      </c>
      <c r="O101" s="107">
        <f t="shared" si="216"/>
        <v>0.13253333333333309</v>
      </c>
      <c r="P101" s="264"/>
      <c r="Q101" s="177">
        <v>42342</v>
      </c>
      <c r="R101" s="303">
        <v>7.25</v>
      </c>
      <c r="S101" s="219">
        <v>7.1870500000000002</v>
      </c>
      <c r="U101" s="303">
        <v>-5.8</v>
      </c>
      <c r="V101" s="219">
        <v>-5.8629499999999997</v>
      </c>
      <c r="X101" s="303">
        <v>-4.7</v>
      </c>
      <c r="Y101" s="219">
        <v>-4.76295</v>
      </c>
      <c r="AA101" s="303">
        <v>4.75</v>
      </c>
      <c r="AB101" s="219">
        <v>4.6870500000000002</v>
      </c>
      <c r="AD101" s="303">
        <v>1.7499999999999998</v>
      </c>
      <c r="AE101" s="218">
        <v>1.6870499999999997</v>
      </c>
      <c r="AG101" s="303">
        <v>-1</v>
      </c>
      <c r="AH101" s="218">
        <v>-1.0629500000000001</v>
      </c>
      <c r="AJ101" s="303">
        <v>-1.25</v>
      </c>
      <c r="AK101" s="218">
        <v>-1.3129500000000001</v>
      </c>
      <c r="AL101" s="103">
        <v>-23.783333333333335</v>
      </c>
      <c r="AM101" s="303">
        <v>1.5</v>
      </c>
      <c r="AN101" s="330">
        <f t="shared" si="206"/>
        <v>1.4370499999999999</v>
      </c>
      <c r="AO101" s="170"/>
      <c r="AZ101" s="36">
        <v>42343</v>
      </c>
      <c r="BA101" s="303">
        <v>6.85</v>
      </c>
      <c r="BB101" s="227"/>
      <c r="BC101" s="303">
        <v>-8.6499999999999986</v>
      </c>
      <c r="BD101" s="184"/>
      <c r="BE101" s="303">
        <v>-3.1</v>
      </c>
      <c r="BF101" s="184"/>
      <c r="BG101" s="303">
        <v>4.8499999999999996</v>
      </c>
      <c r="BH101" s="184"/>
      <c r="BI101" s="303">
        <v>-2.6999999999999997</v>
      </c>
      <c r="BJ101" s="184"/>
      <c r="BK101" s="303">
        <v>-1.3</v>
      </c>
      <c r="BL101" s="498">
        <v>-23.796055555555554</v>
      </c>
      <c r="BM101" s="303">
        <v>-3.45</v>
      </c>
      <c r="BN101" s="184"/>
      <c r="BO101" s="303">
        <v>1.8499999999999999</v>
      </c>
      <c r="BP101" s="227">
        <v>-24.398129629629626</v>
      </c>
      <c r="BQ101">
        <f t="shared" si="150"/>
        <v>1</v>
      </c>
      <c r="BR101" s="36">
        <v>42341</v>
      </c>
      <c r="BS101">
        <v>45</v>
      </c>
      <c r="BT101">
        <f t="shared" si="123"/>
        <v>0.45</v>
      </c>
      <c r="BU101" s="399"/>
      <c r="BV101" s="36">
        <v>42343</v>
      </c>
      <c r="BW101" s="100">
        <v>47</v>
      </c>
      <c r="BX101" s="100">
        <f t="shared" si="124"/>
        <v>0.47</v>
      </c>
      <c r="BY101" s="100">
        <f t="shared" si="125"/>
        <v>-23.22563980796</v>
      </c>
      <c r="BZ101" s="100"/>
      <c r="CA101" s="100"/>
      <c r="CC101" s="36">
        <v>42343</v>
      </c>
      <c r="CD101" s="104">
        <v>-0.13960000000000106</v>
      </c>
      <c r="CE101" s="107">
        <v>-7.2600000000000331E-2</v>
      </c>
      <c r="CF101" s="173">
        <v>-23.22563980796</v>
      </c>
      <c r="CG101" s="197">
        <v>-0.1</v>
      </c>
      <c r="CH101" s="219">
        <v>6.9226000000000001</v>
      </c>
      <c r="CI101" s="222">
        <f t="shared" si="207"/>
        <v>0</v>
      </c>
      <c r="CJ101" s="223">
        <f t="shared" si="151"/>
        <v>0.8</v>
      </c>
      <c r="CK101" s="198">
        <f t="shared" si="265"/>
        <v>-23.260059000545986</v>
      </c>
      <c r="CL101" s="198">
        <f t="shared" si="233"/>
        <v>-7.9999999999998295E-2</v>
      </c>
      <c r="CM101" s="503">
        <f t="shared" si="152"/>
        <v>0</v>
      </c>
      <c r="CN101" s="503">
        <f t="shared" si="153"/>
        <v>0</v>
      </c>
      <c r="CO101" s="503">
        <f t="shared" si="234"/>
        <v>0</v>
      </c>
      <c r="CP101" s="503">
        <f t="shared" si="235"/>
        <v>0</v>
      </c>
      <c r="CQ101" s="504">
        <f t="shared" si="236"/>
        <v>-23.260059000545986</v>
      </c>
      <c r="CR101" s="513">
        <f t="shared" si="198"/>
        <v>-7.9999999999998295E-2</v>
      </c>
      <c r="CS101" s="513">
        <f t="shared" si="190"/>
        <v>-7.9999999999998295E-2</v>
      </c>
      <c r="CU101" s="161"/>
      <c r="CW101" s="103">
        <f t="shared" si="154"/>
        <v>-23.193153755081987</v>
      </c>
      <c r="CZ101" s="36">
        <v>42343</v>
      </c>
      <c r="DA101" s="104">
        <v>-0.13960000000000106</v>
      </c>
      <c r="DB101" s="107">
        <v>-7.2600000000000331E-2</v>
      </c>
      <c r="DC101" s="173">
        <v>-23.22563980796</v>
      </c>
      <c r="DD101" s="197">
        <v>-0.1</v>
      </c>
      <c r="DE101" s="219">
        <v>-8.577399999999999</v>
      </c>
      <c r="DF101" s="222">
        <f t="shared" si="208"/>
        <v>2</v>
      </c>
      <c r="DG101" s="223">
        <f t="shared" si="155"/>
        <v>0</v>
      </c>
      <c r="DH101" s="198">
        <f t="shared" si="266"/>
        <v>-24.1628398994492</v>
      </c>
      <c r="DI101" s="198">
        <f t="shared" si="237"/>
        <v>-1.9999999999999574E-2</v>
      </c>
      <c r="DJ101" s="503">
        <f t="shared" si="156"/>
        <v>0</v>
      </c>
      <c r="DK101" s="503">
        <f t="shared" si="157"/>
        <v>0</v>
      </c>
      <c r="DL101" s="503">
        <f t="shared" si="238"/>
        <v>0</v>
      </c>
      <c r="DM101" s="503">
        <f t="shared" si="239"/>
        <v>0</v>
      </c>
      <c r="DN101" s="504">
        <f t="shared" si="240"/>
        <v>-24.1628398994492</v>
      </c>
      <c r="DO101" s="513">
        <f t="shared" si="199"/>
        <v>-1.1999999999999744E-2</v>
      </c>
      <c r="DP101" s="513">
        <f t="shared" si="191"/>
        <v>-7.9999999999998302E-3</v>
      </c>
      <c r="DR101" s="161"/>
      <c r="DT101" s="103">
        <f t="shared" si="158"/>
        <v>-23.256457209572009</v>
      </c>
      <c r="DU101" s="184"/>
      <c r="DV101" s="179"/>
      <c r="DW101" s="36">
        <v>42343</v>
      </c>
      <c r="DX101" s="104">
        <v>-0.13960000000000106</v>
      </c>
      <c r="DY101" s="107">
        <v>-7.2600000000000331E-2</v>
      </c>
      <c r="DZ101" s="173">
        <v>-23.22563980796</v>
      </c>
      <c r="EA101" s="197">
        <v>-0.1</v>
      </c>
      <c r="EB101" s="219">
        <v>-3.0273999999999996</v>
      </c>
      <c r="EC101" s="222">
        <f t="shared" si="209"/>
        <v>1.6</v>
      </c>
      <c r="ED101" s="223">
        <f t="shared" si="159"/>
        <v>0</v>
      </c>
      <c r="EE101" s="198">
        <f t="shared" si="267"/>
        <v>-23.421014396181207</v>
      </c>
      <c r="EF101" s="198">
        <f t="shared" si="241"/>
        <v>-0.16000000000000014</v>
      </c>
      <c r="EG101" s="503">
        <f t="shared" si="160"/>
        <v>0</v>
      </c>
      <c r="EH101" s="503">
        <f t="shared" si="161"/>
        <v>0</v>
      </c>
      <c r="EI101" s="503">
        <f t="shared" si="242"/>
        <v>0</v>
      </c>
      <c r="EJ101" s="503">
        <f t="shared" si="243"/>
        <v>0</v>
      </c>
      <c r="EK101" s="504">
        <f t="shared" si="244"/>
        <v>-23.575124073501204</v>
      </c>
      <c r="EL101" s="513">
        <f t="shared" si="200"/>
        <v>-9.6000000000000085E-2</v>
      </c>
      <c r="EM101" s="513">
        <f t="shared" si="192"/>
        <v>-6.4000000000000057E-2</v>
      </c>
      <c r="EO101" s="161"/>
      <c r="EQ101" s="103">
        <f t="shared" si="162"/>
        <v>-23.017124073501201</v>
      </c>
      <c r="ER101" s="178"/>
      <c r="ES101" s="179"/>
      <c r="ET101" s="36">
        <v>42343</v>
      </c>
      <c r="EU101" s="104">
        <v>-0.13960000000000106</v>
      </c>
      <c r="EV101" s="107">
        <v>-7.2600000000000331E-2</v>
      </c>
      <c r="EW101" s="173">
        <v>-23.22563980796</v>
      </c>
      <c r="EX101" s="197">
        <v>-0.1</v>
      </c>
      <c r="EY101" s="219">
        <v>4.9226000000000001</v>
      </c>
      <c r="EZ101" s="222">
        <f t="shared" si="210"/>
        <v>0</v>
      </c>
      <c r="FA101" s="223">
        <f t="shared" si="163"/>
        <v>0.85</v>
      </c>
      <c r="FB101" s="198">
        <f t="shared" si="268"/>
        <v>-22.564854038647201</v>
      </c>
      <c r="FC101" s="198">
        <f t="shared" si="245"/>
        <v>-8.5000000000000853E-2</v>
      </c>
      <c r="FD101" s="503">
        <f t="shared" si="164"/>
        <v>0</v>
      </c>
      <c r="FE101" s="503">
        <f t="shared" si="165"/>
        <v>0</v>
      </c>
      <c r="FF101" s="503">
        <f t="shared" si="246"/>
        <v>0</v>
      </c>
      <c r="FG101" s="503">
        <f t="shared" si="247"/>
        <v>0</v>
      </c>
      <c r="FH101" s="504">
        <f t="shared" si="248"/>
        <v>-23.664854038647196</v>
      </c>
      <c r="FI101" s="513">
        <f t="shared" si="201"/>
        <v>-8.5000000000000853E-2</v>
      </c>
      <c r="FJ101" s="513">
        <f t="shared" si="193"/>
        <v>-8.5000000000000853E-2</v>
      </c>
      <c r="FL101" s="161"/>
      <c r="FN101" s="103">
        <f t="shared" si="166"/>
        <v>-23.17842459681199</v>
      </c>
      <c r="FO101" s="178"/>
      <c r="FP101" s="179"/>
      <c r="FQ101" s="36">
        <v>42343</v>
      </c>
      <c r="FR101" s="104">
        <v>-0.13960000000000106</v>
      </c>
      <c r="FS101" s="107">
        <v>-7.2600000000000331E-2</v>
      </c>
      <c r="FT101" s="173">
        <v>-23.22563980796</v>
      </c>
      <c r="FU101" s="197">
        <v>-0.1</v>
      </c>
      <c r="FV101" s="218">
        <v>-2.6273999999999993</v>
      </c>
      <c r="FW101" s="222">
        <f t="shared" si="211"/>
        <v>1.3</v>
      </c>
      <c r="FX101" s="223">
        <f t="shared" si="167"/>
        <v>0</v>
      </c>
      <c r="FY101" s="198">
        <f t="shared" si="269"/>
        <v>-22.280680912451206</v>
      </c>
      <c r="FZ101" s="198">
        <f t="shared" si="249"/>
        <v>-0.12999999999999901</v>
      </c>
      <c r="GA101" s="503">
        <f t="shared" si="168"/>
        <v>0</v>
      </c>
      <c r="GB101" s="503">
        <f t="shared" si="169"/>
        <v>0</v>
      </c>
      <c r="GC101" s="503">
        <f t="shared" si="250"/>
        <v>0</v>
      </c>
      <c r="GD101" s="503">
        <f t="shared" si="251"/>
        <v>0</v>
      </c>
      <c r="GE101" s="504">
        <f t="shared" si="252"/>
        <v>-22.080680912451207</v>
      </c>
      <c r="GF101" s="513">
        <f t="shared" si="202"/>
        <v>-7.7999999999999403E-2</v>
      </c>
      <c r="GG101" s="513">
        <f t="shared" si="194"/>
        <v>-0.12999999999999901</v>
      </c>
      <c r="GI101" s="161"/>
      <c r="GK101" s="103">
        <f t="shared" si="170"/>
        <v>-22.080680912451207</v>
      </c>
      <c r="GL101" s="178"/>
      <c r="GM101" s="179"/>
      <c r="GN101" s="36">
        <v>42343</v>
      </c>
      <c r="GO101" s="104">
        <v>-0.13960000000000106</v>
      </c>
      <c r="GP101" s="107">
        <v>-7.2600000000000331E-2</v>
      </c>
      <c r="GQ101" s="173">
        <v>-23.22563980796</v>
      </c>
      <c r="GR101" s="197">
        <v>-0.1</v>
      </c>
      <c r="GS101" s="218">
        <v>-1.2273999999999998</v>
      </c>
      <c r="GT101" s="222">
        <f t="shared" si="212"/>
        <v>1</v>
      </c>
      <c r="GU101" s="223">
        <f t="shared" si="171"/>
        <v>0</v>
      </c>
      <c r="GV101" s="198">
        <f t="shared" si="270"/>
        <v>-24.510290512313201</v>
      </c>
      <c r="GW101" s="198">
        <f t="shared" si="253"/>
        <v>-1.0000000000001563E-2</v>
      </c>
      <c r="GX101" s="503">
        <f t="shared" si="172"/>
        <v>0</v>
      </c>
      <c r="GY101" s="503">
        <f t="shared" si="173"/>
        <v>0</v>
      </c>
      <c r="GZ101" s="503">
        <f t="shared" si="254"/>
        <v>0</v>
      </c>
      <c r="HA101" s="503">
        <f t="shared" si="255"/>
        <v>0</v>
      </c>
      <c r="HB101" s="504">
        <f t="shared" si="256"/>
        <v>-24.098454129133206</v>
      </c>
      <c r="HC101" s="513">
        <f t="shared" si="203"/>
        <v>-6.0000000000009377E-3</v>
      </c>
      <c r="HD101" s="513">
        <f t="shared" si="195"/>
        <v>-4.0000000000006255E-3</v>
      </c>
      <c r="HF101" s="161"/>
      <c r="HH101" s="103">
        <f t="shared" si="174"/>
        <v>-24.086454129133205</v>
      </c>
      <c r="HI101" s="230">
        <v>-23.796055555555554</v>
      </c>
      <c r="HJ101" s="179"/>
      <c r="HK101" s="36">
        <v>42343</v>
      </c>
      <c r="HL101" s="104">
        <v>-0.13960000000000106</v>
      </c>
      <c r="HM101" s="107">
        <v>-7.2600000000000331E-2</v>
      </c>
      <c r="HN101" s="173">
        <v>-23.22563980796</v>
      </c>
      <c r="HO101" s="197">
        <v>-0.1</v>
      </c>
      <c r="HP101" s="218">
        <v>-3.3773999999999997</v>
      </c>
      <c r="HQ101" s="222">
        <f t="shared" si="213"/>
        <v>1.6</v>
      </c>
      <c r="HR101" s="223">
        <f t="shared" si="175"/>
        <v>0</v>
      </c>
      <c r="HS101" s="198">
        <f t="shared" si="271"/>
        <v>-24.404620786868808</v>
      </c>
      <c r="HT101" s="198">
        <f t="shared" si="257"/>
        <v>-1.5999999999998238E-2</v>
      </c>
      <c r="HU101" s="503">
        <f t="shared" si="176"/>
        <v>0</v>
      </c>
      <c r="HV101" s="503">
        <f t="shared" si="177"/>
        <v>0</v>
      </c>
      <c r="HW101" s="503">
        <f t="shared" si="258"/>
        <v>0</v>
      </c>
      <c r="HX101" s="503">
        <f t="shared" si="259"/>
        <v>0</v>
      </c>
      <c r="HY101" s="504">
        <f t="shared" si="260"/>
        <v>-24.104620786868811</v>
      </c>
      <c r="HZ101" s="513">
        <f t="shared" si="204"/>
        <v>-9.5999999999989427E-3</v>
      </c>
      <c r="IA101" s="513">
        <f t="shared" si="196"/>
        <v>-6.3999999999992951E-3</v>
      </c>
      <c r="IB101" s="159"/>
      <c r="IC101" s="161"/>
      <c r="ID101" s="159"/>
      <c r="IE101" s="103">
        <f t="shared" si="178"/>
        <v>-23.811228218144812</v>
      </c>
      <c r="IF101" s="178"/>
      <c r="IG101" s="179"/>
      <c r="IH101" s="36">
        <v>42343</v>
      </c>
      <c r="II101" s="104">
        <v>-0.13960000000000106</v>
      </c>
      <c r="IJ101" s="107">
        <v>-7.2600000000000331E-2</v>
      </c>
      <c r="IK101" s="173">
        <v>-23.22563980796</v>
      </c>
      <c r="IL101" s="197">
        <v>-0.1</v>
      </c>
      <c r="IM101" s="218">
        <v>1.9226000000000001</v>
      </c>
      <c r="IN101" s="222">
        <f t="shared" si="214"/>
        <v>0</v>
      </c>
      <c r="IO101" s="223">
        <f t="shared" si="179"/>
        <v>0.98</v>
      </c>
      <c r="IP101" s="198">
        <f t="shared" si="272"/>
        <v>-27.43088269594119</v>
      </c>
      <c r="IQ101" s="198">
        <f t="shared" si="261"/>
        <v>-9.7999999999984766E-3</v>
      </c>
      <c r="IR101" s="503">
        <f t="shared" si="180"/>
        <v>0</v>
      </c>
      <c r="IS101" s="503">
        <f t="shared" si="181"/>
        <v>1.0000000000000002E-2</v>
      </c>
      <c r="IT101" s="503">
        <f t="shared" si="262"/>
        <v>0</v>
      </c>
      <c r="IU101" s="503">
        <f t="shared" si="263"/>
        <v>0</v>
      </c>
      <c r="IV101" s="504">
        <f t="shared" si="264"/>
        <v>-24.097667740969182</v>
      </c>
      <c r="IW101" s="513">
        <f t="shared" si="205"/>
        <v>2.0000000000152535E-4</v>
      </c>
      <c r="IX101" s="513">
        <f t="shared" si="197"/>
        <v>2.0000000000152535E-4</v>
      </c>
      <c r="IY101" s="159"/>
      <c r="IZ101" s="161"/>
      <c r="JA101" s="159"/>
      <c r="JB101" s="103">
        <f t="shared" si="182"/>
        <v>-23.893414087414072</v>
      </c>
      <c r="JC101" s="225">
        <v>-24.398129629629626</v>
      </c>
      <c r="JD101" s="170">
        <v>-23.22563980796</v>
      </c>
      <c r="JF101" s="159">
        <v>6.9226000000000001</v>
      </c>
      <c r="JG101" s="159">
        <f t="shared" si="217"/>
        <v>-23.193153755081987</v>
      </c>
      <c r="JH101" s="159"/>
      <c r="JJ101" s="159">
        <v>-8.577399999999999</v>
      </c>
      <c r="JK101" s="159">
        <f t="shared" si="218"/>
        <v>-23.256457209572009</v>
      </c>
      <c r="JL101" s="159"/>
      <c r="JN101" s="159">
        <v>-3.0273999999999996</v>
      </c>
      <c r="JO101" s="159">
        <f t="shared" si="219"/>
        <v>-23.017124073501201</v>
      </c>
      <c r="JP101" s="159"/>
      <c r="JR101" s="159">
        <v>4.9226000000000001</v>
      </c>
      <c r="JS101" s="159">
        <f t="shared" si="220"/>
        <v>-23.17842459681199</v>
      </c>
      <c r="JT101" s="159"/>
      <c r="JV101" s="159">
        <v>-2.6273999999999993</v>
      </c>
      <c r="JW101" s="159">
        <f t="shared" si="221"/>
        <v>-22.080680912451207</v>
      </c>
      <c r="JX101" s="159"/>
      <c r="JZ101" s="159">
        <v>-1.2273999999999998</v>
      </c>
      <c r="KA101" s="159">
        <f t="shared" si="222"/>
        <v>-24.086454129133205</v>
      </c>
      <c r="KB101" s="228">
        <v>-23.796055555555554</v>
      </c>
      <c r="KD101" s="370">
        <v>-3.3773999999999997</v>
      </c>
      <c r="KE101" s="159">
        <f t="shared" si="223"/>
        <v>-23.811228218144812</v>
      </c>
      <c r="KF101" s="159"/>
      <c r="KH101" s="218">
        <v>1.9226000000000001</v>
      </c>
      <c r="KI101" s="159">
        <f t="shared" si="232"/>
        <v>-23.893414087414072</v>
      </c>
      <c r="KJ101" s="225">
        <v>-24.398129629629626</v>
      </c>
      <c r="KK101" s="36">
        <v>42343</v>
      </c>
      <c r="KL101" s="36"/>
    </row>
    <row r="102" spans="1:315" ht="15.75" thickBot="1" x14ac:dyDescent="0.3">
      <c r="A102" s="95">
        <v>41248</v>
      </c>
      <c r="B102" s="36">
        <v>41248</v>
      </c>
      <c r="C102" s="303">
        <v>6.85</v>
      </c>
      <c r="D102" s="303">
        <v>-8.6499999999999986</v>
      </c>
      <c r="E102" s="303">
        <v>-3.1</v>
      </c>
      <c r="F102" s="303">
        <v>4.8499999999999996</v>
      </c>
      <c r="G102" s="303">
        <v>-2.6999999999999997</v>
      </c>
      <c r="H102" s="303">
        <v>-1.3</v>
      </c>
      <c r="I102" s="303">
        <v>-3.45</v>
      </c>
      <c r="J102" s="303">
        <v>1.8499999999999999</v>
      </c>
      <c r="K102" s="105"/>
      <c r="L102" s="36">
        <v>42343</v>
      </c>
      <c r="M102" s="104">
        <v>-0.13960000000000106</v>
      </c>
      <c r="N102" s="98">
        <f t="shared" si="215"/>
        <v>-7.2600000000000331E-2</v>
      </c>
      <c r="O102" s="107">
        <f t="shared" si="216"/>
        <v>-4.5666666666669782E-3</v>
      </c>
      <c r="P102" s="264"/>
      <c r="Q102" s="177">
        <v>42343</v>
      </c>
      <c r="R102" s="303">
        <v>6.85</v>
      </c>
      <c r="S102" s="219">
        <v>6.9226000000000001</v>
      </c>
      <c r="U102" s="303">
        <v>-8.6499999999999986</v>
      </c>
      <c r="V102" s="219">
        <v>-8.577399999999999</v>
      </c>
      <c r="X102" s="303">
        <v>-3.1</v>
      </c>
      <c r="Y102" s="219">
        <v>-3.0273999999999996</v>
      </c>
      <c r="AA102" s="303">
        <v>4.8499999999999996</v>
      </c>
      <c r="AB102" s="219">
        <v>4.9226000000000001</v>
      </c>
      <c r="AD102" s="303">
        <v>-2.6999999999999997</v>
      </c>
      <c r="AE102" s="218">
        <v>-2.6273999999999993</v>
      </c>
      <c r="AG102" s="303">
        <v>-1.3</v>
      </c>
      <c r="AH102" s="218">
        <v>-1.2273999999999998</v>
      </c>
      <c r="AI102" s="103">
        <v>-23.796055555555554</v>
      </c>
      <c r="AJ102" s="303">
        <v>-3.45</v>
      </c>
      <c r="AK102" s="218">
        <v>-3.3773999999999997</v>
      </c>
      <c r="AL102" s="103"/>
      <c r="AM102" s="303">
        <v>1.8499999999999999</v>
      </c>
      <c r="AN102" s="330">
        <f t="shared" si="206"/>
        <v>1.9226000000000001</v>
      </c>
      <c r="AO102" s="170">
        <v>-24.398129629629626</v>
      </c>
      <c r="AZ102" s="36">
        <v>42344</v>
      </c>
      <c r="BA102" s="303">
        <v>5.25</v>
      </c>
      <c r="BB102" s="227"/>
      <c r="BC102" s="303">
        <v>-9.35</v>
      </c>
      <c r="BD102" s="184">
        <v>-24.059822222222223</v>
      </c>
      <c r="BE102" s="303">
        <v>-0.65</v>
      </c>
      <c r="BF102" s="184"/>
      <c r="BG102" s="303">
        <v>4.6500000000000004</v>
      </c>
      <c r="BH102" s="184"/>
      <c r="BI102" s="303">
        <v>-4.05</v>
      </c>
      <c r="BJ102" s="184">
        <v>-23.488000000000003</v>
      </c>
      <c r="BK102" s="303">
        <v>0.2</v>
      </c>
      <c r="BL102" s="498"/>
      <c r="BM102" s="303">
        <v>-4.4000000000000004</v>
      </c>
      <c r="BN102" s="184"/>
      <c r="BO102" s="303">
        <v>2.75</v>
      </c>
      <c r="BP102" s="184"/>
      <c r="BQ102">
        <f t="shared" si="150"/>
        <v>1</v>
      </c>
      <c r="BR102" s="36">
        <v>42342</v>
      </c>
      <c r="BS102">
        <v>46</v>
      </c>
      <c r="BT102">
        <f t="shared" si="123"/>
        <v>0.46</v>
      </c>
      <c r="BU102" s="103">
        <v>-23.783333333333335</v>
      </c>
      <c r="BV102" s="36">
        <v>42344</v>
      </c>
      <c r="BW102" s="100">
        <v>48</v>
      </c>
      <c r="BX102" s="100">
        <f t="shared" si="124"/>
        <v>0.48</v>
      </c>
      <c r="BY102" s="100">
        <f t="shared" si="125"/>
        <v>-23.29780160256</v>
      </c>
      <c r="BZ102" s="100"/>
      <c r="CA102" s="100"/>
      <c r="CC102" s="36">
        <v>42344</v>
      </c>
      <c r="CD102" s="104">
        <v>-0.27050000000000041</v>
      </c>
      <c r="CE102" s="107">
        <v>-0.20505000000000073</v>
      </c>
      <c r="CF102" s="173">
        <v>-23.29780160256</v>
      </c>
      <c r="CG102" s="197">
        <v>-0.1</v>
      </c>
      <c r="CH102" s="219">
        <v>5.4550500000000008</v>
      </c>
      <c r="CI102" s="222">
        <f t="shared" si="207"/>
        <v>0</v>
      </c>
      <c r="CJ102" s="223">
        <f t="shared" si="151"/>
        <v>0.8</v>
      </c>
      <c r="CK102" s="198">
        <f t="shared" si="265"/>
        <v>-23.340059000545985</v>
      </c>
      <c r="CL102" s="198">
        <f t="shared" si="233"/>
        <v>-7.9999999999998295E-2</v>
      </c>
      <c r="CM102" s="503">
        <f t="shared" si="152"/>
        <v>0</v>
      </c>
      <c r="CN102" s="503">
        <f t="shared" si="153"/>
        <v>0</v>
      </c>
      <c r="CO102" s="503">
        <f t="shared" si="234"/>
        <v>0</v>
      </c>
      <c r="CP102" s="503">
        <f t="shared" si="235"/>
        <v>0</v>
      </c>
      <c r="CQ102" s="504">
        <f t="shared" si="236"/>
        <v>-23.340059000545985</v>
      </c>
      <c r="CR102" s="513">
        <f t="shared" si="198"/>
        <v>-7.9999999999998295E-2</v>
      </c>
      <c r="CS102" s="513">
        <f t="shared" si="190"/>
        <v>-7.9999999999998295E-2</v>
      </c>
      <c r="CU102" s="161"/>
      <c r="CW102" s="103">
        <f t="shared" si="154"/>
        <v>-23.273153755081985</v>
      </c>
      <c r="CZ102" s="36">
        <v>42344</v>
      </c>
      <c r="DA102" s="104">
        <v>-0.27050000000000041</v>
      </c>
      <c r="DB102" s="107">
        <v>-0.20505000000000073</v>
      </c>
      <c r="DC102" s="173">
        <v>-23.29780160256</v>
      </c>
      <c r="DD102" s="197">
        <v>-0.1</v>
      </c>
      <c r="DE102" s="219">
        <v>-9.1449499999999997</v>
      </c>
      <c r="DF102" s="222">
        <f t="shared" si="208"/>
        <v>2</v>
      </c>
      <c r="DG102" s="223">
        <f t="shared" si="155"/>
        <v>0</v>
      </c>
      <c r="DH102" s="198">
        <f t="shared" si="266"/>
        <v>-24.182839899449199</v>
      </c>
      <c r="DI102" s="198">
        <f t="shared" si="237"/>
        <v>-1.9999999999999574E-2</v>
      </c>
      <c r="DJ102" s="503">
        <f t="shared" si="156"/>
        <v>0</v>
      </c>
      <c r="DK102" s="503">
        <f t="shared" si="157"/>
        <v>0</v>
      </c>
      <c r="DL102" s="503">
        <f t="shared" si="238"/>
        <v>0</v>
      </c>
      <c r="DM102" s="503">
        <f t="shared" si="239"/>
        <v>0</v>
      </c>
      <c r="DN102" s="504">
        <f t="shared" si="240"/>
        <v>-24.182839899449199</v>
      </c>
      <c r="DO102" s="513">
        <f t="shared" si="199"/>
        <v>-1.1999999999999744E-2</v>
      </c>
      <c r="DP102" s="513">
        <f t="shared" si="191"/>
        <v>-7.9999999999998302E-3</v>
      </c>
      <c r="DR102" s="161"/>
      <c r="DT102" s="103">
        <f t="shared" si="158"/>
        <v>-23.264457209572008</v>
      </c>
      <c r="DU102" s="229">
        <v>-24.059822222222223</v>
      </c>
      <c r="DV102" s="179"/>
      <c r="DW102" s="36">
        <v>42344</v>
      </c>
      <c r="DX102" s="104">
        <v>-0.27050000000000041</v>
      </c>
      <c r="DY102" s="107">
        <v>-0.20505000000000073</v>
      </c>
      <c r="DZ102" s="173">
        <v>-23.29780160256</v>
      </c>
      <c r="EA102" s="197">
        <v>-0.1</v>
      </c>
      <c r="EB102" s="219">
        <v>-0.44494999999999929</v>
      </c>
      <c r="EC102" s="222">
        <f t="shared" si="209"/>
        <v>1</v>
      </c>
      <c r="ED102" s="223">
        <f t="shared" si="159"/>
        <v>0</v>
      </c>
      <c r="EE102" s="198">
        <f t="shared" si="267"/>
        <v>-23.521014396181208</v>
      </c>
      <c r="EF102" s="198">
        <f t="shared" si="241"/>
        <v>-0.10000000000000142</v>
      </c>
      <c r="EG102" s="503">
        <f t="shared" si="160"/>
        <v>0</v>
      </c>
      <c r="EH102" s="503">
        <f t="shared" si="161"/>
        <v>0</v>
      </c>
      <c r="EI102" s="503">
        <f t="shared" si="242"/>
        <v>0</v>
      </c>
      <c r="EJ102" s="503">
        <f t="shared" si="243"/>
        <v>0</v>
      </c>
      <c r="EK102" s="504">
        <f t="shared" si="244"/>
        <v>-23.675124073501205</v>
      </c>
      <c r="EL102" s="513">
        <f t="shared" si="200"/>
        <v>-6.0000000000000851E-2</v>
      </c>
      <c r="EM102" s="513">
        <f t="shared" si="192"/>
        <v>-4.000000000000057E-2</v>
      </c>
      <c r="EO102" s="161"/>
      <c r="EQ102" s="103">
        <f t="shared" si="162"/>
        <v>-23.0571240735012</v>
      </c>
      <c r="ER102" s="178"/>
      <c r="ES102" s="179"/>
      <c r="ET102" s="36">
        <v>42344</v>
      </c>
      <c r="EU102" s="104">
        <v>-0.27050000000000041</v>
      </c>
      <c r="EV102" s="107">
        <v>-0.20505000000000073</v>
      </c>
      <c r="EW102" s="173">
        <v>-23.29780160256</v>
      </c>
      <c r="EX102" s="197">
        <v>-0.1</v>
      </c>
      <c r="EY102" s="219">
        <v>4.8550500000000012</v>
      </c>
      <c r="EZ102" s="222">
        <f t="shared" si="210"/>
        <v>0</v>
      </c>
      <c r="FA102" s="223">
        <f t="shared" si="163"/>
        <v>0.85</v>
      </c>
      <c r="FB102" s="198">
        <f t="shared" si="268"/>
        <v>-22.649854038647202</v>
      </c>
      <c r="FC102" s="198">
        <f t="shared" si="245"/>
        <v>-8.5000000000000853E-2</v>
      </c>
      <c r="FD102" s="503">
        <f t="shared" si="164"/>
        <v>0</v>
      </c>
      <c r="FE102" s="503">
        <f t="shared" si="165"/>
        <v>0</v>
      </c>
      <c r="FF102" s="503">
        <f t="shared" si="246"/>
        <v>0</v>
      </c>
      <c r="FG102" s="503">
        <f t="shared" si="247"/>
        <v>0</v>
      </c>
      <c r="FH102" s="504">
        <f t="shared" si="248"/>
        <v>-23.749854038647197</v>
      </c>
      <c r="FI102" s="513">
        <f t="shared" si="201"/>
        <v>-8.5000000000000853E-2</v>
      </c>
      <c r="FJ102" s="513">
        <f t="shared" si="193"/>
        <v>-8.5000000000000853E-2</v>
      </c>
      <c r="FL102" s="161"/>
      <c r="FN102" s="103">
        <f t="shared" si="166"/>
        <v>-23.263424596811991</v>
      </c>
      <c r="FO102" s="178"/>
      <c r="FP102" s="179"/>
      <c r="FQ102" s="36">
        <v>42344</v>
      </c>
      <c r="FR102" s="104">
        <v>-0.27050000000000041</v>
      </c>
      <c r="FS102" s="107">
        <v>-0.20505000000000073</v>
      </c>
      <c r="FT102" s="173">
        <v>-23.29780160256</v>
      </c>
      <c r="FU102" s="197">
        <v>-0.1</v>
      </c>
      <c r="FV102" s="218">
        <v>-3.844949999999999</v>
      </c>
      <c r="FW102" s="222">
        <f t="shared" si="211"/>
        <v>1.6</v>
      </c>
      <c r="FX102" s="223">
        <f t="shared" si="167"/>
        <v>0</v>
      </c>
      <c r="FY102" s="198">
        <f t="shared" si="269"/>
        <v>-22.440680912451207</v>
      </c>
      <c r="FZ102" s="198">
        <f t="shared" si="249"/>
        <v>-0.16000000000000014</v>
      </c>
      <c r="GA102" s="503">
        <f t="shared" si="168"/>
        <v>0</v>
      </c>
      <c r="GB102" s="503">
        <f t="shared" si="169"/>
        <v>0</v>
      </c>
      <c r="GC102" s="503">
        <f t="shared" si="250"/>
        <v>0</v>
      </c>
      <c r="GD102" s="503">
        <f t="shared" si="251"/>
        <v>0</v>
      </c>
      <c r="GE102" s="504">
        <f t="shared" si="252"/>
        <v>-22.240680912451207</v>
      </c>
      <c r="GF102" s="513">
        <f t="shared" si="202"/>
        <v>-9.6000000000000085E-2</v>
      </c>
      <c r="GG102" s="513">
        <f t="shared" si="194"/>
        <v>-0.16000000000000014</v>
      </c>
      <c r="GI102" s="161"/>
      <c r="GK102" s="103">
        <f t="shared" si="170"/>
        <v>-22.240680912451207</v>
      </c>
      <c r="GL102" s="229">
        <v>-23.488000000000003</v>
      </c>
      <c r="GM102" s="179"/>
      <c r="GN102" s="36">
        <v>42344</v>
      </c>
      <c r="GO102" s="104">
        <v>-0.27050000000000041</v>
      </c>
      <c r="GP102" s="107">
        <v>-0.20505000000000073</v>
      </c>
      <c r="GQ102" s="173">
        <v>-23.29780160256</v>
      </c>
      <c r="GR102" s="197">
        <v>-0.1</v>
      </c>
      <c r="GS102" s="218">
        <v>0.40505000000000074</v>
      </c>
      <c r="GT102" s="222">
        <f t="shared" si="212"/>
        <v>0</v>
      </c>
      <c r="GU102" s="223">
        <f t="shared" si="171"/>
        <v>1</v>
      </c>
      <c r="GV102" s="198">
        <f t="shared" si="270"/>
        <v>-24.520290512313203</v>
      </c>
      <c r="GW102" s="198">
        <f t="shared" si="253"/>
        <v>-1.0000000000001563E-2</v>
      </c>
      <c r="GX102" s="503">
        <f t="shared" si="172"/>
        <v>0</v>
      </c>
      <c r="GY102" s="503">
        <f t="shared" si="173"/>
        <v>0</v>
      </c>
      <c r="GZ102" s="503">
        <f t="shared" si="254"/>
        <v>0</v>
      </c>
      <c r="HA102" s="503">
        <f t="shared" si="255"/>
        <v>0</v>
      </c>
      <c r="HB102" s="504">
        <f t="shared" si="256"/>
        <v>-24.108454129133207</v>
      </c>
      <c r="HC102" s="513">
        <f t="shared" si="203"/>
        <v>-1.0000000000001563E-2</v>
      </c>
      <c r="HD102" s="513">
        <f t="shared" si="195"/>
        <v>-1.0000000000001563E-2</v>
      </c>
      <c r="HF102" s="161"/>
      <c r="HH102" s="103">
        <f t="shared" si="174"/>
        <v>-24.096454129133207</v>
      </c>
      <c r="HI102" s="98"/>
      <c r="HJ102" s="179"/>
      <c r="HK102" s="36">
        <v>42344</v>
      </c>
      <c r="HL102" s="104">
        <v>-0.27050000000000041</v>
      </c>
      <c r="HM102" s="107">
        <v>-0.20505000000000073</v>
      </c>
      <c r="HN102" s="173">
        <v>-23.29780160256</v>
      </c>
      <c r="HO102" s="197">
        <v>-0.1</v>
      </c>
      <c r="HP102" s="218">
        <v>-4.1949499999999995</v>
      </c>
      <c r="HQ102" s="222">
        <f t="shared" si="213"/>
        <v>1.7</v>
      </c>
      <c r="HR102" s="223">
        <f t="shared" si="175"/>
        <v>0</v>
      </c>
      <c r="HS102" s="198">
        <f t="shared" si="271"/>
        <v>-24.421620786868807</v>
      </c>
      <c r="HT102" s="198">
        <f t="shared" si="257"/>
        <v>-1.699999999999946E-2</v>
      </c>
      <c r="HU102" s="503">
        <f t="shared" si="176"/>
        <v>0</v>
      </c>
      <c r="HV102" s="503">
        <f t="shared" si="177"/>
        <v>0</v>
      </c>
      <c r="HW102" s="503">
        <f t="shared" si="258"/>
        <v>0</v>
      </c>
      <c r="HX102" s="503">
        <f t="shared" si="259"/>
        <v>0</v>
      </c>
      <c r="HY102" s="504">
        <f t="shared" si="260"/>
        <v>-24.12162078686881</v>
      </c>
      <c r="HZ102" s="513">
        <f t="shared" si="204"/>
        <v>-1.0199999999999676E-2</v>
      </c>
      <c r="IA102" s="513">
        <f t="shared" si="196"/>
        <v>-6.7999999999997845E-3</v>
      </c>
      <c r="IB102" s="159"/>
      <c r="IC102" s="161"/>
      <c r="ID102" s="159"/>
      <c r="IE102" s="103">
        <f t="shared" si="178"/>
        <v>-23.818028218144811</v>
      </c>
      <c r="IF102" s="178"/>
      <c r="IG102" s="179"/>
      <c r="IH102" s="36">
        <v>42344</v>
      </c>
      <c r="II102" s="104">
        <v>-0.27050000000000041</v>
      </c>
      <c r="IJ102" s="107">
        <v>-0.20505000000000073</v>
      </c>
      <c r="IK102" s="173">
        <v>-23.29780160256</v>
      </c>
      <c r="IL102" s="197">
        <v>-0.1</v>
      </c>
      <c r="IM102" s="218">
        <v>2.9550500000000008</v>
      </c>
      <c r="IN102" s="222">
        <f t="shared" si="214"/>
        <v>0</v>
      </c>
      <c r="IO102" s="223">
        <f t="shared" si="179"/>
        <v>0.95</v>
      </c>
      <c r="IP102" s="198">
        <f t="shared" si="272"/>
        <v>-27.440382695941189</v>
      </c>
      <c r="IQ102" s="198">
        <f t="shared" si="261"/>
        <v>-9.4999999999991758E-3</v>
      </c>
      <c r="IR102" s="503">
        <f t="shared" si="180"/>
        <v>0</v>
      </c>
      <c r="IS102" s="503">
        <f t="shared" si="181"/>
        <v>1.0000000000000002E-2</v>
      </c>
      <c r="IT102" s="503">
        <f t="shared" si="262"/>
        <v>0</v>
      </c>
      <c r="IU102" s="503">
        <f t="shared" si="263"/>
        <v>0</v>
      </c>
      <c r="IV102" s="504">
        <f t="shared" si="264"/>
        <v>-24.09716774096918</v>
      </c>
      <c r="IW102" s="513">
        <f t="shared" si="205"/>
        <v>5.0000000000082617E-4</v>
      </c>
      <c r="IX102" s="513">
        <f t="shared" si="197"/>
        <v>5.0000000000082617E-4</v>
      </c>
      <c r="IY102" s="159"/>
      <c r="IZ102" s="161"/>
      <c r="JA102" s="159"/>
      <c r="JB102" s="103">
        <f t="shared" si="182"/>
        <v>-23.89291408741407</v>
      </c>
      <c r="JC102" s="184"/>
      <c r="JD102" s="515">
        <v>-23.29780160256</v>
      </c>
      <c r="JF102" s="159">
        <v>5.4550500000000008</v>
      </c>
      <c r="JG102" s="159">
        <f t="shared" si="217"/>
        <v>-23.273153755081985</v>
      </c>
      <c r="JH102" s="159"/>
      <c r="JJ102" s="159">
        <v>-9.1449499999999997</v>
      </c>
      <c r="JK102" s="159">
        <f t="shared" si="218"/>
        <v>-23.264457209572008</v>
      </c>
      <c r="JL102" s="228">
        <v>-24.059822222222223</v>
      </c>
      <c r="JN102" s="159">
        <v>-0.44494999999999929</v>
      </c>
      <c r="JO102" s="159">
        <f t="shared" si="219"/>
        <v>-23.0571240735012</v>
      </c>
      <c r="JP102" s="159"/>
      <c r="JR102" s="159">
        <v>4.8550500000000012</v>
      </c>
      <c r="JS102" s="159">
        <f t="shared" si="220"/>
        <v>-23.263424596811991</v>
      </c>
      <c r="JT102" s="159"/>
      <c r="JV102" s="159">
        <v>-3.844949999999999</v>
      </c>
      <c r="JW102" s="159">
        <f t="shared" si="221"/>
        <v>-22.240680912451207</v>
      </c>
      <c r="JX102" s="228">
        <v>-23.488000000000003</v>
      </c>
      <c r="JZ102" s="159">
        <v>0.40505000000000074</v>
      </c>
      <c r="KA102" s="159">
        <f t="shared" si="222"/>
        <v>-24.096454129133207</v>
      </c>
      <c r="KB102" s="159"/>
      <c r="KD102" s="370">
        <v>-4.1949499999999995</v>
      </c>
      <c r="KE102" s="159">
        <f t="shared" si="223"/>
        <v>-23.818028218144811</v>
      </c>
      <c r="KF102" s="159"/>
      <c r="KH102" s="218">
        <v>2.9550500000000008</v>
      </c>
      <c r="KI102" s="159">
        <f t="shared" si="232"/>
        <v>-23.89291408741407</v>
      </c>
      <c r="KJ102" s="159"/>
      <c r="KK102" s="36">
        <v>42344</v>
      </c>
      <c r="KL102" s="36"/>
    </row>
    <row r="103" spans="1:315" ht="15.75" thickBot="1" x14ac:dyDescent="0.3">
      <c r="A103" s="95">
        <v>41249</v>
      </c>
      <c r="B103" s="36">
        <v>41249</v>
      </c>
      <c r="C103" s="303">
        <v>5.25</v>
      </c>
      <c r="D103" s="303">
        <v>-9.35</v>
      </c>
      <c r="E103" s="303">
        <v>-0.65</v>
      </c>
      <c r="F103" s="303">
        <v>4.6500000000000004</v>
      </c>
      <c r="G103" s="303">
        <v>-4.05</v>
      </c>
      <c r="H103" s="303">
        <v>0.2</v>
      </c>
      <c r="I103" s="303">
        <v>-4.4000000000000004</v>
      </c>
      <c r="J103" s="303">
        <v>2.75</v>
      </c>
      <c r="K103" s="105"/>
      <c r="L103" s="36">
        <v>42344</v>
      </c>
      <c r="M103" s="104">
        <v>-0.27050000000000041</v>
      </c>
      <c r="N103" s="98">
        <f t="shared" si="215"/>
        <v>-0.20505000000000073</v>
      </c>
      <c r="O103" s="107">
        <f t="shared" si="216"/>
        <v>-0.13856666666666703</v>
      </c>
      <c r="P103" s="264"/>
      <c r="Q103" s="177">
        <v>42344</v>
      </c>
      <c r="R103" s="303">
        <v>5.25</v>
      </c>
      <c r="S103" s="219">
        <v>5.4550500000000008</v>
      </c>
      <c r="U103" s="303">
        <v>-9.35</v>
      </c>
      <c r="V103" s="219">
        <v>-9.1449499999999997</v>
      </c>
      <c r="W103" s="182">
        <v>-24.059822222222223</v>
      </c>
      <c r="X103" s="303">
        <v>-0.65</v>
      </c>
      <c r="Y103" s="219">
        <v>-0.44494999999999929</v>
      </c>
      <c r="AA103" s="303">
        <v>4.6500000000000004</v>
      </c>
      <c r="AB103" s="219">
        <v>4.8550500000000012</v>
      </c>
      <c r="AD103" s="303">
        <v>-4.05</v>
      </c>
      <c r="AE103" s="218">
        <v>-3.844949999999999</v>
      </c>
      <c r="AF103" s="182">
        <v>-23.488000000000003</v>
      </c>
      <c r="AG103" s="303">
        <v>0.2</v>
      </c>
      <c r="AH103" s="218">
        <v>0.40505000000000074</v>
      </c>
      <c r="AJ103" s="303">
        <v>-4.4000000000000004</v>
      </c>
      <c r="AK103" s="218">
        <v>-4.1949499999999995</v>
      </c>
      <c r="AL103" s="103"/>
      <c r="AM103" s="303">
        <v>2.75</v>
      </c>
      <c r="AN103" s="330">
        <f t="shared" si="206"/>
        <v>2.9550500000000008</v>
      </c>
      <c r="AO103" s="484"/>
      <c r="AZ103" s="36">
        <v>42345</v>
      </c>
      <c r="BA103" s="303">
        <v>2.6999999999999997</v>
      </c>
      <c r="BB103" s="227"/>
      <c r="BC103" s="303">
        <v>-10.15</v>
      </c>
      <c r="BD103" s="184"/>
      <c r="BE103" s="303">
        <v>2.0499999999999998</v>
      </c>
      <c r="BF103" s="184"/>
      <c r="BG103" s="303">
        <v>5.6</v>
      </c>
      <c r="BH103" s="184"/>
      <c r="BI103" s="303">
        <v>-5.3</v>
      </c>
      <c r="BJ103" s="184"/>
      <c r="BK103" s="303">
        <v>0.55000000000000004</v>
      </c>
      <c r="BL103" s="374"/>
      <c r="BM103" s="303">
        <v>-5</v>
      </c>
      <c r="BN103" s="184"/>
      <c r="BO103" s="303">
        <v>4.3499999999999996</v>
      </c>
      <c r="BP103" s="184"/>
      <c r="BQ103">
        <f t="shared" si="150"/>
        <v>1</v>
      </c>
      <c r="BR103" s="36">
        <v>42343</v>
      </c>
      <c r="BS103">
        <v>47</v>
      </c>
      <c r="BT103">
        <f t="shared" si="123"/>
        <v>0.47</v>
      </c>
      <c r="BU103" s="114">
        <v>-23.796055555555554</v>
      </c>
      <c r="BV103" s="36">
        <v>42345</v>
      </c>
      <c r="BW103" s="100">
        <v>49</v>
      </c>
      <c r="BX103" s="100">
        <f t="shared" si="124"/>
        <v>0.49</v>
      </c>
      <c r="BY103" s="100">
        <f t="shared" si="125"/>
        <v>-23.365787715159996</v>
      </c>
      <c r="BZ103" s="100"/>
      <c r="CA103" s="100"/>
      <c r="CC103" s="304">
        <v>42345</v>
      </c>
      <c r="CD103" s="305">
        <v>-0.39829999999999965</v>
      </c>
      <c r="CE103" s="305">
        <v>-0.33440000000000003</v>
      </c>
      <c r="CF103" s="203">
        <v>-23.365787715159996</v>
      </c>
      <c r="CG103" s="201">
        <v>-0.1</v>
      </c>
      <c r="CH103" s="306">
        <v>3.0343999999999998</v>
      </c>
      <c r="CI103" s="522">
        <f t="shared" si="207"/>
        <v>0</v>
      </c>
      <c r="CJ103" s="523">
        <f t="shared" si="151"/>
        <v>0.9</v>
      </c>
      <c r="CK103" s="199">
        <f t="shared" si="265"/>
        <v>-23.430059000545985</v>
      </c>
      <c r="CL103" s="199">
        <f t="shared" si="233"/>
        <v>-8.9999999999999858E-2</v>
      </c>
      <c r="CM103" s="520">
        <f t="shared" si="152"/>
        <v>0</v>
      </c>
      <c r="CN103" s="520">
        <f t="shared" si="153"/>
        <v>0</v>
      </c>
      <c r="CO103" s="520">
        <f t="shared" si="234"/>
        <v>0</v>
      </c>
      <c r="CP103" s="520">
        <f t="shared" si="235"/>
        <v>0</v>
      </c>
      <c r="CQ103" s="508">
        <f t="shared" si="236"/>
        <v>-23.430059000545985</v>
      </c>
      <c r="CR103" s="521">
        <f t="shared" si="198"/>
        <v>-8.9999999999999858E-2</v>
      </c>
      <c r="CS103" s="521">
        <f t="shared" si="190"/>
        <v>-8.9999999999999858E-2</v>
      </c>
      <c r="CT103" s="204"/>
      <c r="CU103" s="259"/>
      <c r="CV103" s="204"/>
      <c r="CW103" s="202">
        <f t="shared" si="154"/>
        <v>-23.363153755081985</v>
      </c>
      <c r="CX103" s="204"/>
      <c r="CY103" s="205"/>
      <c r="CZ103" s="304">
        <v>42345</v>
      </c>
      <c r="DA103" s="305">
        <v>-0.39829999999999965</v>
      </c>
      <c r="DB103" s="305">
        <v>-0.33440000000000003</v>
      </c>
      <c r="DC103" s="203">
        <v>-23.365787715159996</v>
      </c>
      <c r="DD103" s="201">
        <v>-0.1</v>
      </c>
      <c r="DE103" s="306">
        <v>-9.8155999999999999</v>
      </c>
      <c r="DF103" s="522">
        <f t="shared" si="208"/>
        <v>2</v>
      </c>
      <c r="DG103" s="523">
        <f t="shared" si="155"/>
        <v>0</v>
      </c>
      <c r="DH103" s="199">
        <f t="shared" si="266"/>
        <v>-24.202839899449199</v>
      </c>
      <c r="DI103" s="199">
        <f t="shared" si="237"/>
        <v>-1.9999999999999574E-2</v>
      </c>
      <c r="DJ103" s="520">
        <f t="shared" si="156"/>
        <v>0</v>
      </c>
      <c r="DK103" s="520">
        <f t="shared" si="157"/>
        <v>0</v>
      </c>
      <c r="DL103" s="520">
        <f t="shared" si="238"/>
        <v>0</v>
      </c>
      <c r="DM103" s="520">
        <f t="shared" si="239"/>
        <v>0</v>
      </c>
      <c r="DN103" s="508">
        <f t="shared" si="240"/>
        <v>-24.202839899449199</v>
      </c>
      <c r="DO103" s="521">
        <f t="shared" si="199"/>
        <v>-1.1999999999999744E-2</v>
      </c>
      <c r="DP103" s="521">
        <f t="shared" si="191"/>
        <v>-7.9999999999998302E-3</v>
      </c>
      <c r="DQ103" s="204"/>
      <c r="DR103" s="259"/>
      <c r="DS103" s="204"/>
      <c r="DT103" s="202">
        <f t="shared" si="158"/>
        <v>-23.272457209572007</v>
      </c>
      <c r="DU103" s="206"/>
      <c r="DV103" s="207"/>
      <c r="DW103" s="304">
        <v>42345</v>
      </c>
      <c r="DX103" s="305">
        <v>-0.39829999999999965</v>
      </c>
      <c r="DY103" s="305">
        <v>-0.33440000000000003</v>
      </c>
      <c r="DZ103" s="203">
        <v>-23.365787715159996</v>
      </c>
      <c r="EA103" s="201">
        <v>-0.1</v>
      </c>
      <c r="EB103" s="306">
        <v>2.3843999999999999</v>
      </c>
      <c r="EC103" s="522">
        <f t="shared" si="209"/>
        <v>0</v>
      </c>
      <c r="ED103" s="523">
        <f t="shared" si="159"/>
        <v>0.95</v>
      </c>
      <c r="EE103" s="199">
        <f t="shared" si="267"/>
        <v>-23.616014396181207</v>
      </c>
      <c r="EF103" s="199">
        <f t="shared" si="241"/>
        <v>-9.4999999999998863E-2</v>
      </c>
      <c r="EG103" s="520">
        <f t="shared" si="160"/>
        <v>0</v>
      </c>
      <c r="EH103" s="520">
        <f t="shared" si="161"/>
        <v>0</v>
      </c>
      <c r="EI103" s="520">
        <f t="shared" si="242"/>
        <v>0</v>
      </c>
      <c r="EJ103" s="520">
        <f t="shared" si="243"/>
        <v>0</v>
      </c>
      <c r="EK103" s="508">
        <f t="shared" si="244"/>
        <v>-23.770124073501204</v>
      </c>
      <c r="EL103" s="521">
        <f t="shared" si="200"/>
        <v>-9.4999999999998863E-2</v>
      </c>
      <c r="EM103" s="521">
        <f t="shared" si="192"/>
        <v>-9.4999999999998863E-2</v>
      </c>
      <c r="EN103" s="204"/>
      <c r="EO103" s="259"/>
      <c r="EP103" s="204"/>
      <c r="EQ103" s="202">
        <f t="shared" si="162"/>
        <v>-23.152124073501199</v>
      </c>
      <c r="ER103" s="206"/>
      <c r="ES103" s="207"/>
      <c r="ET103" s="304">
        <v>42345</v>
      </c>
      <c r="EU103" s="305">
        <v>-0.39829999999999965</v>
      </c>
      <c r="EV103" s="305">
        <v>-0.33440000000000003</v>
      </c>
      <c r="EW103" s="203">
        <v>-23.365787715159996</v>
      </c>
      <c r="EX103" s="201">
        <v>-0.1</v>
      </c>
      <c r="EY103" s="306">
        <v>5.9344000000000001</v>
      </c>
      <c r="EZ103" s="522">
        <f t="shared" si="210"/>
        <v>0</v>
      </c>
      <c r="FA103" s="523">
        <f t="shared" si="163"/>
        <v>0.8</v>
      </c>
      <c r="FB103" s="199">
        <f t="shared" si="268"/>
        <v>-22.729854038647201</v>
      </c>
      <c r="FC103" s="199">
        <f t="shared" si="245"/>
        <v>-7.9999999999998295E-2</v>
      </c>
      <c r="FD103" s="520">
        <f t="shared" si="164"/>
        <v>0</v>
      </c>
      <c r="FE103" s="520">
        <f t="shared" si="165"/>
        <v>0</v>
      </c>
      <c r="FF103" s="520">
        <f t="shared" si="246"/>
        <v>0</v>
      </c>
      <c r="FG103" s="520">
        <f t="shared" si="247"/>
        <v>0</v>
      </c>
      <c r="FH103" s="508">
        <f t="shared" si="248"/>
        <v>-23.829854038647195</v>
      </c>
      <c r="FI103" s="521">
        <f t="shared" si="201"/>
        <v>-7.9999999999998295E-2</v>
      </c>
      <c r="FJ103" s="521">
        <f t="shared" si="193"/>
        <v>-7.9999999999998295E-2</v>
      </c>
      <c r="FK103" s="204"/>
      <c r="FL103" s="259"/>
      <c r="FM103" s="204"/>
      <c r="FN103" s="202">
        <f t="shared" si="166"/>
        <v>-23.343424596811989</v>
      </c>
      <c r="FO103" s="206"/>
      <c r="FP103" s="207"/>
      <c r="FQ103" s="304">
        <v>42345</v>
      </c>
      <c r="FR103" s="305">
        <v>-0.39829999999999965</v>
      </c>
      <c r="FS103" s="305">
        <v>-0.33440000000000003</v>
      </c>
      <c r="FT103" s="203">
        <v>-23.365787715159996</v>
      </c>
      <c r="FU103" s="201">
        <v>-0.1</v>
      </c>
      <c r="FV103" s="307">
        <v>-4.9656000000000002</v>
      </c>
      <c r="FW103" s="522">
        <f t="shared" si="211"/>
        <v>1.7</v>
      </c>
      <c r="FX103" s="523">
        <f t="shared" si="167"/>
        <v>0</v>
      </c>
      <c r="FY103" s="199">
        <f t="shared" si="269"/>
        <v>-22.610680912451208</v>
      </c>
      <c r="FZ103" s="199">
        <f t="shared" si="249"/>
        <v>-0.17000000000000171</v>
      </c>
      <c r="GA103" s="520">
        <f t="shared" si="168"/>
        <v>0</v>
      </c>
      <c r="GB103" s="520">
        <f t="shared" si="169"/>
        <v>0</v>
      </c>
      <c r="GC103" s="520">
        <f t="shared" si="250"/>
        <v>0</v>
      </c>
      <c r="GD103" s="520">
        <f t="shared" si="251"/>
        <v>0</v>
      </c>
      <c r="GE103" s="508">
        <f t="shared" si="252"/>
        <v>-22.410680912451209</v>
      </c>
      <c r="GF103" s="521">
        <f t="shared" si="202"/>
        <v>-0.10200000000000102</v>
      </c>
      <c r="GG103" s="521">
        <f t="shared" si="194"/>
        <v>-0.17000000000000171</v>
      </c>
      <c r="GH103" s="204"/>
      <c r="GI103" s="259"/>
      <c r="GJ103" s="204"/>
      <c r="GK103" s="202">
        <f t="shared" si="170"/>
        <v>-22.410680912451209</v>
      </c>
      <c r="GL103" s="206"/>
      <c r="GM103" s="207"/>
      <c r="GN103" s="304">
        <v>42345</v>
      </c>
      <c r="GO103" s="305">
        <v>-0.39829999999999965</v>
      </c>
      <c r="GP103" s="305">
        <v>-0.33440000000000003</v>
      </c>
      <c r="GQ103" s="203">
        <v>-23.365787715159996</v>
      </c>
      <c r="GR103" s="201">
        <v>-0.1</v>
      </c>
      <c r="GS103" s="307">
        <v>0.88440000000000007</v>
      </c>
      <c r="GT103" s="522">
        <f t="shared" si="212"/>
        <v>0</v>
      </c>
      <c r="GU103" s="523">
        <f t="shared" si="171"/>
        <v>1</v>
      </c>
      <c r="GV103" s="199">
        <f t="shared" si="270"/>
        <v>-24.530290512313204</v>
      </c>
      <c r="GW103" s="199">
        <f t="shared" si="253"/>
        <v>-1.0000000000001563E-2</v>
      </c>
      <c r="GX103" s="520">
        <f t="shared" si="172"/>
        <v>0</v>
      </c>
      <c r="GY103" s="520">
        <f t="shared" si="173"/>
        <v>0</v>
      </c>
      <c r="GZ103" s="520">
        <f t="shared" si="254"/>
        <v>0</v>
      </c>
      <c r="HA103" s="520">
        <f t="shared" si="255"/>
        <v>0</v>
      </c>
      <c r="HB103" s="508">
        <f t="shared" si="256"/>
        <v>-24.118454129133209</v>
      </c>
      <c r="HC103" s="521">
        <f t="shared" si="203"/>
        <v>-1.0000000000001563E-2</v>
      </c>
      <c r="HD103" s="521">
        <f t="shared" si="195"/>
        <v>-1.0000000000001563E-2</v>
      </c>
      <c r="HE103" s="204"/>
      <c r="HF103" s="259"/>
      <c r="HG103" s="204"/>
      <c r="HH103" s="202">
        <f t="shared" si="174"/>
        <v>-24.106454129133208</v>
      </c>
      <c r="HI103" s="200"/>
      <c r="HJ103" s="207"/>
      <c r="HK103" s="304">
        <v>42345</v>
      </c>
      <c r="HL103" s="305">
        <v>-0.39829999999999965</v>
      </c>
      <c r="HM103" s="305">
        <v>-0.33440000000000003</v>
      </c>
      <c r="HN103" s="203">
        <v>-23.365787715159996</v>
      </c>
      <c r="HO103" s="201">
        <v>-0.1</v>
      </c>
      <c r="HP103" s="307">
        <v>-4.6655999999999995</v>
      </c>
      <c r="HQ103" s="522">
        <f t="shared" si="213"/>
        <v>1.7</v>
      </c>
      <c r="HR103" s="523">
        <f t="shared" si="175"/>
        <v>0</v>
      </c>
      <c r="HS103" s="199">
        <f t="shared" si="271"/>
        <v>-24.438620786868807</v>
      </c>
      <c r="HT103" s="199">
        <f t="shared" si="257"/>
        <v>-1.699999999999946E-2</v>
      </c>
      <c r="HU103" s="520">
        <f t="shared" si="176"/>
        <v>0</v>
      </c>
      <c r="HV103" s="520">
        <f t="shared" si="177"/>
        <v>0</v>
      </c>
      <c r="HW103" s="520">
        <f t="shared" si="258"/>
        <v>0</v>
      </c>
      <c r="HX103" s="520">
        <f t="shared" si="259"/>
        <v>0</v>
      </c>
      <c r="HY103" s="508">
        <f t="shared" si="260"/>
        <v>-24.13862078686881</v>
      </c>
      <c r="HZ103" s="521">
        <f t="shared" si="204"/>
        <v>-1.0199999999999676E-2</v>
      </c>
      <c r="IA103" s="521">
        <f t="shared" si="196"/>
        <v>-6.7999999999997845E-3</v>
      </c>
      <c r="IB103" s="204"/>
      <c r="IC103" s="259"/>
      <c r="ID103" s="204"/>
      <c r="IE103" s="202">
        <f t="shared" si="178"/>
        <v>-23.824828218144809</v>
      </c>
      <c r="IF103" s="206"/>
      <c r="IG103" s="207"/>
      <c r="IH103" s="304">
        <v>42345</v>
      </c>
      <c r="II103" s="305">
        <v>-0.39829999999999965</v>
      </c>
      <c r="IJ103" s="305">
        <v>-0.33440000000000003</v>
      </c>
      <c r="IK103" s="203">
        <v>-23.365787715159996</v>
      </c>
      <c r="IL103" s="201">
        <v>-0.1</v>
      </c>
      <c r="IM103" s="307">
        <v>4.6844000000000001</v>
      </c>
      <c r="IN103" s="522">
        <f t="shared" si="214"/>
        <v>0</v>
      </c>
      <c r="IO103" s="523">
        <f t="shared" si="179"/>
        <v>0.85</v>
      </c>
      <c r="IP103" s="199">
        <f t="shared" si="272"/>
        <v>-27.44888269594119</v>
      </c>
      <c r="IQ103" s="199">
        <f t="shared" si="261"/>
        <v>-8.5000000000015064E-3</v>
      </c>
      <c r="IR103" s="520">
        <f t="shared" si="180"/>
        <v>0</v>
      </c>
      <c r="IS103" s="520">
        <f t="shared" si="181"/>
        <v>2.0000000000000004E-2</v>
      </c>
      <c r="IT103" s="520">
        <f t="shared" si="262"/>
        <v>0</v>
      </c>
      <c r="IU103" s="520">
        <f t="shared" si="263"/>
        <v>0</v>
      </c>
      <c r="IV103" s="508">
        <f t="shared" si="264"/>
        <v>-24.085667740969182</v>
      </c>
      <c r="IW103" s="521">
        <f t="shared" si="205"/>
        <v>1.1499999999998498E-2</v>
      </c>
      <c r="IX103" s="521">
        <f t="shared" si="197"/>
        <v>1.1499999999998498E-2</v>
      </c>
      <c r="IY103" s="204"/>
      <c r="IZ103" s="259"/>
      <c r="JA103" s="204"/>
      <c r="JB103" s="202">
        <f t="shared" si="182"/>
        <v>-23.881414087414072</v>
      </c>
      <c r="JC103" s="206"/>
      <c r="JD103" s="509">
        <v>-23.365787715159996</v>
      </c>
      <c r="JE103" s="200"/>
      <c r="JF103" s="204">
        <v>3.0343999999999998</v>
      </c>
      <c r="JG103" s="204">
        <f t="shared" si="217"/>
        <v>-23.363153755081985</v>
      </c>
      <c r="JH103" s="204"/>
      <c r="JI103" s="200"/>
      <c r="JJ103" s="204">
        <v>-9.8155999999999999</v>
      </c>
      <c r="JK103" s="204">
        <f t="shared" si="218"/>
        <v>-23.272457209572007</v>
      </c>
      <c r="JL103" s="204"/>
      <c r="JM103" s="200"/>
      <c r="JN103" s="204">
        <v>2.3843999999999999</v>
      </c>
      <c r="JO103" s="204">
        <f t="shared" si="219"/>
        <v>-23.152124073501199</v>
      </c>
      <c r="JP103" s="204"/>
      <c r="JQ103" s="200"/>
      <c r="JR103" s="204">
        <v>5.9344000000000001</v>
      </c>
      <c r="JS103" s="204">
        <f t="shared" si="220"/>
        <v>-23.343424596811989</v>
      </c>
      <c r="JT103" s="204"/>
      <c r="JU103" s="200"/>
      <c r="JV103" s="204">
        <v>-4.9656000000000002</v>
      </c>
      <c r="JW103" s="204">
        <f t="shared" si="221"/>
        <v>-22.410680912451209</v>
      </c>
      <c r="JX103" s="204"/>
      <c r="JY103" s="200"/>
      <c r="JZ103" s="204">
        <v>0.88440000000000007</v>
      </c>
      <c r="KA103" s="204">
        <f t="shared" si="222"/>
        <v>-24.106454129133208</v>
      </c>
      <c r="KB103" s="204"/>
      <c r="KC103" s="200"/>
      <c r="KD103" s="372">
        <v>-4.6655999999999995</v>
      </c>
      <c r="KE103" s="204">
        <f t="shared" si="223"/>
        <v>-23.824828218144809</v>
      </c>
      <c r="KF103" s="204"/>
      <c r="KG103" s="200"/>
      <c r="KH103" s="307">
        <v>4.6844000000000001</v>
      </c>
      <c r="KI103" s="204">
        <f t="shared" si="232"/>
        <v>-23.881414087414072</v>
      </c>
      <c r="KJ103" s="204"/>
      <c r="KK103" s="304">
        <v>42345</v>
      </c>
      <c r="KL103" s="316"/>
      <c r="KM103" s="98">
        <f>(JH108-JG108)</f>
        <v>1.2771315328597623</v>
      </c>
      <c r="KN103" s="400">
        <f>IF(AND(KM103&gt;-0.5,KM103&lt;0.5)," ",KM103)</f>
        <v>1.2771315328597623</v>
      </c>
      <c r="KO103" s="98">
        <f>(JL102-JK102)</f>
        <v>-0.79536501265021542</v>
      </c>
      <c r="KP103" s="400">
        <f>IF(AND(KO103&gt;-0.5,KO103&lt;0.5)," ",KO103)</f>
        <v>-0.79536501265021542</v>
      </c>
      <c r="KQ103" s="98">
        <f>(JP104-JO104)</f>
        <v>0.74802407350119537</v>
      </c>
      <c r="KR103" s="400">
        <f>IF(AND(KQ103&gt;-0.5,KQ103&lt;0.5)," ",KQ103)</f>
        <v>0.74802407350119537</v>
      </c>
      <c r="KS103" s="98">
        <f>(JT104-JS104)</f>
        <v>0.65095793014532077</v>
      </c>
      <c r="KT103" s="400">
        <f>IF(AND(KS103&gt;-0.5,KS103&lt;0.5)," ",KS103)</f>
        <v>0.65095793014532077</v>
      </c>
      <c r="KU103" s="98">
        <f>(JX102-JW102)</f>
        <v>-1.2473190875487958</v>
      </c>
      <c r="KV103" s="400">
        <f>IF(AND(KU103&gt;-0.5,KU103&lt;0.5)," ",KU103)</f>
        <v>-1.2473190875487958</v>
      </c>
      <c r="KW103" s="98">
        <f>(KB101-KA101)</f>
        <v>0.29039857357765086</v>
      </c>
      <c r="KX103" s="400" t="str">
        <f>IF(AND(KW103&gt;-0.5,KW103&lt;0.5)," ",KW103)</f>
        <v xml:space="preserve"> </v>
      </c>
      <c r="KY103" s="98">
        <f>(KF100-KE100)</f>
        <v>2.1494884811477988E-2</v>
      </c>
      <c r="KZ103" s="400" t="str">
        <f>IF(AND(KY103&gt;-0.5,KY103&lt;0.5)," ",KY103)</f>
        <v xml:space="preserve"> </v>
      </c>
      <c r="LA103" s="400">
        <f>(KJ101-KI101)</f>
        <v>-0.50471554221555337</v>
      </c>
      <c r="LB103" s="400">
        <f>IF(AND(LA103&gt;-0.5,LA103&lt;0.5)," ",LA103)</f>
        <v>-0.50471554221555337</v>
      </c>
      <c r="LC103" s="111">
        <v>4</v>
      </c>
    </row>
    <row r="104" spans="1:315" ht="15.75" thickBot="1" x14ac:dyDescent="0.3">
      <c r="A104" s="95">
        <v>41250</v>
      </c>
      <c r="B104" s="36">
        <v>41250</v>
      </c>
      <c r="C104" s="303">
        <v>2.6999999999999997</v>
      </c>
      <c r="D104" s="303">
        <v>-10.15</v>
      </c>
      <c r="E104" s="303">
        <v>2.0499999999999998</v>
      </c>
      <c r="F104" s="303">
        <v>5.6</v>
      </c>
      <c r="G104" s="303">
        <v>-5.3</v>
      </c>
      <c r="H104" s="303">
        <v>0.55000000000000004</v>
      </c>
      <c r="I104" s="303">
        <v>-5</v>
      </c>
      <c r="J104" s="303">
        <v>4.3499999999999996</v>
      </c>
      <c r="K104" s="105"/>
      <c r="L104" s="36">
        <v>42345</v>
      </c>
      <c r="M104" s="104">
        <v>-0.39829999999999965</v>
      </c>
      <c r="N104" s="98">
        <f t="shared" si="215"/>
        <v>-0.33440000000000003</v>
      </c>
      <c r="O104" s="107">
        <f t="shared" si="216"/>
        <v>-0.26946666666666702</v>
      </c>
      <c r="P104" s="264"/>
      <c r="Q104" s="177">
        <v>42345</v>
      </c>
      <c r="R104" s="303">
        <v>2.6999999999999997</v>
      </c>
      <c r="S104" s="219">
        <v>3.0343999999999998</v>
      </c>
      <c r="U104" s="303">
        <v>-10.15</v>
      </c>
      <c r="V104" s="219">
        <v>-9.8155999999999999</v>
      </c>
      <c r="X104" s="303">
        <v>2.0499999999999998</v>
      </c>
      <c r="Y104" s="219">
        <v>2.3843999999999999</v>
      </c>
      <c r="AA104" s="303">
        <v>5.6</v>
      </c>
      <c r="AB104" s="219">
        <v>5.9344000000000001</v>
      </c>
      <c r="AD104" s="303">
        <v>-5.3</v>
      </c>
      <c r="AE104" s="218">
        <v>-4.9656000000000002</v>
      </c>
      <c r="AG104" s="303">
        <v>0.55000000000000004</v>
      </c>
      <c r="AH104" s="218">
        <v>0.88440000000000007</v>
      </c>
      <c r="AJ104" s="303">
        <v>-5</v>
      </c>
      <c r="AK104" s="218">
        <v>-4.6655999999999995</v>
      </c>
      <c r="AL104" s="103"/>
      <c r="AM104" s="303">
        <v>4.3499999999999996</v>
      </c>
      <c r="AN104" s="330">
        <f t="shared" si="206"/>
        <v>4.6844000000000001</v>
      </c>
      <c r="AO104" s="484"/>
      <c r="AZ104" s="36">
        <v>42346</v>
      </c>
      <c r="BA104" s="303">
        <v>-1.2999999999999998</v>
      </c>
      <c r="BB104" s="227"/>
      <c r="BC104" s="303">
        <v>-10.55</v>
      </c>
      <c r="BD104" s="184"/>
      <c r="BE104" s="303">
        <v>3.0999999999999996</v>
      </c>
      <c r="BF104" s="184">
        <v>-22.499100000000002</v>
      </c>
      <c r="BG104" s="303">
        <v>6.5</v>
      </c>
      <c r="BH104" s="184">
        <v>-22.772466666666666</v>
      </c>
      <c r="BI104" s="303">
        <v>-7.5</v>
      </c>
      <c r="BJ104" s="184"/>
      <c r="BK104" s="303">
        <v>0.2</v>
      </c>
      <c r="BL104" s="374"/>
      <c r="BM104" s="303">
        <v>-1.9</v>
      </c>
      <c r="BN104" s="269"/>
      <c r="BO104" s="303">
        <v>3</v>
      </c>
      <c r="BP104" s="269"/>
      <c r="BQ104">
        <f t="shared" si="150"/>
        <v>1</v>
      </c>
      <c r="BR104" s="36">
        <v>42344</v>
      </c>
      <c r="BS104">
        <v>48</v>
      </c>
      <c r="BT104">
        <f t="shared" si="123"/>
        <v>0.48</v>
      </c>
      <c r="BU104">
        <v>-23.488000000000003</v>
      </c>
      <c r="BV104" s="36">
        <v>42346</v>
      </c>
      <c r="BW104" s="100">
        <v>50</v>
      </c>
      <c r="BX104" s="100">
        <f t="shared" si="124"/>
        <v>0.5</v>
      </c>
      <c r="BY104" s="100">
        <f t="shared" si="125"/>
        <v>-23.429749999999999</v>
      </c>
      <c r="BZ104" s="100"/>
      <c r="CA104" s="100"/>
      <c r="CC104" s="36">
        <v>42346</v>
      </c>
      <c r="CD104" s="104">
        <v>-0.52300000000000102</v>
      </c>
      <c r="CE104" s="107">
        <v>-0.46065000000000034</v>
      </c>
      <c r="CF104" s="173">
        <v>-23.429749999999999</v>
      </c>
      <c r="CG104" s="197">
        <v>0.1</v>
      </c>
      <c r="CH104" s="219">
        <v>-0.83934999999999949</v>
      </c>
      <c r="CI104" s="222">
        <f>IF(CH104&lt;-4,-1.4,IF(CH104&lt;-3,-1.3,IF(CH104&lt;-2,-1.25,IF(CH104&lt;-1,-1.2,IF(CH104&lt;0,-1.15,0)))))</f>
        <v>-1.1499999999999999</v>
      </c>
      <c r="CJ104" s="223">
        <f>IF(CH104&gt;5,1.2,IF(CH104&gt;4,1.1,IF(CH104&gt;3,0,IF(CH104&gt;2,-0.5,IF(CH104&gt;1,-1,IF(CH104&gt;0,-1.1,0))))))</f>
        <v>0</v>
      </c>
      <c r="CK104" s="168">
        <f>IF(CK103&lt;-24.5,-24.5,(CK103+CL103))</f>
        <v>-23.520059000545984</v>
      </c>
      <c r="CL104" s="168">
        <f>(CL103)</f>
        <v>-8.9999999999999858E-2</v>
      </c>
      <c r="CM104" s="503">
        <f t="shared" ref="CM104" si="273">IF(AND(CK104&lt;(CF104-1),CH104&lt;-5),CG104*0.5,IF(AND(CK104&lt;(CF104-1),CH104&lt;-3),CG104*0.7,IF(AND(CK104&lt;(CF104-1),CH104&lt;-1),CG104*0.9,0)))</f>
        <v>0</v>
      </c>
      <c r="CN104" s="503">
        <f t="shared" ref="CN104" si="274">IF(AND(CK104&lt;(CF104-1),CH104&gt;5),CG104*1,IF(AND(CK104&lt;(CF104-1),CH104&gt;3),CG104*0.5,IF(AND(CK104&lt;(CF104-1),CH104&gt;1),CG104*0.1,0)))</f>
        <v>0</v>
      </c>
      <c r="CO104" s="503">
        <f t="shared" ref="CO104" si="275">IF(AND(CK104&gt;(CF104+1),CH104&gt;5),CG104*0.1,IF(AND(CK104&gt;(CF104+1),CH104&gt;3),CG104*0.5,IF(AND(CK104&gt;(CF104+1),CH104&gt;1),CG104*0.9,0)))</f>
        <v>0</v>
      </c>
      <c r="CP104" s="503">
        <f t="shared" ref="CP104" si="276">IF(AND(CK104&gt;(CF104+1),CH104&lt;-5),CG104*0.1,IF(AND(CK104&gt;(CF104+1),CH104&lt;-3),CG104*0.5,IF(AND(CK104&gt;(CF104+1),CH104&lt;-1),CG104*0.9,0)))</f>
        <v>0</v>
      </c>
      <c r="CQ104" s="504">
        <f t="shared" si="236"/>
        <v>-23.520059000545984</v>
      </c>
      <c r="CR104" s="513">
        <f t="shared" ref="CR104:CR105" si="277">IF(AND(CQ103&lt;-23,CH104&lt;0),(SUM(CL104:CP104)*0.6),(SUM(CL104:CP104)))</f>
        <v>-5.3999999999999916E-2</v>
      </c>
      <c r="CS104" s="513">
        <f>IF(AND(CQ103&lt;-25,CH104&lt;0),(SUM(CL104:CP104)*0.4),(SUM(CL104:CP104)))</f>
        <v>-8.9999999999999858E-2</v>
      </c>
      <c r="CU104" s="161"/>
      <c r="CW104" s="103">
        <f t="shared" si="154"/>
        <v>-23.453153755081985</v>
      </c>
      <c r="CZ104" s="36">
        <v>42346</v>
      </c>
      <c r="DA104" s="104">
        <v>-0.52300000000000102</v>
      </c>
      <c r="DB104" s="107">
        <v>-0.46065000000000034</v>
      </c>
      <c r="DC104" s="173">
        <v>-23.429749999999999</v>
      </c>
      <c r="DD104" s="197">
        <v>0.1</v>
      </c>
      <c r="DE104" s="219">
        <v>-10.08935</v>
      </c>
      <c r="DF104" s="222">
        <f>IF(DE104&lt;-4,-1.4,IF(DE104&lt;-3,-1.3,IF(DE104&lt;-2,-1.25,IF(DE104&lt;-1,-1.2,IF(DE104&lt;0,-1.15,0)))))</f>
        <v>-1.4</v>
      </c>
      <c r="DG104" s="223">
        <f>IF(DE104&gt;5,1.2,IF(DE104&gt;4,1.1,IF(DE104&gt;3,0,IF(DE104&gt;2,-0.5,IF(DE104&gt;1,-1,IF(DE104&gt;0,-1.1,0))))))</f>
        <v>0</v>
      </c>
      <c r="DH104" s="168">
        <f>IF(DH103&lt;-24.5,-24.5,(DH103+DI103))</f>
        <v>-24.222839899449198</v>
      </c>
      <c r="DI104" s="168">
        <f>(DI103)</f>
        <v>-1.9999999999999574E-2</v>
      </c>
      <c r="DJ104" s="503">
        <f t="shared" ref="DJ104" si="278">IF(AND(DH104&lt;(DC104-1),DE104&lt;-5),DD104*0.5,IF(AND(DH104&lt;(DC104-1),DE104&lt;-3),DD104*0.7,IF(AND(DH104&lt;(DC104-1),DE104&lt;-1),DD104*0.9,0)))</f>
        <v>0</v>
      </c>
      <c r="DK104" s="503">
        <f t="shared" ref="DK104" si="279">IF(AND(DH104&lt;(DC104-1),DE104&gt;5),DD104*1,IF(AND(DH104&lt;(DC104-1),DE104&gt;3),DD104*0.5,IF(AND(DH104&lt;(DC104-1),DE104&gt;1),DD104*0.1,0)))</f>
        <v>0</v>
      </c>
      <c r="DL104" s="503">
        <f t="shared" ref="DL104" si="280">IF(AND(DH104&gt;(DC104+1),DE104&gt;5),DD104*0.1,IF(AND(DH104&gt;(DC104+1),DE104&gt;3),DD104*0.5,IF(AND(DH104&gt;(DC104+1),DE104&gt;1),DD104*0.9,0)))</f>
        <v>0</v>
      </c>
      <c r="DM104" s="503">
        <f t="shared" ref="DM104" si="281">IF(AND(DH104&gt;(DC104+1),DE104&lt;-5),DD104*0.1,IF(AND(DH104&gt;(DC104+1),DE104&lt;-3),DD104*0.5,IF(AND(DH104&gt;(DC104+1),DE104&lt;-1),DD104*0.9,0)))</f>
        <v>0</v>
      </c>
      <c r="DN104" s="504">
        <f t="shared" si="240"/>
        <v>-24.222839899449198</v>
      </c>
      <c r="DO104" s="513">
        <f t="shared" ref="DO104:DO105" si="282">IF(AND(DN103&lt;-23,DE104&lt;0),(SUM(DI104:DM104)*0.6),(SUM(DI104:DM104)))</f>
        <v>-1.1999999999999744E-2</v>
      </c>
      <c r="DP104" s="513">
        <f>IF(AND(DN103&lt;-25,DE104&lt;0),(SUM(DI104:DM104)*0.4),(SUM(DI104:DM104)))</f>
        <v>-1.9999999999999574E-2</v>
      </c>
      <c r="DR104" s="161"/>
      <c r="DT104" s="103">
        <f t="shared" si="158"/>
        <v>-23.292457209572007</v>
      </c>
      <c r="DU104" s="178"/>
      <c r="DV104" s="179"/>
      <c r="DW104" s="36">
        <v>42346</v>
      </c>
      <c r="DX104" s="104">
        <v>-0.52300000000000102</v>
      </c>
      <c r="DY104" s="107">
        <v>-0.46065000000000034</v>
      </c>
      <c r="DZ104" s="173">
        <v>-23.429749999999999</v>
      </c>
      <c r="EA104" s="197">
        <v>0.1</v>
      </c>
      <c r="EB104" s="219">
        <v>3.5606499999999999</v>
      </c>
      <c r="EC104" s="222">
        <f>IF(EB104&lt;-4,-1.4,IF(EB104&lt;-3,-1.3,IF(EB104&lt;-2,-1.25,IF(EB104&lt;-1,-1.2,IF(EB104&lt;0,-1.15,0)))))</f>
        <v>0</v>
      </c>
      <c r="ED104" s="223">
        <f>IF(EB104&gt;5,1.2,IF(EB104&gt;4,1.1,IF(EB104&gt;3,0,IF(EB104&gt;2,-0.5,IF(EB104&gt;1,-1,IF(EB104&gt;0,-1.1,0))))))</f>
        <v>0</v>
      </c>
      <c r="EE104" s="168">
        <f>IF(EE103&lt;-24.5,-24.5,(EE103+EF103))</f>
        <v>-23.711014396181206</v>
      </c>
      <c r="EF104" s="168">
        <f>(EF103)</f>
        <v>-9.4999999999998863E-2</v>
      </c>
      <c r="EG104" s="503">
        <f t="shared" ref="EG104" si="283">IF(AND(EE104&lt;(DZ104-1),EB104&lt;-5),EA104*0.5,IF(AND(EE104&lt;(DZ104-1),EB104&lt;-3),EA104*0.7,IF(AND(EE104&lt;(DZ104-1),EB104&lt;-1),EA104*0.9,0)))</f>
        <v>0</v>
      </c>
      <c r="EH104" s="503">
        <f t="shared" ref="EH104" si="284">IF(AND(EE104&lt;(DZ104-1),EB104&gt;5),EA104*1,IF(AND(EE104&lt;(DZ104-1),EB104&gt;3),EA104*0.5,IF(AND(EE104&lt;(DZ104-1),EB104&gt;1),EA104*0.1,0)))</f>
        <v>0</v>
      </c>
      <c r="EI104" s="503">
        <f t="shared" ref="EI104" si="285">IF(AND(EE104&gt;(DZ104+1),EB104&gt;5),EA104*0.1,IF(AND(EE104&gt;(DZ104+1),EB104&gt;3),EA104*0.5,IF(AND(EE104&gt;(DZ104+1),EB104&gt;1),EA104*0.9,0)))</f>
        <v>0</v>
      </c>
      <c r="EJ104" s="503">
        <f t="shared" ref="EJ104" si="286">IF(AND(EE104&gt;(DZ104+1),EB104&lt;-5),EA104*0.1,IF(AND(EE104&gt;(DZ104+1),EB104&lt;-3),EA104*0.5,IF(AND(EE104&gt;(DZ104+1),EB104&lt;-1),EA104*0.9,0)))</f>
        <v>0</v>
      </c>
      <c r="EK104" s="504">
        <f t="shared" si="244"/>
        <v>-23.865124073501203</v>
      </c>
      <c r="EL104" s="513">
        <f t="shared" ref="EL104:EL105" si="287">IF(AND(EK103&lt;-23,EB104&lt;0),(SUM(EF104:EJ104)*0.6),(SUM(EF104:EJ104)))</f>
        <v>-9.4999999999998863E-2</v>
      </c>
      <c r="EM104" s="513">
        <f>IF(AND(EK103&lt;-25,EB104&lt;0),(SUM(EF104:EJ104)*0.4),(SUM(EF104:EJ104)))</f>
        <v>-9.4999999999998863E-2</v>
      </c>
      <c r="EO104" s="161"/>
      <c r="EQ104" s="103">
        <f t="shared" si="162"/>
        <v>-23.247124073501197</v>
      </c>
      <c r="ER104" s="308">
        <v>-22.499100000000002</v>
      </c>
      <c r="ES104" s="179"/>
      <c r="ET104" s="36">
        <v>42346</v>
      </c>
      <c r="EU104" s="104">
        <v>-0.52300000000000102</v>
      </c>
      <c r="EV104" s="107">
        <v>-0.46065000000000034</v>
      </c>
      <c r="EW104" s="173">
        <v>-23.429749999999999</v>
      </c>
      <c r="EX104" s="197">
        <v>0.1</v>
      </c>
      <c r="EY104" s="219">
        <v>6.9606500000000002</v>
      </c>
      <c r="EZ104" s="222">
        <f>IF(EY104&lt;-4,-1.4,IF(EY104&lt;-3,-1.3,IF(EY104&lt;-2,-1.25,IF(EY104&lt;-1,-1.2,IF(EY104&lt;0,-1.15,0)))))</f>
        <v>0</v>
      </c>
      <c r="FA104" s="223">
        <f>IF(EY104&gt;5,1.2,IF(EY104&gt;4,1.1,IF(EY104&gt;3,0,IF(EY104&gt;2,-0.5,IF(EY104&gt;1,-1,IF(EY104&gt;0,-1.1,0))))))</f>
        <v>1.2</v>
      </c>
      <c r="FB104" s="168">
        <f>IF(FB103&lt;-24.5,-24.5,(FB103+FC103))</f>
        <v>-22.809854038647199</v>
      </c>
      <c r="FC104" s="168">
        <f>(FC103)</f>
        <v>-7.9999999999998295E-2</v>
      </c>
      <c r="FD104" s="503">
        <f t="shared" ref="FD104" si="288">IF(AND(FB104&lt;(EW104-1),EY104&lt;-5),EX104*0.5,IF(AND(FB104&lt;(EW104-1),EY104&lt;-3),EX104*0.7,IF(AND(FB104&lt;(EW104-1),EY104&lt;-1),EX104*0.9,0)))</f>
        <v>0</v>
      </c>
      <c r="FE104" s="503">
        <f t="shared" ref="FE104" si="289">IF(AND(FB104&lt;(EW104-1),EY104&gt;5),EX104*1,IF(AND(FB104&lt;(EW104-1),EY104&gt;3),EX104*0.5,IF(AND(FB104&lt;(EW104-1),EY104&gt;1),EX104*0.1,0)))</f>
        <v>0</v>
      </c>
      <c r="FF104" s="503">
        <f t="shared" ref="FF104" si="290">IF(AND(FB104&gt;(EW104+1),EY104&gt;5),EX104*0.1,IF(AND(FB104&gt;(EW104+1),EY104&gt;3),EX104*0.5,IF(AND(FB104&gt;(EW104+1),EY104&gt;1),EX104*0.9,0)))</f>
        <v>0</v>
      </c>
      <c r="FG104" s="503">
        <f t="shared" ref="FG104" si="291">IF(AND(FB104&gt;(EW104+1),EY104&lt;-5),EX104*0.1,IF(AND(FB104&gt;(EW104+1),EY104&lt;-3),EX104*0.5,IF(AND(FB104&gt;(EW104+1),EY104&lt;-1),EX104*0.9,0)))</f>
        <v>0</v>
      </c>
      <c r="FH104" s="504">
        <f t="shared" si="248"/>
        <v>-23.909854038647193</v>
      </c>
      <c r="FI104" s="513">
        <f t="shared" ref="FI104:FI105" si="292">IF(AND(FH103&lt;-23,EY104&lt;0),(SUM(FC104:FG104)*0.6),(SUM(FC104:FG104)))</f>
        <v>-7.9999999999998295E-2</v>
      </c>
      <c r="FJ104" s="513">
        <f>IF(AND(FH103&lt;-25,EY104&lt;0),(SUM(FC104:FG104)*0.4),(SUM(FC104:FG104)))</f>
        <v>-7.9999999999998295E-2</v>
      </c>
      <c r="FL104" s="161"/>
      <c r="FN104" s="103">
        <f t="shared" si="166"/>
        <v>-23.423424596811987</v>
      </c>
      <c r="FO104" s="308">
        <v>-22.772466666666666</v>
      </c>
      <c r="FP104" s="179"/>
      <c r="FQ104" s="36">
        <v>42346</v>
      </c>
      <c r="FR104" s="104">
        <v>-0.52300000000000102</v>
      </c>
      <c r="FS104" s="107">
        <v>-0.46065000000000034</v>
      </c>
      <c r="FT104" s="173">
        <v>-23.429749999999999</v>
      </c>
      <c r="FU104" s="197">
        <v>0.1</v>
      </c>
      <c r="FV104" s="218">
        <v>-7.0393499999999998</v>
      </c>
      <c r="FW104" s="222">
        <f>IF(FV104&lt;-4,-1.4,IF(FV104&lt;-3,-1.3,IF(FV104&lt;-2,-1.25,IF(FV104&lt;-1,-1.2,IF(FV104&lt;0,-1.15,0)))))</f>
        <v>-1.4</v>
      </c>
      <c r="FX104" s="223">
        <f>IF(FV104&gt;5,1.2,IF(FV104&gt;4,1.1,IF(FV104&gt;3,0,IF(FV104&gt;2,-0.5,IF(FV104&gt;1,-1,IF(FV104&gt;0,-1.1,0))))))</f>
        <v>0</v>
      </c>
      <c r="FY104" s="168">
        <f>IF(FY103&lt;-24.5,-24.5,(FY103+FZ103))</f>
        <v>-22.78068091245121</v>
      </c>
      <c r="FZ104" s="168">
        <f>(FZ103)</f>
        <v>-0.17000000000000171</v>
      </c>
      <c r="GA104" s="503">
        <f t="shared" ref="GA104" si="293">IF(AND(FY104&lt;(FT104-1),FV104&lt;-5),FU104*0.5,IF(AND(FY104&lt;(FT104-1),FV104&lt;-3),FU104*0.7,IF(AND(FY104&lt;(FT104-1),FV104&lt;-1),FU104*0.9,0)))</f>
        <v>0</v>
      </c>
      <c r="GB104" s="503">
        <f t="shared" ref="GB104" si="294">IF(AND(FY104&lt;(FT104-1),FV104&gt;5),FU104*1,IF(AND(FY104&lt;(FT104-1),FV104&gt;3),FU104*0.5,IF(AND(FY104&lt;(FT104-1),FV104&gt;1),FU104*0.1,0)))</f>
        <v>0</v>
      </c>
      <c r="GC104" s="503">
        <f t="shared" ref="GC104" si="295">IF(AND(FY104&gt;(FT104+1),FV104&gt;5),FU104*0.1,IF(AND(FY104&gt;(FT104+1),FV104&gt;3),FU104*0.5,IF(AND(FY104&gt;(FT104+1),FV104&gt;1),FU104*0.9,0)))</f>
        <v>0</v>
      </c>
      <c r="GD104" s="503">
        <f t="shared" ref="GD104" si="296">IF(AND(FY104&gt;(FT104+1),FV104&lt;-5),FU104*0.1,IF(AND(FY104&gt;(FT104+1),FV104&lt;-3),FU104*0.5,IF(AND(FY104&gt;(FT104+1),FV104&lt;-1),FU104*0.9,0)))</f>
        <v>0</v>
      </c>
      <c r="GE104" s="504">
        <f t="shared" si="252"/>
        <v>-22.580680912451211</v>
      </c>
      <c r="GF104" s="513">
        <f t="shared" ref="GF104:GF105" si="297">IF(AND(GE103&lt;-23,FV104&lt;0),(SUM(FZ104:GD104)*0.6),(SUM(FZ104:GD104)))</f>
        <v>-0.17000000000000171</v>
      </c>
      <c r="GG104" s="513">
        <f>IF(AND(GE103&lt;-25,FV104&lt;0),(SUM(FZ104:GD104)*0.4),(SUM(FZ104:GD104)))</f>
        <v>-0.17000000000000171</v>
      </c>
      <c r="GI104" s="161"/>
      <c r="GK104" s="103">
        <f t="shared" si="170"/>
        <v>-22.580680912451211</v>
      </c>
      <c r="GL104" s="178"/>
      <c r="GM104" s="179"/>
      <c r="GN104" s="36">
        <v>42346</v>
      </c>
      <c r="GO104" s="104">
        <v>-0.52300000000000102</v>
      </c>
      <c r="GP104" s="107">
        <v>-0.46065000000000034</v>
      </c>
      <c r="GQ104" s="173">
        <v>-23.429749999999999</v>
      </c>
      <c r="GR104" s="197">
        <v>0.1</v>
      </c>
      <c r="GS104" s="218">
        <v>0.6606500000000004</v>
      </c>
      <c r="GT104" s="222">
        <f>IF(GS104&lt;-4,-1.4,IF(GS104&lt;-3,-1.3,IF(GS104&lt;-2,-1.25,IF(GS104&lt;-1,-1.2,IF(GS104&lt;0,-1.15,0)))))</f>
        <v>0</v>
      </c>
      <c r="GU104" s="223">
        <f>IF(GS104&gt;5,1.2,IF(GS104&gt;4,1.1,IF(GS104&gt;3,0,IF(GS104&gt;2,-0.5,IF(GS104&gt;1,-1,IF(GS104&gt;0,-1.1,0))))))</f>
        <v>-1.1000000000000001</v>
      </c>
      <c r="GV104" s="168">
        <f>IF(GV103&lt;-24.5,-24.5,(GV103+GW103))</f>
        <v>-24.5</v>
      </c>
      <c r="GW104" s="168">
        <f>(GW103)</f>
        <v>-1.0000000000001563E-2</v>
      </c>
      <c r="GX104" s="503">
        <f t="shared" ref="GX104" si="298">IF(AND(GV104&lt;(GQ104-1),GS104&lt;-5),GR104*0.5,IF(AND(GV104&lt;(GQ104-1),GS104&lt;-3),GR104*0.7,IF(AND(GV104&lt;(GQ104-1),GS104&lt;-1),GR104*0.9,0)))</f>
        <v>0</v>
      </c>
      <c r="GY104" s="503">
        <f t="shared" ref="GY104" si="299">IF(AND(GV104&lt;(GQ104-1),GS104&gt;5),GR104*1,IF(AND(GV104&lt;(GQ104-1),GS104&gt;3),GR104*0.5,IF(AND(GV104&lt;(GQ104-1),GS104&gt;1),GR104*0.1,0)))</f>
        <v>0</v>
      </c>
      <c r="GZ104" s="503">
        <f t="shared" ref="GZ104" si="300">IF(AND(GV104&gt;(GQ104+1),GS104&gt;5),GR104*0.1,IF(AND(GV104&gt;(GQ104+1),GS104&gt;3),GR104*0.5,IF(AND(GV104&gt;(GQ104+1),GS104&gt;1),GR104*0.9,0)))</f>
        <v>0</v>
      </c>
      <c r="HA104" s="503">
        <f t="shared" ref="HA104" si="301">IF(AND(GV104&gt;(GQ104+1),GS104&lt;-5),GR104*0.1,IF(AND(GV104&gt;(GQ104+1),GS104&lt;-3),GR104*0.5,IF(AND(GV104&gt;(GQ104+1),GS104&lt;-1),GR104*0.9,0)))</f>
        <v>0</v>
      </c>
      <c r="HB104" s="504">
        <f t="shared" si="256"/>
        <v>-24.12845412913321</v>
      </c>
      <c r="HC104" s="513">
        <f t="shared" ref="HC104:HC105" si="302">IF(AND(HB103&lt;-23,GS104&lt;0),(SUM(GW104:HA104)*0.6),(SUM(GW104:HA104)))</f>
        <v>-1.0000000000001563E-2</v>
      </c>
      <c r="HD104" s="513">
        <f>IF(AND(HB103&lt;-25,GS104&lt;0),(SUM(GW104:HA104)*0.4),(SUM(GW104:HA104)))</f>
        <v>-1.0000000000001563E-2</v>
      </c>
      <c r="HF104" s="161"/>
      <c r="HH104" s="103">
        <f t="shared" si="174"/>
        <v>-24.11645412913321</v>
      </c>
      <c r="HJ104" s="179"/>
      <c r="HK104" s="36">
        <v>42346</v>
      </c>
      <c r="HL104" s="104">
        <v>-0.52300000000000102</v>
      </c>
      <c r="HM104" s="107">
        <v>-0.46065000000000034</v>
      </c>
      <c r="HN104" s="173">
        <v>-23.429749999999999</v>
      </c>
      <c r="HO104" s="197">
        <v>0.1</v>
      </c>
      <c r="HP104" s="218">
        <v>-1.4393499999999997</v>
      </c>
      <c r="HQ104" s="222">
        <f>IF(HP104&lt;-4,-1.4,IF(HP104&lt;-3,-1.3,IF(HP104&lt;-2,-1.25,IF(HP104&lt;-1,-1.2,IF(HP104&lt;0,-1.15,0)))))</f>
        <v>-1.2</v>
      </c>
      <c r="HR104" s="223">
        <f>IF(HP104&gt;5,1.2,IF(HP104&gt;4,1.1,IF(HP104&gt;3,0,IF(HP104&gt;2,-0.5,IF(HP104&gt;1,-1,IF(HP104&gt;0,-1.1,0))))))</f>
        <v>0</v>
      </c>
      <c r="HS104" s="168">
        <f>IF(HS103&lt;-24.5,-24.5,(HS103+HT103))</f>
        <v>-24.455620786868806</v>
      </c>
      <c r="HT104" s="168">
        <f>(HT103)</f>
        <v>-1.699999999999946E-2</v>
      </c>
      <c r="HU104" s="503">
        <f t="shared" ref="HU104" si="303">IF(AND(HS104&lt;(HN104-1),HP104&lt;-5),HO104*0.5,IF(AND(HS104&lt;(HN104-1),HP104&lt;-3),HO104*0.7,IF(AND(HS104&lt;(HN104-1),HP104&lt;-1),HO104*0.9,0)))</f>
        <v>9.0000000000000011E-2</v>
      </c>
      <c r="HV104" s="503">
        <f t="shared" ref="HV104" si="304">IF(AND(HS104&lt;(HN104-1),HP104&gt;5),HO104*1,IF(AND(HS104&lt;(HN104-1),HP104&gt;3),HO104*0.5,IF(AND(HS104&lt;(HN104-1),HP104&gt;1),HO104*0.1,0)))</f>
        <v>0</v>
      </c>
      <c r="HW104" s="503">
        <f t="shared" ref="HW104" si="305">IF(AND(HS104&gt;(HN104+1),HP104&gt;5),HO104*0.1,IF(AND(HS104&gt;(HN104+1),HP104&gt;3),HO104*0.5,IF(AND(HS104&gt;(HN104+1),HP104&gt;1),HO104*0.9,0)))</f>
        <v>0</v>
      </c>
      <c r="HX104" s="503">
        <f t="shared" ref="HX104" si="306">IF(AND(HS104&gt;(HN104+1),HP104&lt;-5),HO104*0.1,IF(AND(HS104&gt;(HN104+1),HP104&lt;-3),HO104*0.5,IF(AND(HS104&gt;(HN104+1),HP104&lt;-1),HO104*0.9,0)))</f>
        <v>0</v>
      </c>
      <c r="HY104" s="504">
        <f t="shared" si="260"/>
        <v>-24.065620786868809</v>
      </c>
      <c r="HZ104" s="513">
        <f t="shared" ref="HZ104:HZ105" si="307">IF(AND(HY103&lt;-23,HP104&lt;0),(SUM(HT104:HX104)*0.6),(SUM(HT104:HX104)))</f>
        <v>4.3800000000000332E-2</v>
      </c>
      <c r="IA104" s="513">
        <f>IF(AND(HY103&lt;-25,HP104&lt;0),(SUM(HT104:HX104)*0.4),(SUM(HT104:HX104)))</f>
        <v>7.3000000000000551E-2</v>
      </c>
      <c r="IB104" s="159"/>
      <c r="IC104" s="161"/>
      <c r="ID104" s="159"/>
      <c r="IE104" s="103">
        <f t="shared" si="178"/>
        <v>-23.751828218144809</v>
      </c>
      <c r="IF104" s="161"/>
      <c r="IG104" s="179"/>
      <c r="IH104" s="36">
        <v>42346</v>
      </c>
      <c r="II104" s="104">
        <v>-0.52300000000000102</v>
      </c>
      <c r="IJ104" s="107">
        <v>-0.46065000000000034</v>
      </c>
      <c r="IK104" s="173">
        <v>-23.429749999999999</v>
      </c>
      <c r="IL104" s="197">
        <v>0.1</v>
      </c>
      <c r="IM104" s="218">
        <v>3.4606500000000002</v>
      </c>
      <c r="IN104" s="222">
        <f>IF(IM104&lt;-4,-1.4,IF(IM104&lt;-3,-1.3,IF(IM104&lt;-2,-1.25,IF(IM104&lt;-1,-1.2,IF(IM104&lt;0,-1.15,0)))))</f>
        <v>0</v>
      </c>
      <c r="IO104" s="223">
        <f>IF(IM104&gt;5,1.2,IF(IM104&gt;4,1.1,IF(IM104&gt;3,0,IF(IM104&gt;2,-0.5,IF(IM104&gt;1,-1,IF(IM104&gt;0,-1.1,0))))))</f>
        <v>0</v>
      </c>
      <c r="IP104" s="168">
        <f>IF(IP103&lt;-24.5,-24.5,(IP103+IQ103))</f>
        <v>-24.5</v>
      </c>
      <c r="IQ104" s="168">
        <f>(IQ103)</f>
        <v>-8.5000000000015064E-3</v>
      </c>
      <c r="IR104" s="503">
        <f t="shared" ref="IR104" si="308">IF(AND(IP104&lt;(IK104-1),IM104&lt;-5),IL104*0.5,IF(AND(IP104&lt;(IK104-1),IM104&lt;-3),IL104*0.7,IF(AND(IP104&lt;(IK104-1),IM104&lt;-1),IL104*0.9,0)))</f>
        <v>0</v>
      </c>
      <c r="IS104" s="503">
        <f t="shared" ref="IS104" si="309">IF(AND(IP104&lt;(IK104-1),IM104&gt;5),IL104*1,IF(AND(IP104&lt;(IK104-1),IM104&gt;3),IL104*0.5,IF(AND(IP104&lt;(IK104-1),IM104&gt;1),IL104*0.1,0)))</f>
        <v>0.05</v>
      </c>
      <c r="IT104" s="503">
        <f t="shared" ref="IT104" si="310">IF(AND(IP104&gt;(IK104+1),IM104&gt;5),IL104*0.1,IF(AND(IP104&gt;(IK104+1),IM104&gt;3),IL104*0.5,IF(AND(IP104&gt;(IK104+1),IM104&gt;1),IL104*0.9,0)))</f>
        <v>0</v>
      </c>
      <c r="IU104" s="503">
        <f t="shared" ref="IU104" si="311">IF(AND(IP104&gt;(IK104+1),IM104&lt;-5),IL104*0.1,IF(AND(IP104&gt;(IK104+1),IM104&lt;-3),IL104*0.5,IF(AND(IP104&gt;(IK104+1),IM104&lt;-1),IL104*0.9,0)))</f>
        <v>0</v>
      </c>
      <c r="IV104" s="504">
        <f t="shared" si="264"/>
        <v>-24.044167740969183</v>
      </c>
      <c r="IW104" s="513">
        <f t="shared" ref="IW104:IW105" si="312">IF(AND(IV103&lt;-23,IM104&lt;0),(SUM(IQ104:IU104)*0.6),(SUM(IQ104:IU104)))</f>
        <v>4.1499999999998496E-2</v>
      </c>
      <c r="IX104" s="513">
        <f>IF(AND(IV103&lt;-25,IM104&lt;0),(SUM(IQ104:IU104)*0.4),(SUM(IQ104:IU104)))</f>
        <v>4.1499999999998496E-2</v>
      </c>
      <c r="IY104" s="159"/>
      <c r="IZ104" s="161"/>
      <c r="JA104" s="159"/>
      <c r="JB104" s="103">
        <f t="shared" si="182"/>
        <v>-23.839914087414073</v>
      </c>
      <c r="JC104" s="269"/>
      <c r="JD104" s="173">
        <v>-23.429749999999999</v>
      </c>
      <c r="JF104" s="159">
        <v>-0.83934999999999949</v>
      </c>
      <c r="JG104" s="159">
        <f t="shared" si="217"/>
        <v>-23.453153755081985</v>
      </c>
      <c r="JH104" s="159"/>
      <c r="JJ104" s="159">
        <v>-10.08935</v>
      </c>
      <c r="JK104" s="159">
        <f t="shared" si="218"/>
        <v>-23.292457209572007</v>
      </c>
      <c r="JL104" s="159"/>
      <c r="JN104" s="159">
        <v>3.5606499999999999</v>
      </c>
      <c r="JO104" s="159">
        <f t="shared" si="219"/>
        <v>-23.247124073501197</v>
      </c>
      <c r="JP104" s="258">
        <v>-22.499100000000002</v>
      </c>
      <c r="JR104" s="159">
        <v>6.9606500000000002</v>
      </c>
      <c r="JS104" s="159">
        <f t="shared" si="220"/>
        <v>-23.423424596811987</v>
      </c>
      <c r="JT104" s="258">
        <v>-22.772466666666666</v>
      </c>
      <c r="JV104" s="159">
        <v>-7.0393499999999998</v>
      </c>
      <c r="JW104" s="159">
        <f t="shared" si="221"/>
        <v>-22.580680912451211</v>
      </c>
      <c r="JX104" s="159"/>
      <c r="JZ104" s="159">
        <v>0.6606500000000004</v>
      </c>
      <c r="KA104" s="159">
        <f t="shared" si="222"/>
        <v>-24.11645412913321</v>
      </c>
      <c r="KB104" s="159"/>
      <c r="KD104" s="370">
        <v>-1.4393499999999997</v>
      </c>
      <c r="KE104" s="159">
        <f t="shared" si="223"/>
        <v>-23.751828218144809</v>
      </c>
      <c r="KF104" s="159"/>
      <c r="KH104" s="218">
        <v>3.4606500000000002</v>
      </c>
      <c r="KI104" s="159">
        <f t="shared" si="232"/>
        <v>-23.839914087414073</v>
      </c>
      <c r="KJ104" s="159"/>
      <c r="KK104" s="36">
        <v>42346</v>
      </c>
      <c r="KL104" s="36"/>
    </row>
    <row r="105" spans="1:315" s="100" customFormat="1" x14ac:dyDescent="0.25">
      <c r="A105" s="262">
        <v>41251</v>
      </c>
      <c r="B105" s="260">
        <v>41251</v>
      </c>
      <c r="C105" s="303">
        <v>-1.2999999999999998</v>
      </c>
      <c r="D105" s="303">
        <v>-10.55</v>
      </c>
      <c r="E105" s="303">
        <v>3.0999999999999996</v>
      </c>
      <c r="F105" s="303">
        <v>6.5</v>
      </c>
      <c r="G105" s="303">
        <v>-7.5</v>
      </c>
      <c r="H105" s="303">
        <v>0.2</v>
      </c>
      <c r="I105" s="303">
        <v>-1.9</v>
      </c>
      <c r="J105" s="303">
        <v>3</v>
      </c>
      <c r="K105" s="105"/>
      <c r="L105" s="36">
        <v>42346</v>
      </c>
      <c r="M105" s="116">
        <v>-0.52300000000000102</v>
      </c>
      <c r="N105" s="98">
        <f t="shared" si="215"/>
        <v>-0.46065000000000034</v>
      </c>
      <c r="O105" s="264">
        <f t="shared" si="216"/>
        <v>-0.39726666666666705</v>
      </c>
      <c r="P105" s="264"/>
      <c r="Q105" s="177">
        <v>42346</v>
      </c>
      <c r="R105" s="303">
        <v>-1.2999999999999998</v>
      </c>
      <c r="S105" s="219">
        <v>-0.83934999999999949</v>
      </c>
      <c r="T105" s="183"/>
      <c r="U105" s="303">
        <v>-10.55</v>
      </c>
      <c r="V105" s="219">
        <v>-10.08935</v>
      </c>
      <c r="W105" s="183"/>
      <c r="X105" s="303">
        <v>3.0999999999999996</v>
      </c>
      <c r="Y105" s="219">
        <v>3.5606499999999999</v>
      </c>
      <c r="Z105" s="183">
        <v>-22.499100000000002</v>
      </c>
      <c r="AA105" s="303">
        <v>6.5</v>
      </c>
      <c r="AB105" s="219">
        <v>6.9606500000000002</v>
      </c>
      <c r="AC105" s="183">
        <v>-22.772466666666666</v>
      </c>
      <c r="AD105" s="303">
        <v>-7.5</v>
      </c>
      <c r="AE105" s="218">
        <v>-7.0393499999999998</v>
      </c>
      <c r="AF105" s="183"/>
      <c r="AG105" s="303">
        <v>0.2</v>
      </c>
      <c r="AH105" s="218">
        <v>0.6606500000000004</v>
      </c>
      <c r="AI105" s="171"/>
      <c r="AJ105" s="303">
        <v>-1.9</v>
      </c>
      <c r="AK105" s="218">
        <v>-1.4393499999999997</v>
      </c>
      <c r="AL105" s="103"/>
      <c r="AM105" s="303">
        <v>3</v>
      </c>
      <c r="AN105" s="330">
        <f t="shared" si="206"/>
        <v>3.4606500000000002</v>
      </c>
      <c r="AO105" s="173"/>
      <c r="AZ105" s="36">
        <v>42347</v>
      </c>
      <c r="BA105" s="303">
        <v>-2.95</v>
      </c>
      <c r="BB105" s="269"/>
      <c r="BC105" s="303">
        <v>-8.3500000000000014</v>
      </c>
      <c r="BD105" s="266"/>
      <c r="BE105" s="303">
        <v>5.1999999999999993</v>
      </c>
      <c r="BF105" s="266"/>
      <c r="BG105" s="303">
        <v>6.5500000000000007</v>
      </c>
      <c r="BH105" s="266"/>
      <c r="BI105" s="303">
        <v>-7.4</v>
      </c>
      <c r="BJ105" s="266"/>
      <c r="BK105" s="303">
        <v>-4.9999999999999989E-2</v>
      </c>
      <c r="BL105" s="374"/>
      <c r="BM105" s="303">
        <v>1.55</v>
      </c>
      <c r="BN105" s="184"/>
      <c r="BO105" s="303">
        <v>-0.40000000000000013</v>
      </c>
      <c r="BP105" s="184"/>
      <c r="BQ105">
        <f t="shared" si="150"/>
        <v>0</v>
      </c>
      <c r="BR105" s="36">
        <v>42344</v>
      </c>
      <c r="BS105">
        <v>49</v>
      </c>
      <c r="BT105">
        <f t="shared" si="123"/>
        <v>0.49</v>
      </c>
      <c r="BU105">
        <v>-24.059822222222223</v>
      </c>
      <c r="BV105" s="36">
        <v>42347</v>
      </c>
      <c r="BW105" s="100">
        <v>51</v>
      </c>
      <c r="BX105" s="100">
        <f t="shared" si="124"/>
        <v>0.51</v>
      </c>
      <c r="BY105" s="100">
        <f t="shared" si="125"/>
        <v>-23.489836355159998</v>
      </c>
      <c r="CC105" s="36">
        <v>42347</v>
      </c>
      <c r="CD105" s="104">
        <v>-0.64460000000000028</v>
      </c>
      <c r="CE105" s="107">
        <v>-0.58380000000000065</v>
      </c>
      <c r="CF105" s="173">
        <v>-23.489836355159998</v>
      </c>
      <c r="CG105" s="197">
        <v>0.1</v>
      </c>
      <c r="CH105" s="219">
        <v>-2.3661999999999996</v>
      </c>
      <c r="CI105" s="222">
        <f t="shared" ref="CI105:CI133" si="313">IF(CH105&lt;-4,-1.4,IF(CH105&lt;-3,-1.3,IF(CH105&lt;-2,-1.25,IF(CH105&lt;-1,-1.2,IF(CH105&lt;0,-1.15,0)))))</f>
        <v>-1.25</v>
      </c>
      <c r="CJ105" s="223">
        <f t="shared" ref="CJ105:CJ133" si="314">IF(CH105&gt;5,1.2,IF(CH105&gt;4,1.1,IF(CH105&gt;3,0,IF(CH105&gt;2,-0.5,IF(CH105&gt;1,-1,IF(CH105&gt;0,-1.1,0))))))</f>
        <v>0</v>
      </c>
      <c r="CK105" s="198">
        <f t="shared" ref="CK105:CK133" si="315">IF(AND((CI105+CJ105)&lt;0,CK104&lt;=-24.5),(((CI105+CJ105)*CG105*0.2)+CK104),(((CI105+CJ105)*CG105)+CK104))</f>
        <v>-23.645059000545984</v>
      </c>
      <c r="CL105" s="198">
        <f t="shared" ref="CL105:CL168" si="316">(CK105-CK104)</f>
        <v>-0.125</v>
      </c>
      <c r="CM105" s="503">
        <f>IF(AND(CK105&lt;(CF105-1),CH105&lt;-5),CG105*0.5,IF(AND(CK105&lt;(CF105-1),CH105&lt;-3),CG105*0.7,IF(AND(CK105&lt;(CF105-1),CH105&lt;-1),CG105*0.9,0)))</f>
        <v>0</v>
      </c>
      <c r="CN105" s="503">
        <f>IF(AND(CK105&lt;(CF105-1),CH105&gt;5),CG105*1,IF(AND(CK105&lt;(CF105-1),CH105&gt;3),CG105*0.5,IF(AND(CK105&lt;(CF105-1),CH105&gt;1),CG105*0.1,0)))</f>
        <v>0</v>
      </c>
      <c r="CO105" s="503">
        <f>IF(AND(CK105&gt;(CF105+1),CH105&gt;5),CG105*0.1,IF(AND(CK105&gt;(CF105+1),CH105&gt;3),CG105*0.5,IF(AND(CK105&gt;(CF105+1),CH105&gt;1),CG105*0.9,0)))</f>
        <v>0</v>
      </c>
      <c r="CP105" s="503">
        <f>IF(AND(CK105&gt;(CF105+1),CH105&lt;-5),CG105*0.1,IF(AND(CK105&gt;(CF105+1),CH105&lt;-3),CG105*0.5,IF(AND(CK105&gt;(CF105+1),CH105&lt;-1),CG105*0.9,0)))</f>
        <v>0</v>
      </c>
      <c r="CQ105" s="504">
        <f t="shared" si="236"/>
        <v>-23.645059000545984</v>
      </c>
      <c r="CR105" s="513">
        <f t="shared" si="277"/>
        <v>-7.4999999999999997E-2</v>
      </c>
      <c r="CS105" s="513">
        <f t="shared" ref="CS105:CS133" si="317">IF(AND(CQ104&lt;-25,CH105&lt;0),(SUM(CL105:CP105)*0.4),(SUM(CL105:CP105)))</f>
        <v>-0.125</v>
      </c>
      <c r="CT105" s="159"/>
      <c r="CU105" s="161"/>
      <c r="CV105" s="159"/>
      <c r="CW105" s="103">
        <f t="shared" si="154"/>
        <v>-23.578153755081985</v>
      </c>
      <c r="CX105" s="161"/>
      <c r="CY105" s="113"/>
      <c r="CZ105" s="36">
        <v>42347</v>
      </c>
      <c r="DA105" s="104">
        <v>-0.64460000000000028</v>
      </c>
      <c r="DB105" s="107">
        <v>-0.58380000000000065</v>
      </c>
      <c r="DC105" s="173">
        <v>-23.489836355159998</v>
      </c>
      <c r="DD105" s="197">
        <v>0.1</v>
      </c>
      <c r="DE105" s="219">
        <v>-7.7662000000000004</v>
      </c>
      <c r="DF105" s="222">
        <f t="shared" ref="DF105:DF133" si="318">IF(DE105&lt;-4,-1.4,IF(DE105&lt;-3,-1.3,IF(DE105&lt;-2,-1.25,IF(DE105&lt;-1,-1.2,IF(DE105&lt;0,-1.15,0)))))</f>
        <v>-1.4</v>
      </c>
      <c r="DG105" s="223">
        <f t="shared" ref="DG105:DG133" si="319">IF(DE105&gt;5,1.2,IF(DE105&gt;4,1.1,IF(DE105&gt;3,0,IF(DE105&gt;2,-0.5,IF(DE105&gt;1,-1,IF(DE105&gt;0,-1.1,0))))))</f>
        <v>0</v>
      </c>
      <c r="DH105" s="198">
        <f t="shared" ref="DH105:DH133" si="320">IF(AND((DF105+DG105)&lt;0,DH104&lt;=-24.5),(((DF105+DG105)*DD105*0.2)+DH104),(((DF105+DG105)*DD105)+DH104))</f>
        <v>-24.362839899449199</v>
      </c>
      <c r="DI105" s="198">
        <f t="shared" ref="DI105:DI168" si="321">(DH105-DH104)</f>
        <v>-0.14000000000000057</v>
      </c>
      <c r="DJ105" s="503">
        <f>IF(AND(DH105&lt;(DC105-1),DE105&lt;-5),DD105*0.5,IF(AND(DH105&lt;(DC105-1),DE105&lt;-3),DD105*0.7,IF(AND(DH105&lt;(DC105-1),DE105&lt;-1),DD105*0.9,0)))</f>
        <v>0</v>
      </c>
      <c r="DK105" s="503">
        <f>IF(AND(DH105&lt;(DC105-1),DE105&gt;5),DD105*1,IF(AND(DH105&lt;(DC105-1),DE105&gt;3),DD105*0.5,IF(AND(DH105&lt;(DC105-1),DE105&gt;1),DD105*0.1,0)))</f>
        <v>0</v>
      </c>
      <c r="DL105" s="503">
        <f>IF(AND(DH105&gt;(DC105+1),DE105&gt;5),DD105*0.1,IF(AND(DH105&gt;(DC105+1),DE105&gt;3),DD105*0.5,IF(AND(DH105&gt;(DC105+1),DE105&gt;1),DD105*0.9,0)))</f>
        <v>0</v>
      </c>
      <c r="DM105" s="503">
        <f>IF(AND(DH105&gt;(DC105+1),DE105&lt;-5),DD105*0.1,IF(AND(DH105&gt;(DC105+1),DE105&lt;-3),DD105*0.5,IF(AND(DH105&gt;(DC105+1),DE105&lt;-1),DD105*0.9,0)))</f>
        <v>0</v>
      </c>
      <c r="DN105" s="504">
        <f t="shared" si="240"/>
        <v>-24.362839899449199</v>
      </c>
      <c r="DO105" s="513">
        <f t="shared" si="282"/>
        <v>-8.4000000000000338E-2</v>
      </c>
      <c r="DP105" s="513">
        <f t="shared" ref="DP105:DP133" si="322">IF(AND(DN104&lt;-25,DE105&lt;0),(SUM(DI105:DM105)*0.4),(SUM(DI105:DM105)))</f>
        <v>-0.14000000000000057</v>
      </c>
      <c r="DQ105" s="159"/>
      <c r="DR105" s="161"/>
      <c r="DS105" s="159"/>
      <c r="DT105" s="103">
        <f t="shared" si="158"/>
        <v>-23.432457209572007</v>
      </c>
      <c r="DU105" s="180"/>
      <c r="DV105" s="179"/>
      <c r="DW105" s="36">
        <v>42347</v>
      </c>
      <c r="DX105" s="104">
        <v>-0.64460000000000028</v>
      </c>
      <c r="DY105" s="107">
        <v>-0.58380000000000065</v>
      </c>
      <c r="DZ105" s="173">
        <v>-23.489836355159998</v>
      </c>
      <c r="EA105" s="197">
        <v>0.1</v>
      </c>
      <c r="EB105" s="219">
        <v>5.7838000000000003</v>
      </c>
      <c r="EC105" s="222">
        <f t="shared" ref="EC105:EC133" si="323">IF(EB105&lt;-4,-1.4,IF(EB105&lt;-3,-1.3,IF(EB105&lt;-2,-1.25,IF(EB105&lt;-1,-1.2,IF(EB105&lt;0,-1.15,0)))))</f>
        <v>0</v>
      </c>
      <c r="ED105" s="223">
        <f t="shared" ref="ED105:ED133" si="324">IF(EB105&gt;5,1.2,IF(EB105&gt;4,1.1,IF(EB105&gt;3,0,IF(EB105&gt;2,-0.5,IF(EB105&gt;1,-1,IF(EB105&gt;0,-1.1,0))))))</f>
        <v>1.2</v>
      </c>
      <c r="EE105" s="198">
        <f t="shared" ref="EE105:EE133" si="325">IF(AND((EC105+ED105)&lt;0,EE104&lt;=-24.5),(((EC105+ED105)*EA105*0.2)+EE104),(((EC105+ED105)*EA105)+EE104))</f>
        <v>-23.591014396181205</v>
      </c>
      <c r="EF105" s="198">
        <f t="shared" ref="EF105:EF168" si="326">(EE105-EE104)</f>
        <v>0.12000000000000099</v>
      </c>
      <c r="EG105" s="503">
        <f>IF(AND(EE105&lt;(DZ105-1),EB105&lt;-5),EA105*0.5,IF(AND(EE105&lt;(DZ105-1),EB105&lt;-3),EA105*0.7,IF(AND(EE105&lt;(DZ105-1),EB105&lt;-1),EA105*0.9,0)))</f>
        <v>0</v>
      </c>
      <c r="EH105" s="503">
        <f>IF(AND(EE105&lt;(DZ105-1),EB105&gt;5),EA105*1,IF(AND(EE105&lt;(DZ105-1),EB105&gt;3),EA105*0.5,IF(AND(EE105&lt;(DZ105-1),EB105&gt;1),EA105*0.1,0)))</f>
        <v>0</v>
      </c>
      <c r="EI105" s="503">
        <f>IF(AND(EE105&gt;(DZ105+1),EB105&gt;5),EA105*0.1,IF(AND(EE105&gt;(DZ105+1),EB105&gt;3),EA105*0.5,IF(AND(EE105&gt;(DZ105+1),EB105&gt;1),EA105*0.9,0)))</f>
        <v>0</v>
      </c>
      <c r="EJ105" s="503">
        <f>IF(AND(EE105&gt;(DZ105+1),EB105&lt;-5),EA105*0.1,IF(AND(EE105&gt;(DZ105+1),EB105&lt;-3),EA105*0.5,IF(AND(EE105&gt;(DZ105+1),EB105&lt;-1),EA105*0.9,0)))</f>
        <v>0</v>
      </c>
      <c r="EK105" s="504">
        <f t="shared" si="244"/>
        <v>-23.745124073501202</v>
      </c>
      <c r="EL105" s="513">
        <f t="shared" si="287"/>
        <v>0.12000000000000099</v>
      </c>
      <c r="EM105" s="513">
        <f t="shared" ref="EM105:EM133" si="327">IF(AND(EK104&lt;-25,EB105&lt;0),(SUM(EF105:EJ105)*0.4),(SUM(EF105:EJ105)))</f>
        <v>0.12000000000000099</v>
      </c>
      <c r="EN105" s="159"/>
      <c r="EO105" s="161"/>
      <c r="EP105" s="159"/>
      <c r="EQ105" s="103">
        <f t="shared" si="162"/>
        <v>-23.127124073501196</v>
      </c>
      <c r="ER105" s="180"/>
      <c r="ES105" s="179"/>
      <c r="ET105" s="36">
        <v>42347</v>
      </c>
      <c r="EU105" s="104">
        <v>-0.64460000000000028</v>
      </c>
      <c r="EV105" s="107">
        <v>-0.58380000000000065</v>
      </c>
      <c r="EW105" s="173">
        <v>-23.489836355159998</v>
      </c>
      <c r="EX105" s="197">
        <v>0.1</v>
      </c>
      <c r="EY105" s="219">
        <v>7.1338000000000017</v>
      </c>
      <c r="EZ105" s="222">
        <f t="shared" ref="EZ105:EZ133" si="328">IF(EY105&lt;-4,-1.4,IF(EY105&lt;-3,-1.3,IF(EY105&lt;-2,-1.25,IF(EY105&lt;-1,-1.2,IF(EY105&lt;0,-1.15,0)))))</f>
        <v>0</v>
      </c>
      <c r="FA105" s="223">
        <f t="shared" ref="FA105:FA133" si="329">IF(EY105&gt;5,1.2,IF(EY105&gt;4,1.1,IF(EY105&gt;3,0,IF(EY105&gt;2,-0.5,IF(EY105&gt;1,-1,IF(EY105&gt;0,-1.1,0))))))</f>
        <v>1.2</v>
      </c>
      <c r="FB105" s="198">
        <f t="shared" ref="FB105:FB133" si="330">IF(AND((EZ105+FA105)&lt;0,FB104&lt;=-24.5),(((EZ105+FA105)*EX105*0.2)+FB104),(((EZ105+FA105)*EX105)+FB104))</f>
        <v>-22.689854038647198</v>
      </c>
      <c r="FC105" s="198">
        <f t="shared" ref="FC105:FC168" si="331">(FB105-FB104)</f>
        <v>0.12000000000000099</v>
      </c>
      <c r="FD105" s="503">
        <f>IF(AND(FB105&lt;(EW105-1),EY105&lt;-5),EX105*0.5,IF(AND(FB105&lt;(EW105-1),EY105&lt;-3),EX105*0.7,IF(AND(FB105&lt;(EW105-1),EY105&lt;-1),EX105*0.9,0)))</f>
        <v>0</v>
      </c>
      <c r="FE105" s="503">
        <f>IF(AND(FB105&lt;(EW105-1),EY105&gt;5),EX105*1,IF(AND(FB105&lt;(EW105-1),EY105&gt;3),EX105*0.5,IF(AND(FB105&lt;(EW105-1),EY105&gt;1),EX105*0.1,0)))</f>
        <v>0</v>
      </c>
      <c r="FF105" s="503">
        <f>IF(AND(FB105&gt;(EW105+1),EY105&gt;5),EX105*0.1,IF(AND(FB105&gt;(EW105+1),EY105&gt;3),EX105*0.5,IF(AND(FB105&gt;(EW105+1),EY105&gt;1),EX105*0.9,0)))</f>
        <v>0</v>
      </c>
      <c r="FG105" s="503">
        <f>IF(AND(FB105&gt;(EW105+1),EY105&lt;-5),EX105*0.1,IF(AND(FB105&gt;(EW105+1),EY105&lt;-3),EX105*0.5,IF(AND(FB105&gt;(EW105+1),EY105&lt;-1),EX105*0.9,0)))</f>
        <v>0</v>
      </c>
      <c r="FH105" s="504">
        <f t="shared" si="248"/>
        <v>-23.789854038647192</v>
      </c>
      <c r="FI105" s="513">
        <f t="shared" si="292"/>
        <v>0.12000000000000099</v>
      </c>
      <c r="FJ105" s="513">
        <f t="shared" ref="FJ105:FJ133" si="332">IF(AND(FH104&lt;-25,EY105&lt;0),(SUM(FC105:FG105)*0.4),(SUM(FC105:FG105)))</f>
        <v>0.12000000000000099</v>
      </c>
      <c r="FK105" s="159"/>
      <c r="FL105" s="161"/>
      <c r="FM105" s="159"/>
      <c r="FN105" s="103">
        <f t="shared" si="166"/>
        <v>-23.303424596811986</v>
      </c>
      <c r="FO105" s="180"/>
      <c r="FP105" s="179"/>
      <c r="FQ105" s="36">
        <v>42347</v>
      </c>
      <c r="FR105" s="104">
        <v>-0.64460000000000028</v>
      </c>
      <c r="FS105" s="107">
        <v>-0.58380000000000065</v>
      </c>
      <c r="FT105" s="173">
        <v>-23.489836355159998</v>
      </c>
      <c r="FU105" s="197">
        <v>0.1</v>
      </c>
      <c r="FV105" s="218">
        <v>-6.8161999999999994</v>
      </c>
      <c r="FW105" s="222">
        <f t="shared" ref="FW105:FW133" si="333">IF(FV105&lt;-4,-1.4,IF(FV105&lt;-3,-1.3,IF(FV105&lt;-2,-1.25,IF(FV105&lt;-1,-1.2,IF(FV105&lt;0,-1.15,0)))))</f>
        <v>-1.4</v>
      </c>
      <c r="FX105" s="223">
        <f t="shared" ref="FX105:FX133" si="334">IF(FV105&gt;5,1.2,IF(FV105&gt;4,1.1,IF(FV105&gt;3,0,IF(FV105&gt;2,-0.5,IF(FV105&gt;1,-1,IF(FV105&gt;0,-1.1,0))))))</f>
        <v>0</v>
      </c>
      <c r="FY105" s="198">
        <f t="shared" ref="FY105:FY133" si="335">IF(AND((FW105+FX105)&lt;0,FY104&lt;=-24.5),(((FW105+FX105)*FU105*0.2)+FY104),(((FW105+FX105)*FU105)+FY104))</f>
        <v>-22.920680912451211</v>
      </c>
      <c r="FZ105" s="198">
        <f t="shared" ref="FZ105:FZ168" si="336">(FY105-FY104)</f>
        <v>-0.14000000000000057</v>
      </c>
      <c r="GA105" s="503">
        <f>IF(AND(FY105&lt;(FT105-1),FV105&lt;-5),FU105*0.5,IF(AND(FY105&lt;(FT105-1),FV105&lt;-3),FU105*0.7,IF(AND(FY105&lt;(FT105-1),FV105&lt;-1),FU105*0.9,0)))</f>
        <v>0</v>
      </c>
      <c r="GB105" s="503">
        <f>IF(AND(FY105&lt;(FT105-1),FV105&gt;5),FU105*1,IF(AND(FY105&lt;(FT105-1),FV105&gt;3),FU105*0.5,IF(AND(FY105&lt;(FT105-1),FV105&gt;1),FU105*0.1,0)))</f>
        <v>0</v>
      </c>
      <c r="GC105" s="503">
        <f>IF(AND(FY105&gt;(FT105+1),FV105&gt;5),FU105*0.1,IF(AND(FY105&gt;(FT105+1),FV105&gt;3),FU105*0.5,IF(AND(FY105&gt;(FT105+1),FV105&gt;1),FU105*0.9,0)))</f>
        <v>0</v>
      </c>
      <c r="GD105" s="503">
        <f>IF(AND(FY105&gt;(FT105+1),FV105&lt;-5),FU105*0.1,IF(AND(FY105&gt;(FT105+1),FV105&lt;-3),FU105*0.5,IF(AND(FY105&gt;(FT105+1),FV105&lt;-1),FU105*0.9,0)))</f>
        <v>0</v>
      </c>
      <c r="GE105" s="504">
        <f t="shared" si="252"/>
        <v>-22.720680912451211</v>
      </c>
      <c r="GF105" s="513">
        <f t="shared" si="297"/>
        <v>-0.14000000000000057</v>
      </c>
      <c r="GG105" s="513">
        <f t="shared" ref="GG105:GG133" si="337">IF(AND(GE104&lt;-25,FV105&lt;0),(SUM(FZ105:GD105)*0.4),(SUM(FZ105:GD105)))</f>
        <v>-0.14000000000000057</v>
      </c>
      <c r="GH105" s="159"/>
      <c r="GI105" s="161"/>
      <c r="GJ105" s="159"/>
      <c r="GK105" s="103">
        <f t="shared" si="170"/>
        <v>-22.720680912451211</v>
      </c>
      <c r="GL105" s="180"/>
      <c r="GM105" s="179"/>
      <c r="GN105" s="36">
        <v>42347</v>
      </c>
      <c r="GO105" s="104">
        <v>-0.64460000000000028</v>
      </c>
      <c r="GP105" s="107">
        <v>-0.58380000000000065</v>
      </c>
      <c r="GQ105" s="173">
        <v>-23.489836355159998</v>
      </c>
      <c r="GR105" s="197">
        <v>0.1</v>
      </c>
      <c r="GS105" s="218">
        <v>0.53380000000000072</v>
      </c>
      <c r="GT105" s="222">
        <f t="shared" ref="GT105:GT133" si="338">IF(GS105&lt;-4,-1.4,IF(GS105&lt;-3,-1.3,IF(GS105&lt;-2,-1.25,IF(GS105&lt;-1,-1.2,IF(GS105&lt;0,-1.15,0)))))</f>
        <v>0</v>
      </c>
      <c r="GU105" s="223">
        <f t="shared" ref="GU105:GU133" si="339">IF(GS105&gt;5,1.2,IF(GS105&gt;4,1.1,IF(GS105&gt;3,0,IF(GS105&gt;2,-0.5,IF(GS105&gt;1,-1,IF(GS105&gt;0,-1.1,0))))))</f>
        <v>-1.1000000000000001</v>
      </c>
      <c r="GV105" s="198">
        <f t="shared" ref="GV105:GV133" si="340">IF(AND((GT105+GU105)&lt;0,GV104&lt;=-24.5),(((GT105+GU105)*GR105*0.2)+GV104),(((GT105+GU105)*GR105)+GV104))</f>
        <v>-24.521999999999998</v>
      </c>
      <c r="GW105" s="198">
        <f t="shared" ref="GW105:GW168" si="341">(GV105-GV104)</f>
        <v>-2.1999999999998465E-2</v>
      </c>
      <c r="GX105" s="503">
        <f>IF(AND(GV105&lt;(GQ105-1),GS105&lt;-5),GR105*0.5,IF(AND(GV105&lt;(GQ105-1),GS105&lt;-3),GR105*0.7,IF(AND(GV105&lt;(GQ105-1),GS105&lt;-1),GR105*0.9,0)))</f>
        <v>0</v>
      </c>
      <c r="GY105" s="503">
        <f>IF(AND(GV105&lt;(GQ105-1),GS105&gt;5),GR105*1,IF(AND(GV105&lt;(GQ105-1),GS105&gt;3),GR105*0.5,IF(AND(GV105&lt;(GQ105-1),GS105&gt;1),GR105*0.1,0)))</f>
        <v>0</v>
      </c>
      <c r="GZ105" s="503">
        <f>IF(AND(GV105&gt;(GQ105+1),GS105&gt;5),GR105*0.1,IF(AND(GV105&gt;(GQ105+1),GS105&gt;3),GR105*0.5,IF(AND(GV105&gt;(GQ105+1),GS105&gt;1),GR105*0.9,0)))</f>
        <v>0</v>
      </c>
      <c r="HA105" s="503">
        <f>IF(AND(GV105&gt;(GQ105+1),GS105&lt;-5),GR105*0.1,IF(AND(GV105&gt;(GQ105+1),GS105&lt;-3),GR105*0.5,IF(AND(GV105&gt;(GQ105+1),GS105&lt;-1),GR105*0.9,0)))</f>
        <v>0</v>
      </c>
      <c r="HB105" s="504">
        <f t="shared" si="256"/>
        <v>-24.150454129133209</v>
      </c>
      <c r="HC105" s="513">
        <f t="shared" si="302"/>
        <v>-2.1999999999998465E-2</v>
      </c>
      <c r="HD105" s="513">
        <f t="shared" ref="HD105:HD133" si="342">IF(AND(HB104&lt;-25,GS105&lt;0),(SUM(GW105:HA105)*0.4),(SUM(GW105:HA105)))</f>
        <v>-2.1999999999998465E-2</v>
      </c>
      <c r="HE105" s="159"/>
      <c r="HF105" s="161"/>
      <c r="HG105" s="159"/>
      <c r="HH105" s="103">
        <f t="shared" si="174"/>
        <v>-24.138454129133208</v>
      </c>
      <c r="HJ105" s="179"/>
      <c r="HK105" s="36">
        <v>42347</v>
      </c>
      <c r="HL105" s="104">
        <v>-0.64460000000000028</v>
      </c>
      <c r="HM105" s="107">
        <v>-0.58380000000000065</v>
      </c>
      <c r="HN105" s="173">
        <v>-23.489836355159998</v>
      </c>
      <c r="HO105" s="197">
        <v>0.1</v>
      </c>
      <c r="HP105" s="218">
        <v>2.1338000000000008</v>
      </c>
      <c r="HQ105" s="222">
        <f t="shared" ref="HQ105:HQ133" si="343">IF(HP105&lt;-4,-1.4,IF(HP105&lt;-3,-1.3,IF(HP105&lt;-2,-1.25,IF(HP105&lt;-1,-1.2,IF(HP105&lt;0,-1.15,0)))))</f>
        <v>0</v>
      </c>
      <c r="HR105" s="223">
        <f t="shared" ref="HR105:HR133" si="344">IF(HP105&gt;5,1.2,IF(HP105&gt;4,1.1,IF(HP105&gt;3,0,IF(HP105&gt;2,-0.5,IF(HP105&gt;1,-1,IF(HP105&gt;0,-1.1,0))))))</f>
        <v>-0.5</v>
      </c>
      <c r="HS105" s="198">
        <f t="shared" ref="HS105:HS133" si="345">IF(AND((HQ105+HR105)&lt;0,HS104&lt;=-24.5),(((HQ105+HR105)*HO105*0.2)+HS104),(((HQ105+HR105)*HO105)+HS104))</f>
        <v>-24.505620786868807</v>
      </c>
      <c r="HT105" s="198">
        <f t="shared" ref="HT105:HT168" si="346">(HS105-HS104)</f>
        <v>-5.0000000000000711E-2</v>
      </c>
      <c r="HU105" s="503">
        <f>IF(AND(HS105&lt;(HN105-1),HP105&lt;-5),HO105*0.5,IF(AND(HS105&lt;(HN105-1),HP105&lt;-3),HO105*0.7,IF(AND(HS105&lt;(HN105-1),HP105&lt;-1),HO105*0.9,0)))</f>
        <v>0</v>
      </c>
      <c r="HV105" s="503">
        <f>IF(AND(HS105&lt;(HN105-1),HP105&gt;5),HO105*1,IF(AND(HS105&lt;(HN105-1),HP105&gt;3),HO105*0.5,IF(AND(HS105&lt;(HN105-1),HP105&gt;1),HO105*0.1,0)))</f>
        <v>1.0000000000000002E-2</v>
      </c>
      <c r="HW105" s="503">
        <f>IF(AND(HS105&gt;(HN105+1),HP105&gt;5),HO105*0.1,IF(AND(HS105&gt;(HN105+1),HP105&gt;3),HO105*0.5,IF(AND(HS105&gt;(HN105+1),HP105&gt;1),HO105*0.9,0)))</f>
        <v>0</v>
      </c>
      <c r="HX105" s="503">
        <f>IF(AND(HS105&gt;(HN105+1),HP105&lt;-5),HO105*0.1,IF(AND(HS105&gt;(HN105+1),HP105&lt;-3),HO105*0.5,IF(AND(HS105&gt;(HN105+1),HP105&lt;-1),HO105*0.9,0)))</f>
        <v>0</v>
      </c>
      <c r="HY105" s="504">
        <f t="shared" si="260"/>
        <v>-24.105620786868808</v>
      </c>
      <c r="HZ105" s="513">
        <f t="shared" si="307"/>
        <v>-4.0000000000000709E-2</v>
      </c>
      <c r="IA105" s="513">
        <f t="shared" ref="IA105:IA133" si="347">IF(AND(HY104&lt;-25,HP105&lt;0),(SUM(HT105:HX105)*0.4),(SUM(HT105:HX105)))</f>
        <v>-4.0000000000000709E-2</v>
      </c>
      <c r="IB105" s="159"/>
      <c r="IC105" s="161"/>
      <c r="ID105" s="159"/>
      <c r="IE105" s="103">
        <f t="shared" si="178"/>
        <v>-23.791828218144808</v>
      </c>
      <c r="IF105" s="178"/>
      <c r="IG105" s="179"/>
      <c r="IH105" s="36">
        <v>42347</v>
      </c>
      <c r="II105" s="104">
        <v>-0.64460000000000028</v>
      </c>
      <c r="IJ105" s="107">
        <v>-0.58380000000000065</v>
      </c>
      <c r="IK105" s="173">
        <v>-23.489836355159998</v>
      </c>
      <c r="IL105" s="197">
        <v>0.1</v>
      </c>
      <c r="IM105" s="218">
        <v>0.18380000000000052</v>
      </c>
      <c r="IN105" s="222">
        <f t="shared" ref="IN105:IN133" si="348">IF(IM105&lt;-4,-1.4,IF(IM105&lt;-3,-1.3,IF(IM105&lt;-2,-1.25,IF(IM105&lt;-1,-1.2,IF(IM105&lt;0,-1.15,0)))))</f>
        <v>0</v>
      </c>
      <c r="IO105" s="223">
        <f t="shared" ref="IO105:IO133" si="349">IF(IM105&gt;5,1.2,IF(IM105&gt;4,1.1,IF(IM105&gt;3,0,IF(IM105&gt;2,-0.5,IF(IM105&gt;1,-1,IF(IM105&gt;0,-1.1,0))))))</f>
        <v>-1.1000000000000001</v>
      </c>
      <c r="IP105" s="198">
        <f t="shared" ref="IP105:IP133" si="350">IF(AND((IN105+IO105)&lt;0,IP104&lt;=-24.5),(((IN105+IO105)*IL105*0.2)+IP104),(((IN105+IO105)*IL105)+IP104))</f>
        <v>-24.521999999999998</v>
      </c>
      <c r="IQ105" s="198">
        <f t="shared" ref="IQ105:IQ168" si="351">(IP105-IP104)</f>
        <v>-2.1999999999998465E-2</v>
      </c>
      <c r="IR105" s="503">
        <f>IF(AND(IP105&lt;(IK105-1),IM105&lt;-5),IL105*0.5,IF(AND(IP105&lt;(IK105-1),IM105&lt;-3),IL105*0.7,IF(AND(IP105&lt;(IK105-1),IM105&lt;-1),IL105*0.9,0)))</f>
        <v>0</v>
      </c>
      <c r="IS105" s="503">
        <f>IF(AND(IP105&lt;(IK105-1),IM105&gt;5),IL105*1,IF(AND(IP105&lt;(IK105-1),IM105&gt;3),IL105*0.5,IF(AND(IP105&lt;(IK105-1),IM105&gt;1),IL105*0.1,0)))</f>
        <v>0</v>
      </c>
      <c r="IT105" s="503">
        <f>IF(AND(IP105&gt;(IK105+1),IM105&gt;5),IL105*0.1,IF(AND(IP105&gt;(IK105+1),IM105&gt;3),IL105*0.5,IF(AND(IP105&gt;(IK105+1),IM105&gt;1),IL105*0.9,0)))</f>
        <v>0</v>
      </c>
      <c r="IU105" s="503">
        <f>IF(AND(IP105&gt;(IK105+1),IM105&lt;-5),IL105*0.1,IF(AND(IP105&gt;(IK105+1),IM105&lt;-3),IL105*0.5,IF(AND(IP105&gt;(IK105+1),IM105&lt;-1),IL105*0.9,0)))</f>
        <v>0</v>
      </c>
      <c r="IV105" s="504">
        <f t="shared" si="264"/>
        <v>-24.066167740969181</v>
      </c>
      <c r="IW105" s="513">
        <f t="shared" si="312"/>
        <v>-2.1999999999998465E-2</v>
      </c>
      <c r="IX105" s="513">
        <f t="shared" ref="IX105:IX133" si="352">IF(AND(IV104&lt;-25,IM105&lt;0),(SUM(IQ105:IU105)*0.4),(SUM(IQ105:IU105)))</f>
        <v>-2.1999999999998465E-2</v>
      </c>
      <c r="IY105" s="159"/>
      <c r="IZ105" s="161"/>
      <c r="JA105" s="159"/>
      <c r="JB105" s="103">
        <f t="shared" si="182"/>
        <v>-23.861914087414071</v>
      </c>
      <c r="JC105" s="184"/>
      <c r="JD105" s="515">
        <v>-23.489836355159998</v>
      </c>
      <c r="JF105" s="159">
        <v>-2.3661999999999996</v>
      </c>
      <c r="JG105" s="159">
        <f t="shared" si="217"/>
        <v>-23.578153755081985</v>
      </c>
      <c r="JH105" s="159"/>
      <c r="JJ105" s="159">
        <v>-7.7662000000000004</v>
      </c>
      <c r="JK105" s="159">
        <f t="shared" si="218"/>
        <v>-23.432457209572007</v>
      </c>
      <c r="JL105" s="159"/>
      <c r="JN105" s="159">
        <v>5.7838000000000003</v>
      </c>
      <c r="JO105" s="159">
        <f t="shared" si="219"/>
        <v>-23.127124073501196</v>
      </c>
      <c r="JP105" s="159"/>
      <c r="JR105" s="159">
        <v>7.1338000000000017</v>
      </c>
      <c r="JS105" s="159">
        <f t="shared" si="220"/>
        <v>-23.303424596811986</v>
      </c>
      <c r="JT105" s="159"/>
      <c r="JV105" s="159">
        <v>-6.8161999999999994</v>
      </c>
      <c r="JW105" s="159">
        <f t="shared" si="221"/>
        <v>-22.720680912451211</v>
      </c>
      <c r="JX105" s="159"/>
      <c r="JZ105" s="159">
        <v>0.53380000000000072</v>
      </c>
      <c r="KA105" s="159">
        <f t="shared" si="222"/>
        <v>-24.138454129133208</v>
      </c>
      <c r="KB105" s="159"/>
      <c r="KD105" s="370">
        <v>2.1338000000000008</v>
      </c>
      <c r="KE105" s="159">
        <f t="shared" si="223"/>
        <v>-23.791828218144808</v>
      </c>
      <c r="KF105" s="159"/>
      <c r="KH105" s="218">
        <v>0.18380000000000052</v>
      </c>
      <c r="KI105" s="159">
        <f t="shared" si="232"/>
        <v>-23.861914087414071</v>
      </c>
      <c r="KJ105" s="159"/>
      <c r="KK105" s="36">
        <v>42347</v>
      </c>
      <c r="KL105" s="36"/>
      <c r="KM105" s="399"/>
      <c r="KN105" s="399"/>
      <c r="KO105" s="399"/>
      <c r="KP105" s="399"/>
      <c r="KQ105" s="399"/>
      <c r="KR105" s="399"/>
      <c r="KS105" s="399"/>
      <c r="KT105" s="399"/>
      <c r="KU105" s="399"/>
      <c r="KV105" s="399"/>
      <c r="KW105" s="399"/>
      <c r="KX105" s="399"/>
      <c r="KY105" s="399"/>
      <c r="KZ105" s="399"/>
      <c r="LA105" s="399"/>
      <c r="LB105" s="399"/>
      <c r="LC105" s="403"/>
    </row>
    <row r="106" spans="1:315" x14ac:dyDescent="0.25">
      <c r="A106" s="262">
        <v>41252</v>
      </c>
      <c r="B106" s="260">
        <v>41252</v>
      </c>
      <c r="C106" s="303">
        <v>-2.95</v>
      </c>
      <c r="D106" s="303">
        <v>-8.3500000000000014</v>
      </c>
      <c r="E106" s="303">
        <v>5.1999999999999993</v>
      </c>
      <c r="F106" s="303">
        <v>6.5500000000000007</v>
      </c>
      <c r="G106" s="303">
        <v>-7.4</v>
      </c>
      <c r="H106" s="303">
        <v>-4.9999999999999989E-2</v>
      </c>
      <c r="I106" s="303">
        <v>1.55</v>
      </c>
      <c r="J106" s="303">
        <v>-0.40000000000000013</v>
      </c>
      <c r="K106" s="105"/>
      <c r="L106" s="36">
        <v>42347</v>
      </c>
      <c r="M106" s="116">
        <v>-0.64460000000000028</v>
      </c>
      <c r="N106" s="98">
        <f t="shared" si="215"/>
        <v>-0.58380000000000065</v>
      </c>
      <c r="O106" s="264">
        <f t="shared" si="216"/>
        <v>-0.52196666666666702</v>
      </c>
      <c r="P106" s="264"/>
      <c r="Q106" s="177">
        <v>42347</v>
      </c>
      <c r="R106" s="303">
        <v>-2.95</v>
      </c>
      <c r="S106" s="219">
        <v>-2.3661999999999996</v>
      </c>
      <c r="T106" s="183"/>
      <c r="U106" s="303">
        <v>-8.3500000000000014</v>
      </c>
      <c r="V106" s="219">
        <v>-7.7662000000000004</v>
      </c>
      <c r="W106" s="183"/>
      <c r="X106" s="303">
        <v>5.1999999999999993</v>
      </c>
      <c r="Y106" s="219">
        <v>5.7838000000000003</v>
      </c>
      <c r="Z106" s="183"/>
      <c r="AA106" s="303">
        <v>6.5500000000000007</v>
      </c>
      <c r="AB106" s="219">
        <v>7.1338000000000017</v>
      </c>
      <c r="AC106" s="183"/>
      <c r="AD106" s="303">
        <v>-7.4</v>
      </c>
      <c r="AE106" s="218">
        <v>-6.8161999999999994</v>
      </c>
      <c r="AF106" s="183"/>
      <c r="AG106" s="303">
        <v>-4.9999999999999989E-2</v>
      </c>
      <c r="AH106" s="218">
        <v>0.53380000000000072</v>
      </c>
      <c r="AI106" s="171"/>
      <c r="AJ106" s="303">
        <v>1.55</v>
      </c>
      <c r="AK106" s="218">
        <v>2.1338000000000008</v>
      </c>
      <c r="AL106" s="171"/>
      <c r="AM106" s="303">
        <v>-0.40000000000000013</v>
      </c>
      <c r="AN106" s="330">
        <f t="shared" si="206"/>
        <v>0.18380000000000052</v>
      </c>
      <c r="AO106" s="484"/>
      <c r="AZ106" s="36">
        <v>42348</v>
      </c>
      <c r="BA106" s="303">
        <v>-1.75</v>
      </c>
      <c r="BB106" s="227"/>
      <c r="BC106" s="303">
        <v>-7.25</v>
      </c>
      <c r="BD106" s="184"/>
      <c r="BE106" s="303">
        <v>7.4</v>
      </c>
      <c r="BF106" s="184"/>
      <c r="BG106" s="303">
        <v>4.5999999999999996</v>
      </c>
      <c r="BH106" s="184"/>
      <c r="BI106" s="303">
        <v>-6.15</v>
      </c>
      <c r="BJ106" s="184"/>
      <c r="BK106" s="303">
        <v>0</v>
      </c>
      <c r="BL106" s="374"/>
      <c r="BM106" s="303">
        <v>2.6500000000000004</v>
      </c>
      <c r="BN106" s="184"/>
      <c r="BO106" s="303">
        <v>-1.75</v>
      </c>
      <c r="BP106" s="184"/>
      <c r="BQ106">
        <f t="shared" si="150"/>
        <v>1</v>
      </c>
      <c r="BR106" s="36">
        <v>42345</v>
      </c>
      <c r="BS106">
        <v>50</v>
      </c>
      <c r="BT106">
        <f t="shared" si="123"/>
        <v>0.5</v>
      </c>
      <c r="BU106" s="100"/>
      <c r="BV106" s="36">
        <v>42348</v>
      </c>
      <c r="BW106" s="100">
        <v>52</v>
      </c>
      <c r="BX106" s="100">
        <f t="shared" si="124"/>
        <v>0.52</v>
      </c>
      <c r="BY106" s="100">
        <f t="shared" si="125"/>
        <v>-23.546190722559999</v>
      </c>
      <c r="BZ106" s="100"/>
      <c r="CA106" s="100"/>
      <c r="CC106" s="36">
        <v>42348</v>
      </c>
      <c r="CD106" s="104">
        <v>-0.76309999999999945</v>
      </c>
      <c r="CE106" s="107">
        <v>-0.70384999999999986</v>
      </c>
      <c r="CF106" s="173">
        <v>-23.546190722559999</v>
      </c>
      <c r="CG106" s="197">
        <v>0.1</v>
      </c>
      <c r="CH106" s="219">
        <v>-1.0461500000000001</v>
      </c>
      <c r="CI106" s="222">
        <f t="shared" si="313"/>
        <v>-1.2</v>
      </c>
      <c r="CJ106" s="223">
        <f t="shared" si="314"/>
        <v>0</v>
      </c>
      <c r="CK106" s="198">
        <f t="shared" si="315"/>
        <v>-23.765059000545985</v>
      </c>
      <c r="CL106" s="198">
        <f t="shared" si="316"/>
        <v>-0.12000000000000099</v>
      </c>
      <c r="CM106" s="503">
        <f t="shared" ref="CM106:CM164" si="353">IF(AND(CK106&lt;(CF106-1),CH106&lt;-5),CG106*0.5,IF(AND(CK106&lt;(CF106-1),CH106&lt;-3),CG106*0.7,IF(AND(CK106&lt;(CF106-1),CH106&lt;-1),CG106*0.9,0)))</f>
        <v>0</v>
      </c>
      <c r="CN106" s="503">
        <f t="shared" ref="CN106:CN164" si="354">IF(AND(CK106&lt;(CF106-1),CH106&gt;5),CG106*1,IF(AND(CK106&lt;(CF106-1),CH106&gt;3),CG106*0.5,IF(AND(CK106&lt;(CF106-1),CH106&gt;1),CG106*0.1,0)))</f>
        <v>0</v>
      </c>
      <c r="CO106" s="503">
        <f t="shared" ref="CO106:CO164" si="355">IF(AND(CK106&gt;(CF106+1),CH106&gt;5),CG106*0.1,IF(AND(CK106&gt;(CF106+1),CH106&gt;3),CG106*0.5,IF(AND(CK106&gt;(CF106+1),CH106&gt;1),CG106*0.9,0)))</f>
        <v>0</v>
      </c>
      <c r="CP106" s="503">
        <f t="shared" ref="CP106:CP164" si="356">IF(AND(CK106&gt;(CF106+1),CH106&lt;-5),CG106*0.1,IF(AND(CK106&gt;(CF106+1),CH106&lt;-3),CG106*0.5,IF(AND(CK106&gt;(CF106+1),CH106&lt;-1),CG106*0.9,0)))</f>
        <v>0</v>
      </c>
      <c r="CQ106" s="504">
        <f t="shared" si="236"/>
        <v>-23.765059000545985</v>
      </c>
      <c r="CR106" s="513">
        <f>IF(AND(CQ105&lt;-23,CH106&lt;0),(SUM(CL106:CP106)*0.6),(SUM(CL106:CP106)))</f>
        <v>-7.2000000000000591E-2</v>
      </c>
      <c r="CS106" s="513">
        <f t="shared" si="317"/>
        <v>-0.12000000000000099</v>
      </c>
      <c r="CU106" s="161"/>
      <c r="CW106" s="103">
        <f t="shared" si="154"/>
        <v>-23.698153755081986</v>
      </c>
      <c r="CZ106" s="36">
        <v>42348</v>
      </c>
      <c r="DA106" s="104">
        <v>-0.76309999999999945</v>
      </c>
      <c r="DB106" s="107">
        <v>-0.70384999999999986</v>
      </c>
      <c r="DC106" s="173">
        <v>-23.546190722559999</v>
      </c>
      <c r="DD106" s="197">
        <v>0.1</v>
      </c>
      <c r="DE106" s="219">
        <v>-6.5461499999999999</v>
      </c>
      <c r="DF106" s="222">
        <f t="shared" si="318"/>
        <v>-1.4</v>
      </c>
      <c r="DG106" s="223">
        <f t="shared" si="319"/>
        <v>0</v>
      </c>
      <c r="DH106" s="198">
        <f t="shared" si="320"/>
        <v>-24.502839899449199</v>
      </c>
      <c r="DI106" s="198">
        <f t="shared" si="321"/>
        <v>-0.14000000000000057</v>
      </c>
      <c r="DJ106" s="503">
        <f t="shared" ref="DJ106:DJ164" si="357">IF(AND(DH106&lt;(DC106-1),DE106&lt;-5),DD106*0.5,IF(AND(DH106&lt;(DC106-1),DE106&lt;-3),DD106*0.7,IF(AND(DH106&lt;(DC106-1),DE106&lt;-1),DD106*0.9,0)))</f>
        <v>0</v>
      </c>
      <c r="DK106" s="503">
        <f t="shared" ref="DK106:DK164" si="358">IF(AND(DH106&lt;(DC106-1),DE106&gt;5),DD106*1,IF(AND(DH106&lt;(DC106-1),DE106&gt;3),DD106*0.5,IF(AND(DH106&lt;(DC106-1),DE106&gt;1),DD106*0.1,0)))</f>
        <v>0</v>
      </c>
      <c r="DL106" s="503">
        <f t="shared" ref="DL106:DL164" si="359">IF(AND(DH106&gt;(DC106+1),DE106&gt;5),DD106*0.1,IF(AND(DH106&gt;(DC106+1),DE106&gt;3),DD106*0.5,IF(AND(DH106&gt;(DC106+1),DE106&gt;1),DD106*0.9,0)))</f>
        <v>0</v>
      </c>
      <c r="DM106" s="503">
        <f t="shared" ref="DM106:DM164" si="360">IF(AND(DH106&gt;(DC106+1),DE106&lt;-5),DD106*0.1,IF(AND(DH106&gt;(DC106+1),DE106&lt;-3),DD106*0.5,IF(AND(DH106&gt;(DC106+1),DE106&lt;-1),DD106*0.9,0)))</f>
        <v>0</v>
      </c>
      <c r="DN106" s="504">
        <f t="shared" si="240"/>
        <v>-24.502839899449199</v>
      </c>
      <c r="DO106" s="513">
        <f>IF(AND(DN105&lt;-23,DE106&lt;0),(SUM(DI106:DM106)*0.6),(SUM(DI106:DM106)))</f>
        <v>-8.4000000000000338E-2</v>
      </c>
      <c r="DP106" s="513">
        <f t="shared" si="322"/>
        <v>-0.14000000000000057</v>
      </c>
      <c r="DR106" s="161"/>
      <c r="DT106" s="103">
        <f t="shared" si="158"/>
        <v>-23.572457209572008</v>
      </c>
      <c r="DU106" s="178"/>
      <c r="DV106" s="179"/>
      <c r="DW106" s="36">
        <v>42348</v>
      </c>
      <c r="DX106" s="104">
        <v>-0.76309999999999945</v>
      </c>
      <c r="DY106" s="107">
        <v>-0.70384999999999986</v>
      </c>
      <c r="DZ106" s="173">
        <v>-23.546190722559999</v>
      </c>
      <c r="EA106" s="197">
        <v>0.1</v>
      </c>
      <c r="EB106" s="219">
        <v>8.1038499999999996</v>
      </c>
      <c r="EC106" s="222">
        <f t="shared" si="323"/>
        <v>0</v>
      </c>
      <c r="ED106" s="223">
        <f t="shared" si="324"/>
        <v>1.2</v>
      </c>
      <c r="EE106" s="198">
        <f t="shared" si="325"/>
        <v>-23.471014396181204</v>
      </c>
      <c r="EF106" s="198">
        <f t="shared" si="326"/>
        <v>0.12000000000000099</v>
      </c>
      <c r="EG106" s="503">
        <f t="shared" ref="EG106:EG164" si="361">IF(AND(EE106&lt;(DZ106-1),EB106&lt;-5),EA106*0.5,IF(AND(EE106&lt;(DZ106-1),EB106&lt;-3),EA106*0.7,IF(AND(EE106&lt;(DZ106-1),EB106&lt;-1),EA106*0.9,0)))</f>
        <v>0</v>
      </c>
      <c r="EH106" s="503">
        <f t="shared" ref="EH106:EH164" si="362">IF(AND(EE106&lt;(DZ106-1),EB106&gt;5),EA106*1,IF(AND(EE106&lt;(DZ106-1),EB106&gt;3),EA106*0.5,IF(AND(EE106&lt;(DZ106-1),EB106&gt;1),EA106*0.1,0)))</f>
        <v>0</v>
      </c>
      <c r="EI106" s="503">
        <f t="shared" ref="EI106:EI164" si="363">IF(AND(EE106&gt;(DZ106+1),EB106&gt;5),EA106*0.1,IF(AND(EE106&gt;(DZ106+1),EB106&gt;3),EA106*0.5,IF(AND(EE106&gt;(DZ106+1),EB106&gt;1),EA106*0.9,0)))</f>
        <v>0</v>
      </c>
      <c r="EJ106" s="503">
        <f t="shared" ref="EJ106:EJ164" si="364">IF(AND(EE106&gt;(DZ106+1),EB106&lt;-5),EA106*0.1,IF(AND(EE106&gt;(DZ106+1),EB106&lt;-3),EA106*0.5,IF(AND(EE106&gt;(DZ106+1),EB106&lt;-1),EA106*0.9,0)))</f>
        <v>0</v>
      </c>
      <c r="EK106" s="504">
        <f t="shared" si="244"/>
        <v>-23.625124073501201</v>
      </c>
      <c r="EL106" s="513">
        <f>IF(AND(EK105&lt;-23,EB106&lt;0),(SUM(EF106:EJ106)*0.6),(SUM(EF106:EJ106)))</f>
        <v>0.12000000000000099</v>
      </c>
      <c r="EM106" s="513">
        <f t="shared" si="327"/>
        <v>0.12000000000000099</v>
      </c>
      <c r="EO106" s="161"/>
      <c r="EQ106" s="103">
        <f t="shared" si="162"/>
        <v>-23.007124073501195</v>
      </c>
      <c r="ER106" s="178"/>
      <c r="ES106" s="179"/>
      <c r="ET106" s="36">
        <v>42348</v>
      </c>
      <c r="EU106" s="104">
        <v>-0.76309999999999945</v>
      </c>
      <c r="EV106" s="107">
        <v>-0.70384999999999986</v>
      </c>
      <c r="EW106" s="173">
        <v>-23.546190722559999</v>
      </c>
      <c r="EX106" s="197">
        <v>0.1</v>
      </c>
      <c r="EY106" s="219">
        <v>5.3038499999999997</v>
      </c>
      <c r="EZ106" s="222">
        <f t="shared" si="328"/>
        <v>0</v>
      </c>
      <c r="FA106" s="223">
        <f t="shared" si="329"/>
        <v>1.2</v>
      </c>
      <c r="FB106" s="198">
        <f t="shared" si="330"/>
        <v>-22.569854038647197</v>
      </c>
      <c r="FC106" s="198">
        <f t="shared" si="331"/>
        <v>0.12000000000000099</v>
      </c>
      <c r="FD106" s="503">
        <f t="shared" ref="FD106:FD164" si="365">IF(AND(FB106&lt;(EW106-1),EY106&lt;-5),EX106*0.5,IF(AND(FB106&lt;(EW106-1),EY106&lt;-3),EX106*0.7,IF(AND(FB106&lt;(EW106-1),EY106&lt;-1),EX106*0.9,0)))</f>
        <v>0</v>
      </c>
      <c r="FE106" s="503">
        <f t="shared" ref="FE106:FE164" si="366">IF(AND(FB106&lt;(EW106-1),EY106&gt;5),EX106*1,IF(AND(FB106&lt;(EW106-1),EY106&gt;3),EX106*0.5,IF(AND(FB106&lt;(EW106-1),EY106&gt;1),EX106*0.1,0)))</f>
        <v>0</v>
      </c>
      <c r="FF106" s="503">
        <f t="shared" ref="FF106:FF164" si="367">IF(AND(FB106&gt;(EW106+1),EY106&gt;5),EX106*0.1,IF(AND(FB106&gt;(EW106+1),EY106&gt;3),EX106*0.5,IF(AND(FB106&gt;(EW106+1),EY106&gt;1),EX106*0.9,0)))</f>
        <v>0</v>
      </c>
      <c r="FG106" s="503">
        <f t="shared" ref="FG106:FG164" si="368">IF(AND(FB106&gt;(EW106+1),EY106&lt;-5),EX106*0.1,IF(AND(FB106&gt;(EW106+1),EY106&lt;-3),EX106*0.5,IF(AND(FB106&gt;(EW106+1),EY106&lt;-1),EX106*0.9,0)))</f>
        <v>0</v>
      </c>
      <c r="FH106" s="504">
        <f t="shared" si="248"/>
        <v>-23.669854038647191</v>
      </c>
      <c r="FI106" s="513">
        <f>IF(AND(FH105&lt;-23,EY106&lt;0),(SUM(FC106:FG106)*0.6),(SUM(FC106:FG106)))</f>
        <v>0.12000000000000099</v>
      </c>
      <c r="FJ106" s="513">
        <f t="shared" si="332"/>
        <v>0.12000000000000099</v>
      </c>
      <c r="FL106" s="161"/>
      <c r="FN106" s="103">
        <f t="shared" si="166"/>
        <v>-23.183424596811985</v>
      </c>
      <c r="FO106" s="178"/>
      <c r="FP106" s="179"/>
      <c r="FQ106" s="36">
        <v>42348</v>
      </c>
      <c r="FR106" s="104">
        <v>-0.76309999999999945</v>
      </c>
      <c r="FS106" s="107">
        <v>-0.70384999999999986</v>
      </c>
      <c r="FT106" s="173">
        <v>-23.546190722559999</v>
      </c>
      <c r="FU106" s="197">
        <v>0.1</v>
      </c>
      <c r="FV106" s="218">
        <v>-5.4461500000000003</v>
      </c>
      <c r="FW106" s="222">
        <f t="shared" si="333"/>
        <v>-1.4</v>
      </c>
      <c r="FX106" s="223">
        <f t="shared" si="334"/>
        <v>0</v>
      </c>
      <c r="FY106" s="198">
        <f t="shared" si="335"/>
        <v>-23.060680912451211</v>
      </c>
      <c r="FZ106" s="198">
        <f t="shared" si="336"/>
        <v>-0.14000000000000057</v>
      </c>
      <c r="GA106" s="503">
        <f t="shared" ref="GA106:GA164" si="369">IF(AND(FY106&lt;(FT106-1),FV106&lt;-5),FU106*0.5,IF(AND(FY106&lt;(FT106-1),FV106&lt;-3),FU106*0.7,IF(AND(FY106&lt;(FT106-1),FV106&lt;-1),FU106*0.9,0)))</f>
        <v>0</v>
      </c>
      <c r="GB106" s="503">
        <f t="shared" ref="GB106:GB164" si="370">IF(AND(FY106&lt;(FT106-1),FV106&gt;5),FU106*1,IF(AND(FY106&lt;(FT106-1),FV106&gt;3),FU106*0.5,IF(AND(FY106&lt;(FT106-1),FV106&gt;1),FU106*0.1,0)))</f>
        <v>0</v>
      </c>
      <c r="GC106" s="503">
        <f t="shared" ref="GC106:GC164" si="371">IF(AND(FY106&gt;(FT106+1),FV106&gt;5),FU106*0.1,IF(AND(FY106&gt;(FT106+1),FV106&gt;3),FU106*0.5,IF(AND(FY106&gt;(FT106+1),FV106&gt;1),FU106*0.9,0)))</f>
        <v>0</v>
      </c>
      <c r="GD106" s="503">
        <f t="shared" ref="GD106:GD164" si="372">IF(AND(FY106&gt;(FT106+1),FV106&lt;-5),FU106*0.1,IF(AND(FY106&gt;(FT106+1),FV106&lt;-3),FU106*0.5,IF(AND(FY106&gt;(FT106+1),FV106&lt;-1),FU106*0.9,0)))</f>
        <v>0</v>
      </c>
      <c r="GE106" s="504">
        <f t="shared" si="252"/>
        <v>-22.860680912451212</v>
      </c>
      <c r="GF106" s="513">
        <f>IF(AND(GE105&lt;-23,FV106&lt;0),(SUM(FZ106:GD106)*0.6),(SUM(FZ106:GD106)))</f>
        <v>-0.14000000000000057</v>
      </c>
      <c r="GG106" s="513">
        <f t="shared" si="337"/>
        <v>-0.14000000000000057</v>
      </c>
      <c r="GI106" s="161"/>
      <c r="GK106" s="103">
        <f t="shared" si="170"/>
        <v>-22.860680912451212</v>
      </c>
      <c r="GL106" s="178"/>
      <c r="GM106" s="179"/>
      <c r="GN106" s="36">
        <v>42348</v>
      </c>
      <c r="GO106" s="104">
        <v>-0.76309999999999945</v>
      </c>
      <c r="GP106" s="107">
        <v>-0.70384999999999986</v>
      </c>
      <c r="GQ106" s="173">
        <v>-23.546190722559999</v>
      </c>
      <c r="GR106" s="197">
        <v>0.1</v>
      </c>
      <c r="GS106" s="218">
        <v>0.70384999999999986</v>
      </c>
      <c r="GT106" s="222">
        <f t="shared" si="338"/>
        <v>0</v>
      </c>
      <c r="GU106" s="223">
        <f t="shared" si="339"/>
        <v>-1.1000000000000001</v>
      </c>
      <c r="GV106" s="198">
        <f t="shared" si="340"/>
        <v>-24.543999999999997</v>
      </c>
      <c r="GW106" s="198">
        <f t="shared" si="341"/>
        <v>-2.1999999999998465E-2</v>
      </c>
      <c r="GX106" s="503">
        <f t="shared" ref="GX106:GX164" si="373">IF(AND(GV106&lt;(GQ106-1),GS106&lt;-5),GR106*0.5,IF(AND(GV106&lt;(GQ106-1),GS106&lt;-3),GR106*0.7,IF(AND(GV106&lt;(GQ106-1),GS106&lt;-1),GR106*0.9,0)))</f>
        <v>0</v>
      </c>
      <c r="GY106" s="503">
        <f t="shared" ref="GY106:GY164" si="374">IF(AND(GV106&lt;(GQ106-1),GS106&gt;5),GR106*1,IF(AND(GV106&lt;(GQ106-1),GS106&gt;3),GR106*0.5,IF(AND(GV106&lt;(GQ106-1),GS106&gt;1),GR106*0.1,0)))</f>
        <v>0</v>
      </c>
      <c r="GZ106" s="503">
        <f t="shared" ref="GZ106:GZ164" si="375">IF(AND(GV106&gt;(GQ106+1),GS106&gt;5),GR106*0.1,IF(AND(GV106&gt;(GQ106+1),GS106&gt;3),GR106*0.5,IF(AND(GV106&gt;(GQ106+1),GS106&gt;1),GR106*0.9,0)))</f>
        <v>0</v>
      </c>
      <c r="HA106" s="503">
        <f t="shared" ref="HA106:HA164" si="376">IF(AND(GV106&gt;(GQ106+1),GS106&lt;-5),GR106*0.1,IF(AND(GV106&gt;(GQ106+1),GS106&lt;-3),GR106*0.5,IF(AND(GV106&gt;(GQ106+1),GS106&lt;-1),GR106*0.9,0)))</f>
        <v>0</v>
      </c>
      <c r="HB106" s="504">
        <f t="shared" si="256"/>
        <v>-24.172454129133207</v>
      </c>
      <c r="HC106" s="513">
        <f>IF(AND(HB105&lt;-23,GS106&lt;0),(SUM(GW106:HA106)*0.6),(SUM(GW106:HA106)))</f>
        <v>-2.1999999999998465E-2</v>
      </c>
      <c r="HD106" s="513">
        <f t="shared" si="342"/>
        <v>-2.1999999999998465E-2</v>
      </c>
      <c r="HF106" s="161"/>
      <c r="HH106" s="103">
        <f t="shared" si="174"/>
        <v>-24.160454129133207</v>
      </c>
      <c r="HJ106" s="179"/>
      <c r="HK106" s="36">
        <v>42348</v>
      </c>
      <c r="HL106" s="104">
        <v>-0.76309999999999945</v>
      </c>
      <c r="HM106" s="107">
        <v>-0.70384999999999986</v>
      </c>
      <c r="HN106" s="173">
        <v>-23.546190722559999</v>
      </c>
      <c r="HO106" s="197">
        <v>0.1</v>
      </c>
      <c r="HP106" s="218">
        <v>3.3538500000000004</v>
      </c>
      <c r="HQ106" s="222">
        <f t="shared" si="343"/>
        <v>0</v>
      </c>
      <c r="HR106" s="223">
        <f t="shared" si="344"/>
        <v>0</v>
      </c>
      <c r="HS106" s="198">
        <f t="shared" si="345"/>
        <v>-24.505620786868807</v>
      </c>
      <c r="HT106" s="198">
        <f t="shared" si="346"/>
        <v>0</v>
      </c>
      <c r="HU106" s="503">
        <f t="shared" ref="HU106:HU164" si="377">IF(AND(HS106&lt;(HN106-1),HP106&lt;-5),HO106*0.5,IF(AND(HS106&lt;(HN106-1),HP106&lt;-3),HO106*0.7,IF(AND(HS106&lt;(HN106-1),HP106&lt;-1),HO106*0.9,0)))</f>
        <v>0</v>
      </c>
      <c r="HV106" s="503">
        <f t="shared" ref="HV106:HV164" si="378">IF(AND(HS106&lt;(HN106-1),HP106&gt;5),HO106*1,IF(AND(HS106&lt;(HN106-1),HP106&gt;3),HO106*0.5,IF(AND(HS106&lt;(HN106-1),HP106&gt;1),HO106*0.1,0)))</f>
        <v>0</v>
      </c>
      <c r="HW106" s="503">
        <f t="shared" ref="HW106:HW164" si="379">IF(AND(HS106&gt;(HN106+1),HP106&gt;5),HO106*0.1,IF(AND(HS106&gt;(HN106+1),HP106&gt;3),HO106*0.5,IF(AND(HS106&gt;(HN106+1),HP106&gt;1),HO106*0.9,0)))</f>
        <v>0</v>
      </c>
      <c r="HX106" s="503">
        <f t="shared" ref="HX106:HX164" si="380">IF(AND(HS106&gt;(HN106+1),HP106&lt;-5),HO106*0.1,IF(AND(HS106&gt;(HN106+1),HP106&lt;-3),HO106*0.5,IF(AND(HS106&gt;(HN106+1),HP106&lt;-1),HO106*0.9,0)))</f>
        <v>0</v>
      </c>
      <c r="HY106" s="504">
        <f t="shared" si="260"/>
        <v>-24.105620786868808</v>
      </c>
      <c r="HZ106" s="513">
        <f>IF(AND(HY105&lt;-23,HP106&lt;0),(SUM(HT106:HX106)*0.6),(SUM(HT106:HX106)))</f>
        <v>0</v>
      </c>
      <c r="IA106" s="513">
        <f t="shared" si="347"/>
        <v>0</v>
      </c>
      <c r="IB106" s="159"/>
      <c r="IC106" s="161"/>
      <c r="ID106" s="159"/>
      <c r="IE106" s="103">
        <f t="shared" si="178"/>
        <v>-23.791828218144808</v>
      </c>
      <c r="IF106" s="178"/>
      <c r="IG106" s="179"/>
      <c r="IH106" s="36">
        <v>42348</v>
      </c>
      <c r="II106" s="104">
        <v>-0.76309999999999945</v>
      </c>
      <c r="IJ106" s="107">
        <v>-0.70384999999999986</v>
      </c>
      <c r="IK106" s="173">
        <v>-23.546190722559999</v>
      </c>
      <c r="IL106" s="197">
        <v>0.1</v>
      </c>
      <c r="IM106" s="218">
        <v>-1.0461500000000001</v>
      </c>
      <c r="IN106" s="222">
        <f t="shared" si="348"/>
        <v>-1.2</v>
      </c>
      <c r="IO106" s="223">
        <f t="shared" si="349"/>
        <v>0</v>
      </c>
      <c r="IP106" s="198">
        <f t="shared" si="350"/>
        <v>-24.545999999999999</v>
      </c>
      <c r="IQ106" s="198">
        <f t="shared" si="351"/>
        <v>-2.4000000000000909E-2</v>
      </c>
      <c r="IR106" s="503">
        <f t="shared" ref="IR106:IR164" si="381">IF(AND(IP106&lt;(IK106-1),IM106&lt;-5),IL106*0.5,IF(AND(IP106&lt;(IK106-1),IM106&lt;-3),IL106*0.7,IF(AND(IP106&lt;(IK106-1),IM106&lt;-1),IL106*0.9,0)))</f>
        <v>0</v>
      </c>
      <c r="IS106" s="503">
        <f t="shared" ref="IS106:IS164" si="382">IF(AND(IP106&lt;(IK106-1),IM106&gt;5),IL106*1,IF(AND(IP106&lt;(IK106-1),IM106&gt;3),IL106*0.5,IF(AND(IP106&lt;(IK106-1),IM106&gt;1),IL106*0.1,0)))</f>
        <v>0</v>
      </c>
      <c r="IT106" s="503">
        <f t="shared" ref="IT106:IT164" si="383">IF(AND(IP106&gt;(IK106+1),IM106&gt;5),IL106*0.1,IF(AND(IP106&gt;(IK106+1),IM106&gt;3),IL106*0.5,IF(AND(IP106&gt;(IK106+1),IM106&gt;1),IL106*0.9,0)))</f>
        <v>0</v>
      </c>
      <c r="IU106" s="503">
        <f t="shared" ref="IU106:IU164" si="384">IF(AND(IP106&gt;(IK106+1),IM106&lt;-5),IL106*0.1,IF(AND(IP106&gt;(IK106+1),IM106&lt;-3),IL106*0.5,IF(AND(IP106&gt;(IK106+1),IM106&lt;-1),IL106*0.9,0)))</f>
        <v>0</v>
      </c>
      <c r="IV106" s="504">
        <f t="shared" si="264"/>
        <v>-24.090167740969182</v>
      </c>
      <c r="IW106" s="513">
        <f>IF(AND(IV105&lt;-23,IM106&lt;0),(SUM(IQ106:IU106)*0.6),(SUM(IQ106:IU106)))</f>
        <v>-1.4400000000000544E-2</v>
      </c>
      <c r="IX106" s="513">
        <f t="shared" si="352"/>
        <v>-2.4000000000000909E-2</v>
      </c>
      <c r="IY106" s="159"/>
      <c r="IZ106" s="161"/>
      <c r="JA106" s="159"/>
      <c r="JB106" s="103">
        <f t="shared" si="182"/>
        <v>-23.885914087414072</v>
      </c>
      <c r="JC106" s="184"/>
      <c r="JD106" s="515">
        <v>-23.546190722559999</v>
      </c>
      <c r="JF106" s="159">
        <v>-1.0461500000000001</v>
      </c>
      <c r="JG106" s="159">
        <f t="shared" si="217"/>
        <v>-23.698153755081986</v>
      </c>
      <c r="JH106" s="159"/>
      <c r="JJ106" s="159">
        <v>-6.5461499999999999</v>
      </c>
      <c r="JK106" s="159">
        <f t="shared" si="218"/>
        <v>-23.572457209572008</v>
      </c>
      <c r="JL106" s="159"/>
      <c r="JN106" s="159">
        <v>8.1038499999999996</v>
      </c>
      <c r="JO106" s="159">
        <f t="shared" si="219"/>
        <v>-23.007124073501195</v>
      </c>
      <c r="JP106" s="159"/>
      <c r="JR106" s="159">
        <v>5.3038499999999997</v>
      </c>
      <c r="JS106" s="159">
        <f t="shared" si="220"/>
        <v>-23.183424596811985</v>
      </c>
      <c r="JT106" s="159"/>
      <c r="JV106" s="159">
        <v>-5.4461500000000003</v>
      </c>
      <c r="JW106" s="159">
        <f t="shared" si="221"/>
        <v>-22.860680912451212</v>
      </c>
      <c r="JX106" s="159"/>
      <c r="JZ106" s="159">
        <v>0.70384999999999986</v>
      </c>
      <c r="KA106" s="159">
        <f t="shared" si="222"/>
        <v>-24.160454129133207</v>
      </c>
      <c r="KB106" s="159"/>
      <c r="KD106" s="370">
        <v>3.3538500000000004</v>
      </c>
      <c r="KE106" s="159">
        <f t="shared" si="223"/>
        <v>-23.791828218144808</v>
      </c>
      <c r="KF106" s="159"/>
      <c r="KH106" s="218">
        <v>-1.0461500000000001</v>
      </c>
      <c r="KI106" s="159">
        <f t="shared" si="232"/>
        <v>-23.885914087414072</v>
      </c>
      <c r="KJ106" s="159"/>
      <c r="KK106" s="36">
        <v>42348</v>
      </c>
      <c r="KL106" s="36"/>
    </row>
    <row r="107" spans="1:315" ht="15.75" thickBot="1" x14ac:dyDescent="0.3">
      <c r="A107" s="95">
        <v>41253</v>
      </c>
      <c r="B107" s="36">
        <v>41253</v>
      </c>
      <c r="C107" s="303">
        <v>-1.75</v>
      </c>
      <c r="D107" s="303">
        <v>-7.25</v>
      </c>
      <c r="E107" s="303">
        <v>7.4</v>
      </c>
      <c r="F107" s="303">
        <v>4.5999999999999996</v>
      </c>
      <c r="G107" s="303">
        <v>-6.15</v>
      </c>
      <c r="H107" s="303">
        <v>0</v>
      </c>
      <c r="I107" s="303">
        <v>2.6500000000000004</v>
      </c>
      <c r="J107" s="303">
        <v>-1.75</v>
      </c>
      <c r="K107" s="105"/>
      <c r="L107" s="36">
        <v>42348</v>
      </c>
      <c r="M107" s="104">
        <v>-0.76309999999999945</v>
      </c>
      <c r="N107" s="98">
        <f t="shared" si="215"/>
        <v>-0.70384999999999986</v>
      </c>
      <c r="O107" s="107">
        <f t="shared" si="216"/>
        <v>-0.64356666666666695</v>
      </c>
      <c r="P107" s="264"/>
      <c r="Q107" s="177">
        <v>42348</v>
      </c>
      <c r="R107" s="303">
        <v>-1.75</v>
      </c>
      <c r="S107" s="219">
        <v>-1.0461500000000001</v>
      </c>
      <c r="U107" s="303">
        <v>-7.25</v>
      </c>
      <c r="V107" s="219">
        <v>-6.5461499999999999</v>
      </c>
      <c r="X107" s="303">
        <v>7.4</v>
      </c>
      <c r="Y107" s="219">
        <v>8.1038499999999996</v>
      </c>
      <c r="AA107" s="303">
        <v>4.5999999999999996</v>
      </c>
      <c r="AB107" s="219">
        <v>5.3038499999999997</v>
      </c>
      <c r="AD107" s="303">
        <v>-6.15</v>
      </c>
      <c r="AE107" s="218">
        <v>-5.4461500000000003</v>
      </c>
      <c r="AG107" s="303">
        <v>0</v>
      </c>
      <c r="AH107" s="218">
        <v>0.70384999999999986</v>
      </c>
      <c r="AJ107" s="303">
        <v>2.6500000000000004</v>
      </c>
      <c r="AK107" s="218">
        <v>3.3538500000000004</v>
      </c>
      <c r="AL107" s="103"/>
      <c r="AM107" s="303">
        <v>-1.75</v>
      </c>
      <c r="AN107" s="330">
        <f t="shared" si="206"/>
        <v>-1.0461500000000001</v>
      </c>
      <c r="AO107" s="484"/>
      <c r="AZ107" s="36">
        <v>42349</v>
      </c>
      <c r="BA107" s="303">
        <v>-0.95</v>
      </c>
      <c r="BB107" s="227"/>
      <c r="BC107" s="303">
        <v>-6.65</v>
      </c>
      <c r="BD107" s="184"/>
      <c r="BE107" s="303">
        <v>7.5</v>
      </c>
      <c r="BF107" s="184"/>
      <c r="BG107" s="303">
        <v>2.75</v>
      </c>
      <c r="BH107" s="184"/>
      <c r="BI107" s="303">
        <v>-4.05</v>
      </c>
      <c r="BJ107" s="184"/>
      <c r="BK107" s="303">
        <v>9.9999999999999992E-2</v>
      </c>
      <c r="BL107" s="374"/>
      <c r="BM107" s="303">
        <v>2.2000000000000002</v>
      </c>
      <c r="BN107" s="184"/>
      <c r="BO107" s="303">
        <v>-0.30000000000000004</v>
      </c>
      <c r="BP107" s="184"/>
      <c r="BQ107">
        <f t="shared" si="150"/>
        <v>1</v>
      </c>
      <c r="BR107" s="36">
        <v>42346</v>
      </c>
      <c r="BS107">
        <v>50</v>
      </c>
      <c r="BT107">
        <f t="shared" si="123"/>
        <v>0.5</v>
      </c>
      <c r="BU107">
        <v>-22.772466666666666</v>
      </c>
      <c r="BV107" s="36">
        <v>42349</v>
      </c>
      <c r="BW107" s="100">
        <v>53</v>
      </c>
      <c r="BX107" s="100">
        <f t="shared" si="124"/>
        <v>0.53</v>
      </c>
      <c r="BY107" s="100">
        <f t="shared" si="125"/>
        <v>-23.598953087959998</v>
      </c>
      <c r="BZ107" s="100"/>
      <c r="CA107" s="100"/>
      <c r="CC107" s="36">
        <v>42349</v>
      </c>
      <c r="CD107" s="104">
        <v>-0.87850000000000006</v>
      </c>
      <c r="CE107" s="107">
        <v>-0.82079999999999975</v>
      </c>
      <c r="CF107" s="173">
        <v>-23.598953087959998</v>
      </c>
      <c r="CG107" s="197">
        <v>0.1</v>
      </c>
      <c r="CH107" s="219">
        <v>-0.1292000000000002</v>
      </c>
      <c r="CI107" s="222">
        <f t="shared" si="313"/>
        <v>-1.1499999999999999</v>
      </c>
      <c r="CJ107" s="223">
        <f t="shared" si="314"/>
        <v>0</v>
      </c>
      <c r="CK107" s="198">
        <f t="shared" si="315"/>
        <v>-23.880059000545984</v>
      </c>
      <c r="CL107" s="198">
        <f t="shared" si="316"/>
        <v>-0.11499999999999844</v>
      </c>
      <c r="CM107" s="503">
        <f t="shared" si="353"/>
        <v>0</v>
      </c>
      <c r="CN107" s="503">
        <f t="shared" si="354"/>
        <v>0</v>
      </c>
      <c r="CO107" s="503">
        <f t="shared" si="355"/>
        <v>0</v>
      </c>
      <c r="CP107" s="503">
        <f t="shared" si="356"/>
        <v>0</v>
      </c>
      <c r="CQ107" s="504">
        <f t="shared" si="236"/>
        <v>-23.880059000545984</v>
      </c>
      <c r="CR107" s="513">
        <f t="shared" ref="CR107:CR164" si="385">IF(AND(CQ106&lt;-23,CH107&lt;0),(SUM(CL107:CP107)*0.6),(SUM(CL107:CP107)))</f>
        <v>-6.8999999999999062E-2</v>
      </c>
      <c r="CS107" s="513">
        <f t="shared" si="317"/>
        <v>-0.11499999999999844</v>
      </c>
      <c r="CU107" s="161"/>
      <c r="CW107" s="103">
        <f t="shared" si="154"/>
        <v>-23.813153755081984</v>
      </c>
      <c r="CZ107" s="36">
        <v>42349</v>
      </c>
      <c r="DA107" s="104">
        <v>-0.87850000000000006</v>
      </c>
      <c r="DB107" s="107">
        <v>-0.82079999999999975</v>
      </c>
      <c r="DC107" s="173">
        <v>-23.598953087959998</v>
      </c>
      <c r="DD107" s="197">
        <v>0.1</v>
      </c>
      <c r="DE107" s="219">
        <v>-5.8292000000000002</v>
      </c>
      <c r="DF107" s="222">
        <f t="shared" si="318"/>
        <v>-1.4</v>
      </c>
      <c r="DG107" s="223">
        <f t="shared" si="319"/>
        <v>0</v>
      </c>
      <c r="DH107" s="198">
        <f t="shared" si="320"/>
        <v>-24.530839899449198</v>
      </c>
      <c r="DI107" s="198">
        <f t="shared" si="321"/>
        <v>-2.7999999999998693E-2</v>
      </c>
      <c r="DJ107" s="503">
        <f t="shared" si="357"/>
        <v>0</v>
      </c>
      <c r="DK107" s="503">
        <f t="shared" si="358"/>
        <v>0</v>
      </c>
      <c r="DL107" s="503">
        <f t="shared" si="359"/>
        <v>0</v>
      </c>
      <c r="DM107" s="503">
        <f t="shared" si="360"/>
        <v>0</v>
      </c>
      <c r="DN107" s="504">
        <f t="shared" si="240"/>
        <v>-24.530839899449198</v>
      </c>
      <c r="DO107" s="513">
        <f t="shared" ref="DO107:DO164" si="386">IF(AND(DN106&lt;-23,DE107&lt;0),(SUM(DI107:DM107)*0.6),(SUM(DI107:DM107)))</f>
        <v>-1.6799999999999215E-2</v>
      </c>
      <c r="DP107" s="513">
        <f t="shared" si="322"/>
        <v>-2.7999999999998693E-2</v>
      </c>
      <c r="DR107" s="161"/>
      <c r="DT107" s="103">
        <f t="shared" si="158"/>
        <v>-23.600457209572006</v>
      </c>
      <c r="DU107" s="178"/>
      <c r="DV107" s="179"/>
      <c r="DW107" s="36">
        <v>42349</v>
      </c>
      <c r="DX107" s="104">
        <v>-0.87850000000000006</v>
      </c>
      <c r="DY107" s="107">
        <v>-0.82079999999999975</v>
      </c>
      <c r="DZ107" s="173">
        <v>-23.598953087959998</v>
      </c>
      <c r="EA107" s="197">
        <v>0.1</v>
      </c>
      <c r="EB107" s="219">
        <v>8.3208000000000002</v>
      </c>
      <c r="EC107" s="222">
        <f t="shared" si="323"/>
        <v>0</v>
      </c>
      <c r="ED107" s="223">
        <f t="shared" si="324"/>
        <v>1.2</v>
      </c>
      <c r="EE107" s="198">
        <f t="shared" si="325"/>
        <v>-23.351014396181203</v>
      </c>
      <c r="EF107" s="198">
        <f t="shared" si="326"/>
        <v>0.12000000000000099</v>
      </c>
      <c r="EG107" s="503">
        <f t="shared" si="361"/>
        <v>0</v>
      </c>
      <c r="EH107" s="503">
        <f t="shared" si="362"/>
        <v>0</v>
      </c>
      <c r="EI107" s="503">
        <f t="shared" si="363"/>
        <v>0</v>
      </c>
      <c r="EJ107" s="503">
        <f t="shared" si="364"/>
        <v>0</v>
      </c>
      <c r="EK107" s="504">
        <f t="shared" si="244"/>
        <v>-23.5051240735012</v>
      </c>
      <c r="EL107" s="513">
        <f t="shared" ref="EL107:EL164" si="387">IF(AND(EK106&lt;-23,EB107&lt;0),(SUM(EF107:EJ107)*0.6),(SUM(EF107:EJ107)))</f>
        <v>0.12000000000000099</v>
      </c>
      <c r="EM107" s="513">
        <f t="shared" si="327"/>
        <v>0.12000000000000099</v>
      </c>
      <c r="EO107" s="161"/>
      <c r="EQ107" s="103">
        <f t="shared" si="162"/>
        <v>-22.887124073501194</v>
      </c>
      <c r="ER107" s="178"/>
      <c r="ES107" s="179"/>
      <c r="ET107" s="36">
        <v>42349</v>
      </c>
      <c r="EU107" s="104">
        <v>-0.87850000000000006</v>
      </c>
      <c r="EV107" s="107">
        <v>-0.82079999999999975</v>
      </c>
      <c r="EW107" s="173">
        <v>-23.598953087959998</v>
      </c>
      <c r="EX107" s="197">
        <v>0.1</v>
      </c>
      <c r="EY107" s="219">
        <v>3.5707999999999998</v>
      </c>
      <c r="EZ107" s="222">
        <f t="shared" si="328"/>
        <v>0</v>
      </c>
      <c r="FA107" s="223">
        <f t="shared" si="329"/>
        <v>0</v>
      </c>
      <c r="FB107" s="198">
        <f t="shared" si="330"/>
        <v>-22.569854038647197</v>
      </c>
      <c r="FC107" s="198">
        <f t="shared" si="331"/>
        <v>0</v>
      </c>
      <c r="FD107" s="503">
        <f t="shared" si="365"/>
        <v>0</v>
      </c>
      <c r="FE107" s="503">
        <f t="shared" si="366"/>
        <v>0</v>
      </c>
      <c r="FF107" s="503">
        <f t="shared" si="367"/>
        <v>0.05</v>
      </c>
      <c r="FG107" s="503">
        <f t="shared" si="368"/>
        <v>0</v>
      </c>
      <c r="FH107" s="504">
        <f t="shared" si="248"/>
        <v>-23.61985403864719</v>
      </c>
      <c r="FI107" s="513">
        <f t="shared" ref="FI107:FI164" si="388">IF(AND(FH106&lt;-23,EY107&lt;0),(SUM(FC107:FG107)*0.6),(SUM(FC107:FG107)))</f>
        <v>0.05</v>
      </c>
      <c r="FJ107" s="513">
        <f t="shared" si="332"/>
        <v>0.05</v>
      </c>
      <c r="FL107" s="161"/>
      <c r="FN107" s="103">
        <f t="shared" si="166"/>
        <v>-23.133424596811984</v>
      </c>
      <c r="FO107" s="178"/>
      <c r="FP107" s="179"/>
      <c r="FQ107" s="36">
        <v>42349</v>
      </c>
      <c r="FR107" s="104">
        <v>-0.87850000000000006</v>
      </c>
      <c r="FS107" s="107">
        <v>-0.82079999999999975</v>
      </c>
      <c r="FT107" s="173">
        <v>-23.598953087959998</v>
      </c>
      <c r="FU107" s="197">
        <v>0.1</v>
      </c>
      <c r="FV107" s="218">
        <v>-3.2292000000000001</v>
      </c>
      <c r="FW107" s="222">
        <f t="shared" si="333"/>
        <v>-1.3</v>
      </c>
      <c r="FX107" s="223">
        <f t="shared" si="334"/>
        <v>0</v>
      </c>
      <c r="FY107" s="198">
        <f t="shared" si="335"/>
        <v>-23.19068091245121</v>
      </c>
      <c r="FZ107" s="198">
        <f t="shared" si="336"/>
        <v>-0.12999999999999901</v>
      </c>
      <c r="GA107" s="503">
        <f t="shared" si="369"/>
        <v>0</v>
      </c>
      <c r="GB107" s="503">
        <f t="shared" si="370"/>
        <v>0</v>
      </c>
      <c r="GC107" s="503">
        <f t="shared" si="371"/>
        <v>0</v>
      </c>
      <c r="GD107" s="503">
        <f t="shared" si="372"/>
        <v>0</v>
      </c>
      <c r="GE107" s="504">
        <f t="shared" si="252"/>
        <v>-22.990680912451211</v>
      </c>
      <c r="GF107" s="513">
        <f t="shared" ref="GF107:GF164" si="389">IF(AND(GE106&lt;-23,FV107&lt;0),(SUM(FZ107:GD107)*0.6),(SUM(FZ107:GD107)))</f>
        <v>-0.12999999999999901</v>
      </c>
      <c r="GG107" s="513">
        <f t="shared" si="337"/>
        <v>-0.12999999999999901</v>
      </c>
      <c r="GI107" s="161"/>
      <c r="GK107" s="103">
        <f t="shared" si="170"/>
        <v>-22.990680912451211</v>
      </c>
      <c r="GL107" s="178"/>
      <c r="GM107" s="179"/>
      <c r="GN107" s="36">
        <v>42349</v>
      </c>
      <c r="GO107" s="104">
        <v>-0.87850000000000006</v>
      </c>
      <c r="GP107" s="107">
        <v>-0.82079999999999975</v>
      </c>
      <c r="GQ107" s="173">
        <v>-23.598953087959998</v>
      </c>
      <c r="GR107" s="197">
        <v>0.1</v>
      </c>
      <c r="GS107" s="218">
        <v>0.92079999999999973</v>
      </c>
      <c r="GT107" s="222">
        <f t="shared" si="338"/>
        <v>0</v>
      </c>
      <c r="GU107" s="223">
        <f t="shared" si="339"/>
        <v>-1.1000000000000001</v>
      </c>
      <c r="GV107" s="198">
        <f t="shared" si="340"/>
        <v>-24.565999999999995</v>
      </c>
      <c r="GW107" s="198">
        <f t="shared" si="341"/>
        <v>-2.1999999999998465E-2</v>
      </c>
      <c r="GX107" s="503">
        <f t="shared" si="373"/>
        <v>0</v>
      </c>
      <c r="GY107" s="503">
        <f t="shared" si="374"/>
        <v>0</v>
      </c>
      <c r="GZ107" s="503">
        <f t="shared" si="375"/>
        <v>0</v>
      </c>
      <c r="HA107" s="503">
        <f t="shared" si="376"/>
        <v>0</v>
      </c>
      <c r="HB107" s="504">
        <f t="shared" si="256"/>
        <v>-24.194454129133206</v>
      </c>
      <c r="HC107" s="513">
        <f t="shared" ref="HC107:HC164" si="390">IF(AND(HB106&lt;-23,GS107&lt;0),(SUM(GW107:HA107)*0.6),(SUM(GW107:HA107)))</f>
        <v>-2.1999999999998465E-2</v>
      </c>
      <c r="HD107" s="513">
        <f t="shared" si="342"/>
        <v>-2.1999999999998465E-2</v>
      </c>
      <c r="HF107" s="161"/>
      <c r="HH107" s="103">
        <f t="shared" si="174"/>
        <v>-24.182454129133205</v>
      </c>
      <c r="HJ107" s="179"/>
      <c r="HK107" s="36">
        <v>42349</v>
      </c>
      <c r="HL107" s="104">
        <v>-0.87850000000000006</v>
      </c>
      <c r="HM107" s="107">
        <v>-0.82079999999999975</v>
      </c>
      <c r="HN107" s="173">
        <v>-23.598953087959998</v>
      </c>
      <c r="HO107" s="197">
        <v>0.1</v>
      </c>
      <c r="HP107" s="218">
        <v>3.0207999999999999</v>
      </c>
      <c r="HQ107" s="222">
        <f t="shared" si="343"/>
        <v>0</v>
      </c>
      <c r="HR107" s="223">
        <f t="shared" si="344"/>
        <v>0</v>
      </c>
      <c r="HS107" s="198">
        <f t="shared" si="345"/>
        <v>-24.505620786868807</v>
      </c>
      <c r="HT107" s="198">
        <f t="shared" si="346"/>
        <v>0</v>
      </c>
      <c r="HU107" s="503">
        <f t="shared" si="377"/>
        <v>0</v>
      </c>
      <c r="HV107" s="503">
        <f t="shared" si="378"/>
        <v>0</v>
      </c>
      <c r="HW107" s="503">
        <f t="shared" si="379"/>
        <v>0</v>
      </c>
      <c r="HX107" s="503">
        <f t="shared" si="380"/>
        <v>0</v>
      </c>
      <c r="HY107" s="504">
        <f t="shared" si="260"/>
        <v>-24.105620786868808</v>
      </c>
      <c r="HZ107" s="513">
        <f t="shared" ref="HZ107:HZ164" si="391">IF(AND(HY106&lt;-23,HP107&lt;0),(SUM(HT107:HX107)*0.6),(SUM(HT107:HX107)))</f>
        <v>0</v>
      </c>
      <c r="IA107" s="513">
        <f t="shared" si="347"/>
        <v>0</v>
      </c>
      <c r="IB107" s="159"/>
      <c r="IC107" s="161"/>
      <c r="ID107" s="159"/>
      <c r="IE107" s="103">
        <f t="shared" si="178"/>
        <v>-23.791828218144808</v>
      </c>
      <c r="IF107" s="178"/>
      <c r="IG107" s="179"/>
      <c r="IH107" s="36">
        <v>42349</v>
      </c>
      <c r="II107" s="104">
        <v>-0.87850000000000006</v>
      </c>
      <c r="IJ107" s="107">
        <v>-0.82079999999999975</v>
      </c>
      <c r="IK107" s="173">
        <v>-23.598953087959998</v>
      </c>
      <c r="IL107" s="197">
        <v>0.1</v>
      </c>
      <c r="IM107" s="218">
        <v>0.52079999999999971</v>
      </c>
      <c r="IN107" s="222">
        <f t="shared" si="348"/>
        <v>0</v>
      </c>
      <c r="IO107" s="223">
        <f t="shared" si="349"/>
        <v>-1.1000000000000001</v>
      </c>
      <c r="IP107" s="198">
        <f t="shared" si="350"/>
        <v>-24.567999999999998</v>
      </c>
      <c r="IQ107" s="198">
        <f t="shared" si="351"/>
        <v>-2.1999999999998465E-2</v>
      </c>
      <c r="IR107" s="503">
        <f t="shared" si="381"/>
        <v>0</v>
      </c>
      <c r="IS107" s="503">
        <f t="shared" si="382"/>
        <v>0</v>
      </c>
      <c r="IT107" s="503">
        <f t="shared" si="383"/>
        <v>0</v>
      </c>
      <c r="IU107" s="503">
        <f t="shared" si="384"/>
        <v>0</v>
      </c>
      <c r="IV107" s="504">
        <f t="shared" si="264"/>
        <v>-24.112167740969181</v>
      </c>
      <c r="IW107" s="513">
        <f t="shared" ref="IW107:IW164" si="392">IF(AND(IV106&lt;-23,IM107&lt;0),(SUM(IQ107:IU107)*0.6),(SUM(IQ107:IU107)))</f>
        <v>-2.1999999999998465E-2</v>
      </c>
      <c r="IX107" s="513">
        <f t="shared" si="352"/>
        <v>-2.1999999999998465E-2</v>
      </c>
      <c r="IY107" s="159"/>
      <c r="IZ107" s="161"/>
      <c r="JA107" s="159"/>
      <c r="JB107" s="103">
        <f t="shared" si="182"/>
        <v>-23.907914087414071</v>
      </c>
      <c r="JC107" s="184"/>
      <c r="JD107" s="515">
        <v>-23.598953087959998</v>
      </c>
      <c r="JF107" s="159">
        <v>-0.1292000000000002</v>
      </c>
      <c r="JG107" s="159">
        <f t="shared" si="217"/>
        <v>-23.813153755081984</v>
      </c>
      <c r="JH107" s="159"/>
      <c r="JJ107" s="159">
        <v>-5.8292000000000002</v>
      </c>
      <c r="JK107" s="159">
        <f t="shared" si="218"/>
        <v>-23.600457209572006</v>
      </c>
      <c r="JL107" s="159"/>
      <c r="JN107" s="159">
        <v>8.3208000000000002</v>
      </c>
      <c r="JO107" s="159">
        <f t="shared" si="219"/>
        <v>-22.887124073501194</v>
      </c>
      <c r="JP107" s="159"/>
      <c r="JR107" s="159">
        <v>3.5707999999999998</v>
      </c>
      <c r="JS107" s="159">
        <f t="shared" si="220"/>
        <v>-23.133424596811984</v>
      </c>
      <c r="JT107" s="159"/>
      <c r="JV107" s="159">
        <v>-3.2292000000000001</v>
      </c>
      <c r="JW107" s="159">
        <f t="shared" si="221"/>
        <v>-22.990680912451211</v>
      </c>
      <c r="JX107" s="159"/>
      <c r="JZ107" s="159">
        <v>0.92079999999999973</v>
      </c>
      <c r="KA107" s="159">
        <f t="shared" si="222"/>
        <v>-24.182454129133205</v>
      </c>
      <c r="KB107" s="159"/>
      <c r="KD107" s="370">
        <v>3.0207999999999999</v>
      </c>
      <c r="KE107" s="159">
        <f t="shared" si="223"/>
        <v>-23.791828218144808</v>
      </c>
      <c r="KF107" s="159"/>
      <c r="KH107" s="218">
        <v>0.52079999999999971</v>
      </c>
      <c r="KI107" s="159">
        <f t="shared" si="232"/>
        <v>-23.907914087414071</v>
      </c>
      <c r="KJ107" s="159"/>
      <c r="KK107" s="36">
        <v>42349</v>
      </c>
      <c r="KL107" s="36"/>
    </row>
    <row r="108" spans="1:315" ht="15.75" thickBot="1" x14ac:dyDescent="0.3">
      <c r="A108" s="95">
        <v>41254</v>
      </c>
      <c r="B108" s="36">
        <v>41254</v>
      </c>
      <c r="C108" s="303">
        <v>-0.95</v>
      </c>
      <c r="D108" s="303">
        <v>-6.65</v>
      </c>
      <c r="E108" s="303">
        <v>7.5</v>
      </c>
      <c r="F108" s="303">
        <v>2.75</v>
      </c>
      <c r="G108" s="303">
        <v>-4.05</v>
      </c>
      <c r="H108" s="303">
        <v>9.9999999999999992E-2</v>
      </c>
      <c r="I108" s="303">
        <v>2.2000000000000002</v>
      </c>
      <c r="J108" s="303">
        <v>-0.30000000000000004</v>
      </c>
      <c r="K108" s="105"/>
      <c r="L108" s="36">
        <v>42349</v>
      </c>
      <c r="M108" s="104">
        <v>-0.87850000000000006</v>
      </c>
      <c r="N108" s="98">
        <f t="shared" si="215"/>
        <v>-0.82079999999999975</v>
      </c>
      <c r="O108" s="107">
        <f t="shared" si="216"/>
        <v>-0.76206666666666667</v>
      </c>
      <c r="P108" s="264"/>
      <c r="Q108" s="177">
        <v>42349</v>
      </c>
      <c r="R108" s="303">
        <v>-0.95</v>
      </c>
      <c r="S108" s="219">
        <v>-0.1292000000000002</v>
      </c>
      <c r="U108" s="303">
        <v>-6.65</v>
      </c>
      <c r="V108" s="219">
        <v>-5.8292000000000002</v>
      </c>
      <c r="X108" s="303">
        <v>7.5</v>
      </c>
      <c r="Y108" s="219">
        <v>8.3208000000000002</v>
      </c>
      <c r="AA108" s="303">
        <v>2.75</v>
      </c>
      <c r="AB108" s="219">
        <v>3.5707999999999998</v>
      </c>
      <c r="AD108" s="303">
        <v>-4.05</v>
      </c>
      <c r="AE108" s="218">
        <v>-3.2292000000000001</v>
      </c>
      <c r="AG108" s="303">
        <v>9.9999999999999992E-2</v>
      </c>
      <c r="AH108" s="218">
        <v>0.92079999999999973</v>
      </c>
      <c r="AJ108" s="303">
        <v>2.2000000000000002</v>
      </c>
      <c r="AK108" s="218">
        <v>3.0207999999999999</v>
      </c>
      <c r="AL108" s="103"/>
      <c r="AM108" s="303">
        <v>-0.30000000000000004</v>
      </c>
      <c r="AN108" s="330">
        <f t="shared" si="206"/>
        <v>0.52079999999999971</v>
      </c>
      <c r="AO108" s="484"/>
      <c r="AZ108" s="36">
        <v>42350</v>
      </c>
      <c r="BA108" s="303">
        <v>-0.1</v>
      </c>
      <c r="BB108" s="227">
        <v>-22.646022222222221</v>
      </c>
      <c r="BC108" s="303">
        <v>-2.75</v>
      </c>
      <c r="BD108" s="184"/>
      <c r="BE108" s="303">
        <v>6.15</v>
      </c>
      <c r="BF108" s="184"/>
      <c r="BG108" s="303">
        <v>2.5</v>
      </c>
      <c r="BH108" s="184"/>
      <c r="BI108" s="303">
        <v>-5.05</v>
      </c>
      <c r="BJ108" s="184"/>
      <c r="BK108" s="303">
        <v>-0.15000000000000002</v>
      </c>
      <c r="BL108" s="374"/>
      <c r="BM108" s="303">
        <v>2.5</v>
      </c>
      <c r="BN108" s="184"/>
      <c r="BO108" s="303">
        <v>1.35</v>
      </c>
      <c r="BP108" s="184"/>
      <c r="BQ108">
        <f t="shared" si="150"/>
        <v>0</v>
      </c>
      <c r="BR108" s="36">
        <v>42346</v>
      </c>
      <c r="BS108">
        <v>51</v>
      </c>
      <c r="BT108">
        <f t="shared" si="123"/>
        <v>0.51</v>
      </c>
      <c r="BU108">
        <v>-22.499100000000002</v>
      </c>
      <c r="BV108" s="36">
        <v>42350</v>
      </c>
      <c r="BW108" s="100">
        <v>54</v>
      </c>
      <c r="BX108" s="100">
        <f t="shared" si="124"/>
        <v>0.54</v>
      </c>
      <c r="BY108" s="100">
        <f t="shared" si="125"/>
        <v>-23.64825948096</v>
      </c>
      <c r="BZ108" s="100"/>
      <c r="CA108" s="100"/>
      <c r="CC108" s="36">
        <v>42350</v>
      </c>
      <c r="CD108" s="107">
        <v>-0.99080000000000124</v>
      </c>
      <c r="CE108" s="107">
        <v>-0.93465000000000065</v>
      </c>
      <c r="CF108" s="173">
        <v>-23.64825948096</v>
      </c>
      <c r="CG108" s="197">
        <v>0.1</v>
      </c>
      <c r="CH108" s="219">
        <v>0.83465000000000067</v>
      </c>
      <c r="CI108" s="222">
        <f t="shared" si="313"/>
        <v>0</v>
      </c>
      <c r="CJ108" s="223">
        <f t="shared" si="314"/>
        <v>-1.1000000000000001</v>
      </c>
      <c r="CK108" s="198">
        <f t="shared" si="315"/>
        <v>-23.990059000545983</v>
      </c>
      <c r="CL108" s="198">
        <f t="shared" si="316"/>
        <v>-0.10999999999999943</v>
      </c>
      <c r="CM108" s="503">
        <f t="shared" si="353"/>
        <v>0</v>
      </c>
      <c r="CN108" s="503">
        <f t="shared" si="354"/>
        <v>0</v>
      </c>
      <c r="CO108" s="503">
        <f t="shared" si="355"/>
        <v>0</v>
      </c>
      <c r="CP108" s="503">
        <f t="shared" si="356"/>
        <v>0</v>
      </c>
      <c r="CQ108" s="504">
        <f t="shared" si="236"/>
        <v>-23.990059000545983</v>
      </c>
      <c r="CR108" s="513">
        <f t="shared" si="385"/>
        <v>-0.10999999999999943</v>
      </c>
      <c r="CS108" s="513">
        <f t="shared" si="317"/>
        <v>-0.10999999999999943</v>
      </c>
      <c r="CU108" s="161"/>
      <c r="CW108" s="103">
        <f t="shared" si="154"/>
        <v>-23.923153755081984</v>
      </c>
      <c r="CX108" s="225">
        <v>-22.646022222222221</v>
      </c>
      <c r="CZ108" s="36">
        <v>42350</v>
      </c>
      <c r="DA108" s="107">
        <v>-0.99080000000000124</v>
      </c>
      <c r="DB108" s="107">
        <v>-0.93465000000000065</v>
      </c>
      <c r="DC108" s="173">
        <v>-23.64825948096</v>
      </c>
      <c r="DD108" s="197">
        <v>0.1</v>
      </c>
      <c r="DE108" s="219">
        <v>-1.8153499999999994</v>
      </c>
      <c r="DF108" s="222">
        <f t="shared" si="318"/>
        <v>-1.2</v>
      </c>
      <c r="DG108" s="223">
        <f t="shared" si="319"/>
        <v>0</v>
      </c>
      <c r="DH108" s="198">
        <f t="shared" si="320"/>
        <v>-24.554839899449199</v>
      </c>
      <c r="DI108" s="198">
        <f t="shared" si="321"/>
        <v>-2.4000000000000909E-2</v>
      </c>
      <c r="DJ108" s="503">
        <f t="shared" si="357"/>
        <v>0</v>
      </c>
      <c r="DK108" s="503">
        <f t="shared" si="358"/>
        <v>0</v>
      </c>
      <c r="DL108" s="503">
        <f t="shared" si="359"/>
        <v>0</v>
      </c>
      <c r="DM108" s="503">
        <f t="shared" si="360"/>
        <v>0</v>
      </c>
      <c r="DN108" s="504">
        <f t="shared" si="240"/>
        <v>-24.554839899449199</v>
      </c>
      <c r="DO108" s="513">
        <f t="shared" si="386"/>
        <v>-1.4400000000000544E-2</v>
      </c>
      <c r="DP108" s="513">
        <f t="shared" si="322"/>
        <v>-2.4000000000000909E-2</v>
      </c>
      <c r="DR108" s="161"/>
      <c r="DT108" s="103">
        <f t="shared" si="158"/>
        <v>-23.624457209572007</v>
      </c>
      <c r="DU108" s="178"/>
      <c r="DV108" s="179"/>
      <c r="DW108" s="36">
        <v>42350</v>
      </c>
      <c r="DX108" s="107">
        <v>-0.99080000000000124</v>
      </c>
      <c r="DY108" s="107">
        <v>-0.93465000000000065</v>
      </c>
      <c r="DZ108" s="173">
        <v>-23.64825948096</v>
      </c>
      <c r="EA108" s="197">
        <v>0.1</v>
      </c>
      <c r="EB108" s="219">
        <v>7.0846500000000008</v>
      </c>
      <c r="EC108" s="222">
        <f t="shared" si="323"/>
        <v>0</v>
      </c>
      <c r="ED108" s="223">
        <f t="shared" si="324"/>
        <v>1.2</v>
      </c>
      <c r="EE108" s="198">
        <f t="shared" si="325"/>
        <v>-23.231014396181202</v>
      </c>
      <c r="EF108" s="198">
        <f t="shared" si="326"/>
        <v>0.12000000000000099</v>
      </c>
      <c r="EG108" s="503">
        <f t="shared" si="361"/>
        <v>0</v>
      </c>
      <c r="EH108" s="503">
        <f t="shared" si="362"/>
        <v>0</v>
      </c>
      <c r="EI108" s="503">
        <f t="shared" si="363"/>
        <v>0</v>
      </c>
      <c r="EJ108" s="503">
        <f t="shared" si="364"/>
        <v>0</v>
      </c>
      <c r="EK108" s="504">
        <f t="shared" si="244"/>
        <v>-23.385124073501199</v>
      </c>
      <c r="EL108" s="513">
        <f t="shared" si="387"/>
        <v>0.12000000000000099</v>
      </c>
      <c r="EM108" s="513">
        <f t="shared" si="327"/>
        <v>0.12000000000000099</v>
      </c>
      <c r="EO108" s="161"/>
      <c r="EQ108" s="103">
        <f t="shared" si="162"/>
        <v>-22.767124073501193</v>
      </c>
      <c r="ER108" s="178"/>
      <c r="ES108" s="179"/>
      <c r="ET108" s="36">
        <v>42350</v>
      </c>
      <c r="EU108" s="107">
        <v>-0.99080000000000124</v>
      </c>
      <c r="EV108" s="107">
        <v>-0.93465000000000065</v>
      </c>
      <c r="EW108" s="173">
        <v>-23.64825948096</v>
      </c>
      <c r="EX108" s="197">
        <v>0.1</v>
      </c>
      <c r="EY108" s="219">
        <v>3.4346500000000004</v>
      </c>
      <c r="EZ108" s="222">
        <f t="shared" si="328"/>
        <v>0</v>
      </c>
      <c r="FA108" s="223">
        <f t="shared" si="329"/>
        <v>0</v>
      </c>
      <c r="FB108" s="198">
        <f t="shared" si="330"/>
        <v>-22.569854038647197</v>
      </c>
      <c r="FC108" s="198">
        <f t="shared" si="331"/>
        <v>0</v>
      </c>
      <c r="FD108" s="503">
        <f t="shared" si="365"/>
        <v>0</v>
      </c>
      <c r="FE108" s="503">
        <f t="shared" si="366"/>
        <v>0</v>
      </c>
      <c r="FF108" s="503">
        <f t="shared" si="367"/>
        <v>0.05</v>
      </c>
      <c r="FG108" s="503">
        <f t="shared" si="368"/>
        <v>0</v>
      </c>
      <c r="FH108" s="504">
        <f t="shared" si="248"/>
        <v>-23.56985403864719</v>
      </c>
      <c r="FI108" s="513">
        <f t="shared" si="388"/>
        <v>0.05</v>
      </c>
      <c r="FJ108" s="513">
        <f t="shared" si="332"/>
        <v>0.05</v>
      </c>
      <c r="FL108" s="161"/>
      <c r="FN108" s="103">
        <f t="shared" si="166"/>
        <v>-23.083424596811984</v>
      </c>
      <c r="FO108" s="178"/>
      <c r="FP108" s="179"/>
      <c r="FQ108" s="36">
        <v>42350</v>
      </c>
      <c r="FR108" s="107">
        <v>-0.99080000000000124</v>
      </c>
      <c r="FS108" s="107">
        <v>-0.93465000000000065</v>
      </c>
      <c r="FT108" s="173">
        <v>-23.64825948096</v>
      </c>
      <c r="FU108" s="197">
        <v>0.1</v>
      </c>
      <c r="FV108" s="218">
        <v>-4.1153499999999994</v>
      </c>
      <c r="FW108" s="222">
        <f t="shared" si="333"/>
        <v>-1.4</v>
      </c>
      <c r="FX108" s="223">
        <f t="shared" si="334"/>
        <v>0</v>
      </c>
      <c r="FY108" s="198">
        <f t="shared" si="335"/>
        <v>-23.330680912451211</v>
      </c>
      <c r="FZ108" s="198">
        <f t="shared" si="336"/>
        <v>-0.14000000000000057</v>
      </c>
      <c r="GA108" s="503">
        <f t="shared" si="369"/>
        <v>0</v>
      </c>
      <c r="GB108" s="503">
        <f t="shared" si="370"/>
        <v>0</v>
      </c>
      <c r="GC108" s="503">
        <f t="shared" si="371"/>
        <v>0</v>
      </c>
      <c r="GD108" s="503">
        <f t="shared" si="372"/>
        <v>0</v>
      </c>
      <c r="GE108" s="504">
        <f t="shared" si="252"/>
        <v>-23.130680912451211</v>
      </c>
      <c r="GF108" s="513">
        <f t="shared" si="389"/>
        <v>-0.14000000000000057</v>
      </c>
      <c r="GG108" s="513">
        <f t="shared" si="337"/>
        <v>-0.14000000000000057</v>
      </c>
      <c r="GI108" s="161"/>
      <c r="GK108" s="103">
        <f t="shared" si="170"/>
        <v>-23.130680912451211</v>
      </c>
      <c r="GL108" s="178"/>
      <c r="GM108" s="179"/>
      <c r="GN108" s="36">
        <v>42350</v>
      </c>
      <c r="GO108" s="107">
        <v>-0.99080000000000124</v>
      </c>
      <c r="GP108" s="107">
        <v>-0.93465000000000065</v>
      </c>
      <c r="GQ108" s="173">
        <v>-23.64825948096</v>
      </c>
      <c r="GR108" s="197">
        <v>0.1</v>
      </c>
      <c r="GS108" s="218">
        <v>0.78465000000000062</v>
      </c>
      <c r="GT108" s="222">
        <f t="shared" si="338"/>
        <v>0</v>
      </c>
      <c r="GU108" s="223">
        <f t="shared" si="339"/>
        <v>-1.1000000000000001</v>
      </c>
      <c r="GV108" s="198">
        <f t="shared" si="340"/>
        <v>-24.587999999999994</v>
      </c>
      <c r="GW108" s="198">
        <f t="shared" si="341"/>
        <v>-2.1999999999998465E-2</v>
      </c>
      <c r="GX108" s="503">
        <f t="shared" si="373"/>
        <v>0</v>
      </c>
      <c r="GY108" s="503">
        <f t="shared" si="374"/>
        <v>0</v>
      </c>
      <c r="GZ108" s="503">
        <f t="shared" si="375"/>
        <v>0</v>
      </c>
      <c r="HA108" s="503">
        <f t="shared" si="376"/>
        <v>0</v>
      </c>
      <c r="HB108" s="504">
        <f t="shared" si="256"/>
        <v>-24.216454129133204</v>
      </c>
      <c r="HC108" s="513">
        <f t="shared" si="390"/>
        <v>-2.1999999999998465E-2</v>
      </c>
      <c r="HD108" s="513">
        <f t="shared" si="342"/>
        <v>-2.1999999999998465E-2</v>
      </c>
      <c r="HF108" s="161"/>
      <c r="HH108" s="103">
        <f t="shared" si="174"/>
        <v>-24.204454129133204</v>
      </c>
      <c r="HJ108" s="179"/>
      <c r="HK108" s="36">
        <v>42350</v>
      </c>
      <c r="HL108" s="107">
        <v>-0.99080000000000124</v>
      </c>
      <c r="HM108" s="107">
        <v>-0.93465000000000065</v>
      </c>
      <c r="HN108" s="173">
        <v>-23.64825948096</v>
      </c>
      <c r="HO108" s="197">
        <v>0.1</v>
      </c>
      <c r="HP108" s="218">
        <v>3.4346500000000004</v>
      </c>
      <c r="HQ108" s="222">
        <f t="shared" si="343"/>
        <v>0</v>
      </c>
      <c r="HR108" s="223">
        <f t="shared" si="344"/>
        <v>0</v>
      </c>
      <c r="HS108" s="198">
        <f t="shared" si="345"/>
        <v>-24.505620786868807</v>
      </c>
      <c r="HT108" s="198">
        <f t="shared" si="346"/>
        <v>0</v>
      </c>
      <c r="HU108" s="503">
        <f t="shared" si="377"/>
        <v>0</v>
      </c>
      <c r="HV108" s="503">
        <f t="shared" si="378"/>
        <v>0</v>
      </c>
      <c r="HW108" s="503">
        <f t="shared" si="379"/>
        <v>0</v>
      </c>
      <c r="HX108" s="503">
        <f t="shared" si="380"/>
        <v>0</v>
      </c>
      <c r="HY108" s="504">
        <f t="shared" si="260"/>
        <v>-24.105620786868808</v>
      </c>
      <c r="HZ108" s="513">
        <f t="shared" si="391"/>
        <v>0</v>
      </c>
      <c r="IA108" s="513">
        <f t="shared" si="347"/>
        <v>0</v>
      </c>
      <c r="IB108" s="159"/>
      <c r="IC108" s="161"/>
      <c r="ID108" s="159"/>
      <c r="IE108" s="103">
        <f t="shared" si="178"/>
        <v>-23.791828218144808</v>
      </c>
      <c r="IF108" s="178"/>
      <c r="IG108" s="179"/>
      <c r="IH108" s="36">
        <v>42350</v>
      </c>
      <c r="II108" s="107">
        <v>-0.99080000000000124</v>
      </c>
      <c r="IJ108" s="107">
        <v>-0.93465000000000065</v>
      </c>
      <c r="IK108" s="173">
        <v>-23.64825948096</v>
      </c>
      <c r="IL108" s="197">
        <v>0.1</v>
      </c>
      <c r="IM108" s="218">
        <v>2.284650000000001</v>
      </c>
      <c r="IN108" s="222">
        <f t="shared" si="348"/>
        <v>0</v>
      </c>
      <c r="IO108" s="223">
        <f t="shared" si="349"/>
        <v>-0.5</v>
      </c>
      <c r="IP108" s="198">
        <f t="shared" si="350"/>
        <v>-24.577999999999999</v>
      </c>
      <c r="IQ108" s="198">
        <f t="shared" si="351"/>
        <v>-1.0000000000001563E-2</v>
      </c>
      <c r="IR108" s="503">
        <f t="shared" si="381"/>
        <v>0</v>
      </c>
      <c r="IS108" s="503">
        <f t="shared" si="382"/>
        <v>0</v>
      </c>
      <c r="IT108" s="503">
        <f t="shared" si="383"/>
        <v>0</v>
      </c>
      <c r="IU108" s="503">
        <f t="shared" si="384"/>
        <v>0</v>
      </c>
      <c r="IV108" s="504">
        <f t="shared" si="264"/>
        <v>-24.122167740969182</v>
      </c>
      <c r="IW108" s="513">
        <f t="shared" si="392"/>
        <v>-1.0000000000001563E-2</v>
      </c>
      <c r="IX108" s="513">
        <f t="shared" si="352"/>
        <v>-1.0000000000001563E-2</v>
      </c>
      <c r="IY108" s="159"/>
      <c r="IZ108" s="161"/>
      <c r="JA108" s="159"/>
      <c r="JB108" s="103">
        <f t="shared" si="182"/>
        <v>-23.917914087414072</v>
      </c>
      <c r="JC108" s="184"/>
      <c r="JD108" s="515">
        <v>-23.64825948096</v>
      </c>
      <c r="JE108">
        <v>4</v>
      </c>
      <c r="JF108" s="159">
        <v>0.83465000000000067</v>
      </c>
      <c r="JG108" s="159">
        <f t="shared" si="217"/>
        <v>-23.923153755081984</v>
      </c>
      <c r="JH108" s="228">
        <v>-22.646022222222221</v>
      </c>
      <c r="JJ108" s="159">
        <v>-1.8153499999999994</v>
      </c>
      <c r="JK108" s="159">
        <f t="shared" si="218"/>
        <v>-23.624457209572007</v>
      </c>
      <c r="JL108" s="159"/>
      <c r="JN108" s="159">
        <v>7.0846500000000008</v>
      </c>
      <c r="JO108" s="159">
        <f t="shared" si="219"/>
        <v>-22.767124073501193</v>
      </c>
      <c r="JP108" s="159"/>
      <c r="JR108" s="159">
        <v>3.4346500000000004</v>
      </c>
      <c r="JS108" s="159">
        <f t="shared" si="220"/>
        <v>-23.083424596811984</v>
      </c>
      <c r="JT108" s="159"/>
      <c r="JV108" s="159">
        <v>-4.1153499999999994</v>
      </c>
      <c r="JW108" s="159">
        <f t="shared" si="221"/>
        <v>-23.130680912451211</v>
      </c>
      <c r="JX108" s="159"/>
      <c r="JZ108" s="159">
        <v>0.78465000000000062</v>
      </c>
      <c r="KA108" s="159">
        <f t="shared" si="222"/>
        <v>-24.204454129133204</v>
      </c>
      <c r="KB108" s="159"/>
      <c r="KD108" s="370">
        <v>3.4346500000000004</v>
      </c>
      <c r="KE108" s="159">
        <f t="shared" si="223"/>
        <v>-23.791828218144808</v>
      </c>
      <c r="KF108" s="159"/>
      <c r="KH108" s="218">
        <v>2.284650000000001</v>
      </c>
      <c r="KI108" s="159">
        <f t="shared" si="232"/>
        <v>-23.917914087414072</v>
      </c>
      <c r="KJ108" s="159"/>
      <c r="KK108" s="36">
        <v>42350</v>
      </c>
      <c r="KL108" s="36"/>
    </row>
    <row r="109" spans="1:315" x14ac:dyDescent="0.25">
      <c r="A109" s="95">
        <v>41255</v>
      </c>
      <c r="B109" s="36">
        <v>41255</v>
      </c>
      <c r="C109" s="303">
        <v>-0.1</v>
      </c>
      <c r="D109" s="303">
        <v>-2.75</v>
      </c>
      <c r="E109" s="303">
        <v>6.15</v>
      </c>
      <c r="F109" s="303">
        <v>2.5</v>
      </c>
      <c r="G109" s="303">
        <v>-5.05</v>
      </c>
      <c r="H109" s="303">
        <v>-0.15000000000000002</v>
      </c>
      <c r="I109" s="303">
        <v>2.5</v>
      </c>
      <c r="J109" s="303">
        <v>1.35</v>
      </c>
      <c r="K109" s="105"/>
      <c r="L109" s="36">
        <v>42350</v>
      </c>
      <c r="M109" s="117">
        <v>-0.99080000000000124</v>
      </c>
      <c r="N109" s="98">
        <f t="shared" si="215"/>
        <v>-0.93465000000000065</v>
      </c>
      <c r="O109" s="107">
        <f t="shared" si="216"/>
        <v>-0.87746666666666684</v>
      </c>
      <c r="P109" s="264"/>
      <c r="Q109" s="177">
        <v>42350</v>
      </c>
      <c r="R109" s="303">
        <v>-0.1</v>
      </c>
      <c r="S109" s="219">
        <v>0.83465000000000067</v>
      </c>
      <c r="T109" s="182">
        <v>-22.646022222222221</v>
      </c>
      <c r="U109" s="303">
        <v>-2.75</v>
      </c>
      <c r="V109" s="219">
        <v>-1.8153499999999994</v>
      </c>
      <c r="X109" s="303">
        <v>6.15</v>
      </c>
      <c r="Y109" s="219">
        <v>7.0846500000000008</v>
      </c>
      <c r="AA109" s="303">
        <v>2.5</v>
      </c>
      <c r="AB109" s="219">
        <v>3.4346500000000004</v>
      </c>
      <c r="AD109" s="303">
        <v>-5.05</v>
      </c>
      <c r="AE109" s="218">
        <v>-4.1153499999999994</v>
      </c>
      <c r="AG109" s="303">
        <v>-0.15000000000000002</v>
      </c>
      <c r="AH109" s="218">
        <v>0.78465000000000062</v>
      </c>
      <c r="AJ109" s="303">
        <v>2.5</v>
      </c>
      <c r="AK109" s="218">
        <v>3.4346500000000004</v>
      </c>
      <c r="AL109" s="103"/>
      <c r="AM109" s="303">
        <v>1.35</v>
      </c>
      <c r="AN109" s="330">
        <f t="shared" si="206"/>
        <v>2.284650000000001</v>
      </c>
      <c r="AO109" s="484"/>
      <c r="AZ109" s="36">
        <v>42351</v>
      </c>
      <c r="BA109" s="303">
        <v>-1.0499999999999998</v>
      </c>
      <c r="BB109" s="227"/>
      <c r="BC109" s="303">
        <v>0.05</v>
      </c>
      <c r="BD109" s="184"/>
      <c r="BE109" s="303">
        <v>3.45</v>
      </c>
      <c r="BF109" s="184"/>
      <c r="BG109" s="303">
        <v>3.25</v>
      </c>
      <c r="BH109" s="184"/>
      <c r="BI109" s="303">
        <v>-8.8000000000000007</v>
      </c>
      <c r="BJ109" s="184"/>
      <c r="BK109" s="303">
        <v>0</v>
      </c>
      <c r="BL109" s="374"/>
      <c r="BM109" s="303">
        <v>4.9499999999999993</v>
      </c>
      <c r="BN109" s="184"/>
      <c r="BO109" s="303">
        <v>1.85</v>
      </c>
      <c r="BP109" s="184"/>
      <c r="BQ109">
        <f t="shared" si="150"/>
        <v>1</v>
      </c>
      <c r="BR109" s="36">
        <v>42347</v>
      </c>
      <c r="BS109">
        <v>52</v>
      </c>
      <c r="BT109">
        <f t="shared" si="123"/>
        <v>0.52</v>
      </c>
      <c r="BU109" s="490"/>
      <c r="BV109" s="36">
        <v>42351</v>
      </c>
      <c r="BW109" s="100">
        <v>55</v>
      </c>
      <c r="BX109" s="100">
        <f t="shared" si="124"/>
        <v>0.55000000000000004</v>
      </c>
      <c r="BY109" s="100">
        <f t="shared" si="125"/>
        <v>-23.694241974999997</v>
      </c>
      <c r="BZ109" s="100"/>
      <c r="CA109" s="100"/>
      <c r="CC109" s="36">
        <v>42351</v>
      </c>
      <c r="CD109" s="107">
        <v>-1.0999999999999999</v>
      </c>
      <c r="CE109" s="107">
        <v>-1.0454000000000006</v>
      </c>
      <c r="CF109" s="173">
        <v>-23.694241974999997</v>
      </c>
      <c r="CG109" s="197">
        <v>0.1</v>
      </c>
      <c r="CH109" s="219">
        <v>-4.5999999999992713E-3</v>
      </c>
      <c r="CI109" s="222">
        <f t="shared" si="313"/>
        <v>-1.1499999999999999</v>
      </c>
      <c r="CJ109" s="223">
        <f t="shared" si="314"/>
        <v>0</v>
      </c>
      <c r="CK109" s="198">
        <f t="shared" si="315"/>
        <v>-24.105059000545982</v>
      </c>
      <c r="CL109" s="198">
        <f t="shared" si="316"/>
        <v>-0.11499999999999844</v>
      </c>
      <c r="CM109" s="503">
        <f t="shared" si="353"/>
        <v>0</v>
      </c>
      <c r="CN109" s="503">
        <f t="shared" si="354"/>
        <v>0</v>
      </c>
      <c r="CO109" s="503">
        <f t="shared" si="355"/>
        <v>0</v>
      </c>
      <c r="CP109" s="503">
        <f t="shared" si="356"/>
        <v>0</v>
      </c>
      <c r="CQ109" s="504">
        <f t="shared" si="236"/>
        <v>-24.105059000545982</v>
      </c>
      <c r="CR109" s="513">
        <f t="shared" si="385"/>
        <v>-6.8999999999999062E-2</v>
      </c>
      <c r="CS109" s="513">
        <f t="shared" si="317"/>
        <v>-0.11499999999999844</v>
      </c>
      <c r="CU109" s="161"/>
      <c r="CW109" s="103">
        <f t="shared" si="154"/>
        <v>-24.038153755081982</v>
      </c>
      <c r="CZ109" s="36">
        <v>42351</v>
      </c>
      <c r="DA109" s="107">
        <v>-1.0999999999999999</v>
      </c>
      <c r="DB109" s="107">
        <v>-1.0454000000000006</v>
      </c>
      <c r="DC109" s="173">
        <v>-23.694241974999997</v>
      </c>
      <c r="DD109" s="197">
        <v>0.1</v>
      </c>
      <c r="DE109" s="219">
        <v>1.0954000000000006</v>
      </c>
      <c r="DF109" s="222">
        <f t="shared" si="318"/>
        <v>0</v>
      </c>
      <c r="DG109" s="223">
        <f t="shared" si="319"/>
        <v>-1</v>
      </c>
      <c r="DH109" s="198">
        <f t="shared" si="320"/>
        <v>-24.574839899449199</v>
      </c>
      <c r="DI109" s="198">
        <f t="shared" si="321"/>
        <v>-1.9999999999999574E-2</v>
      </c>
      <c r="DJ109" s="503">
        <f t="shared" si="357"/>
        <v>0</v>
      </c>
      <c r="DK109" s="503">
        <f t="shared" si="358"/>
        <v>0</v>
      </c>
      <c r="DL109" s="503">
        <f t="shared" si="359"/>
        <v>0</v>
      </c>
      <c r="DM109" s="503">
        <f t="shared" si="360"/>
        <v>0</v>
      </c>
      <c r="DN109" s="504">
        <f t="shared" si="240"/>
        <v>-24.574839899449199</v>
      </c>
      <c r="DO109" s="513">
        <f t="shared" si="386"/>
        <v>-1.9999999999999574E-2</v>
      </c>
      <c r="DP109" s="513">
        <f t="shared" si="322"/>
        <v>-1.9999999999999574E-2</v>
      </c>
      <c r="DR109" s="161"/>
      <c r="DT109" s="103">
        <f t="shared" si="158"/>
        <v>-23.644457209572007</v>
      </c>
      <c r="DU109" s="178"/>
      <c r="DV109" s="179"/>
      <c r="DW109" s="36">
        <v>42351</v>
      </c>
      <c r="DX109" s="107">
        <v>-1.0999999999999999</v>
      </c>
      <c r="DY109" s="107">
        <v>-1.0454000000000006</v>
      </c>
      <c r="DZ109" s="173">
        <v>-23.694241974999997</v>
      </c>
      <c r="EA109" s="197">
        <v>0.1</v>
      </c>
      <c r="EB109" s="219">
        <v>4.495400000000001</v>
      </c>
      <c r="EC109" s="222">
        <f t="shared" si="323"/>
        <v>0</v>
      </c>
      <c r="ED109" s="223">
        <f t="shared" si="324"/>
        <v>1.1000000000000001</v>
      </c>
      <c r="EE109" s="198">
        <f t="shared" si="325"/>
        <v>-23.121014396181202</v>
      </c>
      <c r="EF109" s="198">
        <f t="shared" si="326"/>
        <v>0.10999999999999943</v>
      </c>
      <c r="EG109" s="503">
        <f t="shared" si="361"/>
        <v>0</v>
      </c>
      <c r="EH109" s="503">
        <f t="shared" si="362"/>
        <v>0</v>
      </c>
      <c r="EI109" s="503">
        <f t="shared" si="363"/>
        <v>0</v>
      </c>
      <c r="EJ109" s="503">
        <f t="shared" si="364"/>
        <v>0</v>
      </c>
      <c r="EK109" s="504">
        <f t="shared" si="244"/>
        <v>-23.2751240735012</v>
      </c>
      <c r="EL109" s="513">
        <f t="shared" si="387"/>
        <v>0.10999999999999943</v>
      </c>
      <c r="EM109" s="513">
        <f t="shared" si="327"/>
        <v>0.10999999999999943</v>
      </c>
      <c r="EO109" s="161"/>
      <c r="EQ109" s="103">
        <f t="shared" si="162"/>
        <v>-22.657124073501194</v>
      </c>
      <c r="ER109" s="178"/>
      <c r="ES109" s="179"/>
      <c r="ET109" s="36">
        <v>42351</v>
      </c>
      <c r="EU109" s="107">
        <v>-1.0999999999999999</v>
      </c>
      <c r="EV109" s="107">
        <v>-1.0454000000000006</v>
      </c>
      <c r="EW109" s="173">
        <v>-23.694241974999997</v>
      </c>
      <c r="EX109" s="197">
        <v>0.1</v>
      </c>
      <c r="EY109" s="219">
        <v>4.2954000000000008</v>
      </c>
      <c r="EZ109" s="222">
        <f t="shared" si="328"/>
        <v>0</v>
      </c>
      <c r="FA109" s="223">
        <f t="shared" si="329"/>
        <v>1.1000000000000001</v>
      </c>
      <c r="FB109" s="198">
        <f t="shared" si="330"/>
        <v>-22.459854038647197</v>
      </c>
      <c r="FC109" s="198">
        <f t="shared" si="331"/>
        <v>0.10999999999999943</v>
      </c>
      <c r="FD109" s="503">
        <f t="shared" si="365"/>
        <v>0</v>
      </c>
      <c r="FE109" s="503">
        <f t="shared" si="366"/>
        <v>0</v>
      </c>
      <c r="FF109" s="503">
        <f t="shared" si="367"/>
        <v>0.05</v>
      </c>
      <c r="FG109" s="503">
        <f t="shared" si="368"/>
        <v>0</v>
      </c>
      <c r="FH109" s="504">
        <f t="shared" si="248"/>
        <v>-23.40985403864719</v>
      </c>
      <c r="FI109" s="513">
        <f t="shared" si="388"/>
        <v>0.15999999999999942</v>
      </c>
      <c r="FJ109" s="513">
        <f t="shared" si="332"/>
        <v>0.15999999999999942</v>
      </c>
      <c r="FL109" s="161"/>
      <c r="FN109" s="103">
        <f t="shared" si="166"/>
        <v>-22.923424596811984</v>
      </c>
      <c r="FO109" s="178"/>
      <c r="FP109" s="179"/>
      <c r="FQ109" s="36">
        <v>42351</v>
      </c>
      <c r="FR109" s="107">
        <v>-1.0999999999999999</v>
      </c>
      <c r="FS109" s="107">
        <v>-1.0454000000000006</v>
      </c>
      <c r="FT109" s="173">
        <v>-23.694241974999997</v>
      </c>
      <c r="FU109" s="197">
        <v>0.1</v>
      </c>
      <c r="FV109" s="218">
        <v>-7.7545999999999999</v>
      </c>
      <c r="FW109" s="222">
        <f t="shared" si="333"/>
        <v>-1.4</v>
      </c>
      <c r="FX109" s="223">
        <f t="shared" si="334"/>
        <v>0</v>
      </c>
      <c r="FY109" s="198">
        <f t="shared" si="335"/>
        <v>-23.470680912451211</v>
      </c>
      <c r="FZ109" s="198">
        <f t="shared" si="336"/>
        <v>-0.14000000000000057</v>
      </c>
      <c r="GA109" s="503">
        <f t="shared" si="369"/>
        <v>0</v>
      </c>
      <c r="GB109" s="503">
        <f t="shared" si="370"/>
        <v>0</v>
      </c>
      <c r="GC109" s="503">
        <f t="shared" si="371"/>
        <v>0</v>
      </c>
      <c r="GD109" s="503">
        <f t="shared" si="372"/>
        <v>0</v>
      </c>
      <c r="GE109" s="504">
        <f t="shared" si="252"/>
        <v>-23.270680912451212</v>
      </c>
      <c r="GF109" s="513">
        <f t="shared" si="389"/>
        <v>-8.4000000000000338E-2</v>
      </c>
      <c r="GG109" s="513">
        <f t="shared" si="337"/>
        <v>-0.14000000000000057</v>
      </c>
      <c r="GI109" s="161"/>
      <c r="GK109" s="103">
        <f t="shared" si="170"/>
        <v>-23.270680912451212</v>
      </c>
      <c r="GL109" s="178"/>
      <c r="GM109" s="179"/>
      <c r="GN109" s="36">
        <v>42351</v>
      </c>
      <c r="GO109" s="107">
        <v>-1.0999999999999999</v>
      </c>
      <c r="GP109" s="107">
        <v>-1.0454000000000006</v>
      </c>
      <c r="GQ109" s="173">
        <v>-23.694241974999997</v>
      </c>
      <c r="GR109" s="197">
        <v>0.1</v>
      </c>
      <c r="GS109" s="218">
        <v>1.0454000000000006</v>
      </c>
      <c r="GT109" s="222">
        <f t="shared" si="338"/>
        <v>0</v>
      </c>
      <c r="GU109" s="223">
        <f t="shared" si="339"/>
        <v>-1</v>
      </c>
      <c r="GV109" s="198">
        <f t="shared" si="340"/>
        <v>-24.607999999999993</v>
      </c>
      <c r="GW109" s="198">
        <f t="shared" si="341"/>
        <v>-1.9999999999999574E-2</v>
      </c>
      <c r="GX109" s="503">
        <f t="shared" si="373"/>
        <v>0</v>
      </c>
      <c r="GY109" s="503">
        <f t="shared" si="374"/>
        <v>0</v>
      </c>
      <c r="GZ109" s="503">
        <f t="shared" si="375"/>
        <v>0</v>
      </c>
      <c r="HA109" s="503">
        <f t="shared" si="376"/>
        <v>0</v>
      </c>
      <c r="HB109" s="504">
        <f t="shared" si="256"/>
        <v>-24.236454129133204</v>
      </c>
      <c r="HC109" s="513">
        <f t="shared" si="390"/>
        <v>-1.9999999999999574E-2</v>
      </c>
      <c r="HD109" s="513">
        <f t="shared" si="342"/>
        <v>-1.9999999999999574E-2</v>
      </c>
      <c r="HF109" s="161"/>
      <c r="HH109" s="103">
        <f t="shared" si="174"/>
        <v>-24.224454129133203</v>
      </c>
      <c r="HJ109" s="179"/>
      <c r="HK109" s="36">
        <v>42351</v>
      </c>
      <c r="HL109" s="107">
        <v>-1.0999999999999999</v>
      </c>
      <c r="HM109" s="107">
        <v>-1.0454000000000006</v>
      </c>
      <c r="HN109" s="173">
        <v>-23.694241974999997</v>
      </c>
      <c r="HO109" s="197">
        <v>0.1</v>
      </c>
      <c r="HP109" s="218">
        <v>5.9954000000000001</v>
      </c>
      <c r="HQ109" s="222">
        <f t="shared" si="343"/>
        <v>0</v>
      </c>
      <c r="HR109" s="223">
        <f t="shared" si="344"/>
        <v>1.2</v>
      </c>
      <c r="HS109" s="198">
        <f t="shared" si="345"/>
        <v>-24.385620786868806</v>
      </c>
      <c r="HT109" s="198">
        <f t="shared" si="346"/>
        <v>0.12000000000000099</v>
      </c>
      <c r="HU109" s="503">
        <f t="shared" si="377"/>
        <v>0</v>
      </c>
      <c r="HV109" s="503">
        <f t="shared" si="378"/>
        <v>0</v>
      </c>
      <c r="HW109" s="503">
        <f t="shared" si="379"/>
        <v>0</v>
      </c>
      <c r="HX109" s="503">
        <f t="shared" si="380"/>
        <v>0</v>
      </c>
      <c r="HY109" s="504">
        <f t="shared" si="260"/>
        <v>-23.985620786868807</v>
      </c>
      <c r="HZ109" s="513">
        <f t="shared" si="391"/>
        <v>0.12000000000000099</v>
      </c>
      <c r="IA109" s="513">
        <f t="shared" si="347"/>
        <v>0.12000000000000099</v>
      </c>
      <c r="IB109" s="159"/>
      <c r="IC109" s="161"/>
      <c r="ID109" s="159"/>
      <c r="IE109" s="103">
        <f t="shared" si="178"/>
        <v>-23.671828218144807</v>
      </c>
      <c r="IF109" s="178"/>
      <c r="IG109" s="179"/>
      <c r="IH109" s="36">
        <v>42351</v>
      </c>
      <c r="II109" s="107">
        <v>-1.0999999999999999</v>
      </c>
      <c r="IJ109" s="107">
        <v>-1.0454000000000006</v>
      </c>
      <c r="IK109" s="173">
        <v>-23.694241974999997</v>
      </c>
      <c r="IL109" s="197">
        <v>0.1</v>
      </c>
      <c r="IM109" s="218">
        <v>2.8954000000000004</v>
      </c>
      <c r="IN109" s="222">
        <f t="shared" si="348"/>
        <v>0</v>
      </c>
      <c r="IO109" s="223">
        <f t="shared" si="349"/>
        <v>-0.5</v>
      </c>
      <c r="IP109" s="198">
        <f t="shared" si="350"/>
        <v>-24.588000000000001</v>
      </c>
      <c r="IQ109" s="198">
        <f t="shared" si="351"/>
        <v>-1.0000000000001563E-2</v>
      </c>
      <c r="IR109" s="503">
        <f t="shared" si="381"/>
        <v>0</v>
      </c>
      <c r="IS109" s="503">
        <f t="shared" si="382"/>
        <v>0</v>
      </c>
      <c r="IT109" s="503">
        <f t="shared" si="383"/>
        <v>0</v>
      </c>
      <c r="IU109" s="503">
        <f t="shared" si="384"/>
        <v>0</v>
      </c>
      <c r="IV109" s="504">
        <f t="shared" si="264"/>
        <v>-24.132167740969184</v>
      </c>
      <c r="IW109" s="513">
        <f t="shared" si="392"/>
        <v>-1.0000000000001563E-2</v>
      </c>
      <c r="IX109" s="513">
        <f t="shared" si="352"/>
        <v>-1.0000000000001563E-2</v>
      </c>
      <c r="IY109" s="159"/>
      <c r="IZ109" s="161"/>
      <c r="JA109" s="159"/>
      <c r="JB109" s="103">
        <f t="shared" si="182"/>
        <v>-23.927914087414074</v>
      </c>
      <c r="JC109" s="184"/>
      <c r="JD109" s="515">
        <v>-23.694241974999997</v>
      </c>
      <c r="JF109" s="159">
        <v>-4.5999999999992713E-3</v>
      </c>
      <c r="JG109" s="159">
        <f t="shared" si="217"/>
        <v>-24.038153755081982</v>
      </c>
      <c r="JH109" s="159"/>
      <c r="JJ109" s="159">
        <v>1.0954000000000006</v>
      </c>
      <c r="JK109" s="159">
        <f t="shared" si="218"/>
        <v>-23.644457209572007</v>
      </c>
      <c r="JL109" s="159"/>
      <c r="JN109" s="159">
        <v>4.495400000000001</v>
      </c>
      <c r="JO109" s="159">
        <f t="shared" si="219"/>
        <v>-22.657124073501194</v>
      </c>
      <c r="JP109" s="159"/>
      <c r="JR109" s="159">
        <v>4.2954000000000008</v>
      </c>
      <c r="JS109" s="159">
        <f t="shared" si="220"/>
        <v>-22.923424596811984</v>
      </c>
      <c r="JT109" s="159"/>
      <c r="JV109" s="159">
        <v>-7.7545999999999999</v>
      </c>
      <c r="JW109" s="159">
        <f t="shared" si="221"/>
        <v>-23.270680912451212</v>
      </c>
      <c r="JX109" s="159"/>
      <c r="JZ109" s="159">
        <v>1.0454000000000006</v>
      </c>
      <c r="KA109" s="159">
        <f t="shared" si="222"/>
        <v>-24.224454129133203</v>
      </c>
      <c r="KB109" s="159"/>
      <c r="KD109" s="370">
        <v>5.9954000000000001</v>
      </c>
      <c r="KE109" s="159">
        <f t="shared" si="223"/>
        <v>-23.671828218144807</v>
      </c>
      <c r="KF109" s="159"/>
      <c r="KH109" s="218">
        <v>2.8954000000000004</v>
      </c>
      <c r="KI109" s="159">
        <f t="shared" si="232"/>
        <v>-23.927914087414074</v>
      </c>
      <c r="KJ109" s="159"/>
      <c r="KK109" s="36">
        <v>42351</v>
      </c>
      <c r="KL109" s="36"/>
    </row>
    <row r="110" spans="1:315" x14ac:dyDescent="0.25">
      <c r="A110" s="95">
        <v>41256</v>
      </c>
      <c r="B110" s="36">
        <v>41256</v>
      </c>
      <c r="C110" s="303">
        <v>-1.0499999999999998</v>
      </c>
      <c r="D110" s="303">
        <v>0.05</v>
      </c>
      <c r="E110" s="303">
        <v>3.45</v>
      </c>
      <c r="F110" s="303">
        <v>3.25</v>
      </c>
      <c r="G110" s="303">
        <v>-8.8000000000000007</v>
      </c>
      <c r="H110" s="303">
        <v>0</v>
      </c>
      <c r="I110" s="303">
        <v>4.9499999999999993</v>
      </c>
      <c r="J110" s="303">
        <v>1.85</v>
      </c>
      <c r="K110" s="105"/>
      <c r="L110" s="36">
        <v>42351</v>
      </c>
      <c r="M110" s="104">
        <v>-1.0999999999999999</v>
      </c>
      <c r="N110" s="98">
        <f t="shared" si="215"/>
        <v>-1.0454000000000006</v>
      </c>
      <c r="O110" s="107">
        <f t="shared" si="216"/>
        <v>-0.98976666666666713</v>
      </c>
      <c r="P110" s="264"/>
      <c r="Q110" s="177">
        <v>42351</v>
      </c>
      <c r="R110" s="303">
        <v>-1.0499999999999998</v>
      </c>
      <c r="S110" s="219">
        <v>-4.5999999999992713E-3</v>
      </c>
      <c r="U110" s="303">
        <v>0.05</v>
      </c>
      <c r="V110" s="219">
        <v>1.0954000000000006</v>
      </c>
      <c r="X110" s="303">
        <v>3.45</v>
      </c>
      <c r="Y110" s="219">
        <v>4.495400000000001</v>
      </c>
      <c r="AA110" s="303">
        <v>3.25</v>
      </c>
      <c r="AB110" s="219">
        <v>4.2954000000000008</v>
      </c>
      <c r="AD110" s="303">
        <v>-8.8000000000000007</v>
      </c>
      <c r="AE110" s="218">
        <v>-7.7545999999999999</v>
      </c>
      <c r="AG110" s="303">
        <v>0</v>
      </c>
      <c r="AH110" s="218">
        <v>1.0454000000000006</v>
      </c>
      <c r="AJ110" s="303">
        <v>4.9499999999999993</v>
      </c>
      <c r="AK110" s="218">
        <v>5.9954000000000001</v>
      </c>
      <c r="AL110" s="103"/>
      <c r="AM110" s="303">
        <v>1.85</v>
      </c>
      <c r="AN110" s="330">
        <f t="shared" si="206"/>
        <v>2.8954000000000004</v>
      </c>
      <c r="AO110" s="484"/>
      <c r="AZ110" s="36">
        <v>42352</v>
      </c>
      <c r="BA110" s="303">
        <v>-2.2000000000000002</v>
      </c>
      <c r="BB110" s="227"/>
      <c r="BC110" s="303">
        <v>0.6</v>
      </c>
      <c r="BD110" s="184"/>
      <c r="BE110" s="303">
        <v>1.9</v>
      </c>
      <c r="BF110" s="184"/>
      <c r="BG110" s="303">
        <v>3.7</v>
      </c>
      <c r="BH110" s="184"/>
      <c r="BI110" s="303">
        <v>-10.55</v>
      </c>
      <c r="BJ110" s="184"/>
      <c r="BK110" s="303">
        <v>0.85</v>
      </c>
      <c r="BL110" s="374"/>
      <c r="BM110" s="303">
        <v>6.6999999999999993</v>
      </c>
      <c r="BN110" s="184"/>
      <c r="BO110" s="303">
        <v>1.35</v>
      </c>
      <c r="BP110" s="184"/>
      <c r="BQ110">
        <f t="shared" si="150"/>
        <v>1</v>
      </c>
      <c r="BR110" s="36">
        <v>42348</v>
      </c>
      <c r="BS110">
        <v>53</v>
      </c>
      <c r="BT110">
        <f t="shared" si="123"/>
        <v>0.53</v>
      </c>
      <c r="BU110" s="100"/>
      <c r="BV110" s="36">
        <v>42352</v>
      </c>
      <c r="BW110" s="100">
        <v>56</v>
      </c>
      <c r="BX110" s="100">
        <f t="shared" si="124"/>
        <v>0.56000000000000005</v>
      </c>
      <c r="BY110" s="100">
        <f t="shared" si="125"/>
        <v>-23.737028687360002</v>
      </c>
      <c r="BZ110" s="100"/>
      <c r="CA110" s="100"/>
      <c r="CC110" s="36">
        <v>42352</v>
      </c>
      <c r="CD110" s="107">
        <v>-1.2061000000000004</v>
      </c>
      <c r="CE110" s="107">
        <v>-1.1530500000000001</v>
      </c>
      <c r="CF110" s="173">
        <v>-23.737028687360002</v>
      </c>
      <c r="CG110" s="197">
        <v>0.1</v>
      </c>
      <c r="CH110" s="219">
        <v>-1.04695</v>
      </c>
      <c r="CI110" s="222">
        <f t="shared" si="313"/>
        <v>-1.2</v>
      </c>
      <c r="CJ110" s="223">
        <f t="shared" si="314"/>
        <v>0</v>
      </c>
      <c r="CK110" s="198">
        <f t="shared" si="315"/>
        <v>-24.225059000545983</v>
      </c>
      <c r="CL110" s="198">
        <f t="shared" si="316"/>
        <v>-0.12000000000000099</v>
      </c>
      <c r="CM110" s="503">
        <f t="shared" si="353"/>
        <v>0</v>
      </c>
      <c r="CN110" s="503">
        <f t="shared" si="354"/>
        <v>0</v>
      </c>
      <c r="CO110" s="503">
        <f t="shared" si="355"/>
        <v>0</v>
      </c>
      <c r="CP110" s="503">
        <f t="shared" si="356"/>
        <v>0</v>
      </c>
      <c r="CQ110" s="504">
        <f t="shared" si="236"/>
        <v>-24.225059000545983</v>
      </c>
      <c r="CR110" s="513">
        <f t="shared" si="385"/>
        <v>-7.2000000000000591E-2</v>
      </c>
      <c r="CS110" s="513">
        <f t="shared" si="317"/>
        <v>-0.12000000000000099</v>
      </c>
      <c r="CU110" s="161"/>
      <c r="CW110" s="103">
        <f t="shared" si="154"/>
        <v>-24.158153755081983</v>
      </c>
      <c r="CZ110" s="36">
        <v>42352</v>
      </c>
      <c r="DA110" s="107">
        <v>-1.2061000000000004</v>
      </c>
      <c r="DB110" s="107">
        <v>-1.1530500000000001</v>
      </c>
      <c r="DC110" s="173">
        <v>-23.737028687360002</v>
      </c>
      <c r="DD110" s="197">
        <v>0.1</v>
      </c>
      <c r="DE110" s="219">
        <v>1.75305</v>
      </c>
      <c r="DF110" s="222">
        <f t="shared" si="318"/>
        <v>0</v>
      </c>
      <c r="DG110" s="223">
        <f t="shared" si="319"/>
        <v>-1</v>
      </c>
      <c r="DH110" s="198">
        <f t="shared" si="320"/>
        <v>-24.594839899449198</v>
      </c>
      <c r="DI110" s="198">
        <f t="shared" si="321"/>
        <v>-1.9999999999999574E-2</v>
      </c>
      <c r="DJ110" s="503">
        <f t="shared" si="357"/>
        <v>0</v>
      </c>
      <c r="DK110" s="503">
        <f t="shared" si="358"/>
        <v>0</v>
      </c>
      <c r="DL110" s="503">
        <f t="shared" si="359"/>
        <v>0</v>
      </c>
      <c r="DM110" s="503">
        <f t="shared" si="360"/>
        <v>0</v>
      </c>
      <c r="DN110" s="504">
        <f t="shared" si="240"/>
        <v>-24.594839899449198</v>
      </c>
      <c r="DO110" s="513">
        <f t="shared" si="386"/>
        <v>-1.9999999999999574E-2</v>
      </c>
      <c r="DP110" s="513">
        <f t="shared" si="322"/>
        <v>-1.9999999999999574E-2</v>
      </c>
      <c r="DR110" s="161"/>
      <c r="DT110" s="103">
        <f t="shared" si="158"/>
        <v>-23.664457209572006</v>
      </c>
      <c r="DU110" s="178"/>
      <c r="DV110" s="179"/>
      <c r="DW110" s="36">
        <v>42352</v>
      </c>
      <c r="DX110" s="107">
        <v>-1.2061000000000004</v>
      </c>
      <c r="DY110" s="107">
        <v>-1.1530500000000001</v>
      </c>
      <c r="DZ110" s="173">
        <v>-23.737028687360002</v>
      </c>
      <c r="EA110" s="197">
        <v>0.1</v>
      </c>
      <c r="EB110" s="219">
        <v>3.0530499999999998</v>
      </c>
      <c r="EC110" s="222">
        <f t="shared" si="323"/>
        <v>0</v>
      </c>
      <c r="ED110" s="223">
        <f t="shared" si="324"/>
        <v>0</v>
      </c>
      <c r="EE110" s="198">
        <f t="shared" si="325"/>
        <v>-23.121014396181202</v>
      </c>
      <c r="EF110" s="198">
        <f t="shared" si="326"/>
        <v>0</v>
      </c>
      <c r="EG110" s="503">
        <f t="shared" si="361"/>
        <v>0</v>
      </c>
      <c r="EH110" s="503">
        <f t="shared" si="362"/>
        <v>0</v>
      </c>
      <c r="EI110" s="503">
        <f t="shared" si="363"/>
        <v>0</v>
      </c>
      <c r="EJ110" s="503">
        <f t="shared" si="364"/>
        <v>0</v>
      </c>
      <c r="EK110" s="504">
        <f t="shared" si="244"/>
        <v>-23.2751240735012</v>
      </c>
      <c r="EL110" s="513">
        <f t="shared" si="387"/>
        <v>0</v>
      </c>
      <c r="EM110" s="513">
        <f t="shared" si="327"/>
        <v>0</v>
      </c>
      <c r="EO110" s="161"/>
      <c r="EQ110" s="103">
        <f t="shared" si="162"/>
        <v>-22.657124073501194</v>
      </c>
      <c r="ER110" s="178"/>
      <c r="ES110" s="179"/>
      <c r="ET110" s="36">
        <v>42352</v>
      </c>
      <c r="EU110" s="107">
        <v>-1.2061000000000004</v>
      </c>
      <c r="EV110" s="107">
        <v>-1.1530500000000001</v>
      </c>
      <c r="EW110" s="173">
        <v>-23.737028687360002</v>
      </c>
      <c r="EX110" s="197">
        <v>0.1</v>
      </c>
      <c r="EY110" s="219">
        <v>4.8530500000000005</v>
      </c>
      <c r="EZ110" s="222">
        <f t="shared" si="328"/>
        <v>0</v>
      </c>
      <c r="FA110" s="223">
        <f t="shared" si="329"/>
        <v>1.1000000000000001</v>
      </c>
      <c r="FB110" s="198">
        <f t="shared" si="330"/>
        <v>-22.349854038647198</v>
      </c>
      <c r="FC110" s="198">
        <f t="shared" si="331"/>
        <v>0.10999999999999943</v>
      </c>
      <c r="FD110" s="503">
        <f t="shared" si="365"/>
        <v>0</v>
      </c>
      <c r="FE110" s="503">
        <f t="shared" si="366"/>
        <v>0</v>
      </c>
      <c r="FF110" s="503">
        <f t="shared" si="367"/>
        <v>0.05</v>
      </c>
      <c r="FG110" s="503">
        <f t="shared" si="368"/>
        <v>0</v>
      </c>
      <c r="FH110" s="504">
        <f t="shared" si="248"/>
        <v>-23.249854038647189</v>
      </c>
      <c r="FI110" s="513">
        <f t="shared" si="388"/>
        <v>0.15999999999999942</v>
      </c>
      <c r="FJ110" s="513">
        <f t="shared" si="332"/>
        <v>0.15999999999999942</v>
      </c>
      <c r="FL110" s="161"/>
      <c r="FN110" s="103">
        <f t="shared" si="166"/>
        <v>-22.763424596811983</v>
      </c>
      <c r="FO110" s="178"/>
      <c r="FP110" s="179"/>
      <c r="FQ110" s="36">
        <v>42352</v>
      </c>
      <c r="FR110" s="107">
        <v>-1.2061000000000004</v>
      </c>
      <c r="FS110" s="107">
        <v>-1.1530500000000001</v>
      </c>
      <c r="FT110" s="173">
        <v>-23.737028687360002</v>
      </c>
      <c r="FU110" s="197">
        <v>0.1</v>
      </c>
      <c r="FV110" s="218">
        <v>-9.3969500000000004</v>
      </c>
      <c r="FW110" s="222">
        <f t="shared" si="333"/>
        <v>-1.4</v>
      </c>
      <c r="FX110" s="223">
        <f t="shared" si="334"/>
        <v>0</v>
      </c>
      <c r="FY110" s="198">
        <f t="shared" si="335"/>
        <v>-23.610680912451212</v>
      </c>
      <c r="FZ110" s="198">
        <f t="shared" si="336"/>
        <v>-0.14000000000000057</v>
      </c>
      <c r="GA110" s="503">
        <f t="shared" si="369"/>
        <v>0</v>
      </c>
      <c r="GB110" s="503">
        <f t="shared" si="370"/>
        <v>0</v>
      </c>
      <c r="GC110" s="503">
        <f t="shared" si="371"/>
        <v>0</v>
      </c>
      <c r="GD110" s="503">
        <f t="shared" si="372"/>
        <v>0</v>
      </c>
      <c r="GE110" s="504">
        <f t="shared" si="252"/>
        <v>-23.410680912451213</v>
      </c>
      <c r="GF110" s="513">
        <f t="shared" si="389"/>
        <v>-8.4000000000000338E-2</v>
      </c>
      <c r="GG110" s="513">
        <f t="shared" si="337"/>
        <v>-0.14000000000000057</v>
      </c>
      <c r="GI110" s="161"/>
      <c r="GK110" s="103">
        <f t="shared" si="170"/>
        <v>-23.410680912451213</v>
      </c>
      <c r="GL110" s="178"/>
      <c r="GM110" s="179"/>
      <c r="GN110" s="36">
        <v>42352</v>
      </c>
      <c r="GO110" s="107">
        <v>-1.2061000000000004</v>
      </c>
      <c r="GP110" s="107">
        <v>-1.1530500000000001</v>
      </c>
      <c r="GQ110" s="173">
        <v>-23.737028687360002</v>
      </c>
      <c r="GR110" s="197">
        <v>0.1</v>
      </c>
      <c r="GS110" s="218">
        <v>2.00305</v>
      </c>
      <c r="GT110" s="222">
        <f t="shared" si="338"/>
        <v>0</v>
      </c>
      <c r="GU110" s="223">
        <f t="shared" si="339"/>
        <v>-0.5</v>
      </c>
      <c r="GV110" s="198">
        <f t="shared" si="340"/>
        <v>-24.617999999999995</v>
      </c>
      <c r="GW110" s="198">
        <f t="shared" si="341"/>
        <v>-1.0000000000001563E-2</v>
      </c>
      <c r="GX110" s="503">
        <f t="shared" si="373"/>
        <v>0</v>
      </c>
      <c r="GY110" s="503">
        <f t="shared" si="374"/>
        <v>0</v>
      </c>
      <c r="GZ110" s="503">
        <f t="shared" si="375"/>
        <v>0</v>
      </c>
      <c r="HA110" s="503">
        <f t="shared" si="376"/>
        <v>0</v>
      </c>
      <c r="HB110" s="504">
        <f t="shared" si="256"/>
        <v>-24.246454129133205</v>
      </c>
      <c r="HC110" s="513">
        <f t="shared" si="390"/>
        <v>-1.0000000000001563E-2</v>
      </c>
      <c r="HD110" s="513">
        <f t="shared" si="342"/>
        <v>-1.0000000000001563E-2</v>
      </c>
      <c r="HF110" s="161"/>
      <c r="HH110" s="103">
        <f t="shared" si="174"/>
        <v>-24.234454129133205</v>
      </c>
      <c r="HJ110" s="179"/>
      <c r="HK110" s="36">
        <v>42352</v>
      </c>
      <c r="HL110" s="107">
        <v>-1.2061000000000004</v>
      </c>
      <c r="HM110" s="107">
        <v>-1.1530500000000001</v>
      </c>
      <c r="HN110" s="173">
        <v>-23.737028687360002</v>
      </c>
      <c r="HO110" s="197">
        <v>0.1</v>
      </c>
      <c r="HP110" s="218">
        <v>7.8530499999999996</v>
      </c>
      <c r="HQ110" s="222">
        <f t="shared" si="343"/>
        <v>0</v>
      </c>
      <c r="HR110" s="223">
        <f t="shared" si="344"/>
        <v>1.2</v>
      </c>
      <c r="HS110" s="198">
        <f t="shared" si="345"/>
        <v>-24.265620786868805</v>
      </c>
      <c r="HT110" s="198">
        <f t="shared" si="346"/>
        <v>0.12000000000000099</v>
      </c>
      <c r="HU110" s="503">
        <f t="shared" si="377"/>
        <v>0</v>
      </c>
      <c r="HV110" s="503">
        <f t="shared" si="378"/>
        <v>0</v>
      </c>
      <c r="HW110" s="503">
        <f t="shared" si="379"/>
        <v>0</v>
      </c>
      <c r="HX110" s="503">
        <f t="shared" si="380"/>
        <v>0</v>
      </c>
      <c r="HY110" s="504">
        <f t="shared" si="260"/>
        <v>-23.865620786868806</v>
      </c>
      <c r="HZ110" s="513">
        <f t="shared" si="391"/>
        <v>0.12000000000000099</v>
      </c>
      <c r="IA110" s="513">
        <f t="shared" si="347"/>
        <v>0.12000000000000099</v>
      </c>
      <c r="IB110" s="159"/>
      <c r="IC110" s="161"/>
      <c r="ID110" s="159"/>
      <c r="IE110" s="103">
        <f t="shared" si="178"/>
        <v>-23.551828218144806</v>
      </c>
      <c r="IF110" s="178"/>
      <c r="IG110" s="179"/>
      <c r="IH110" s="36">
        <v>42352</v>
      </c>
      <c r="II110" s="107">
        <v>-1.2061000000000004</v>
      </c>
      <c r="IJ110" s="107">
        <v>-1.1530500000000001</v>
      </c>
      <c r="IK110" s="173">
        <v>-23.737028687360002</v>
      </c>
      <c r="IL110" s="197">
        <v>0.1</v>
      </c>
      <c r="IM110" s="218">
        <v>2.50305</v>
      </c>
      <c r="IN110" s="222">
        <f t="shared" si="348"/>
        <v>0</v>
      </c>
      <c r="IO110" s="223">
        <f t="shared" si="349"/>
        <v>-0.5</v>
      </c>
      <c r="IP110" s="198">
        <f t="shared" si="350"/>
        <v>-24.598000000000003</v>
      </c>
      <c r="IQ110" s="198">
        <f t="shared" si="351"/>
        <v>-1.0000000000001563E-2</v>
      </c>
      <c r="IR110" s="503">
        <f t="shared" si="381"/>
        <v>0</v>
      </c>
      <c r="IS110" s="503">
        <f t="shared" si="382"/>
        <v>0</v>
      </c>
      <c r="IT110" s="503">
        <f t="shared" si="383"/>
        <v>0</v>
      </c>
      <c r="IU110" s="503">
        <f t="shared" si="384"/>
        <v>0</v>
      </c>
      <c r="IV110" s="504">
        <f t="shared" si="264"/>
        <v>-24.142167740969185</v>
      </c>
      <c r="IW110" s="513">
        <f t="shared" si="392"/>
        <v>-1.0000000000001563E-2</v>
      </c>
      <c r="IX110" s="513">
        <f t="shared" si="352"/>
        <v>-1.0000000000001563E-2</v>
      </c>
      <c r="IY110" s="159"/>
      <c r="IZ110" s="161"/>
      <c r="JA110" s="159"/>
      <c r="JB110" s="103">
        <f t="shared" si="182"/>
        <v>-23.937914087414075</v>
      </c>
      <c r="JC110" s="184"/>
      <c r="JD110" s="515">
        <v>-23.737028687360002</v>
      </c>
      <c r="JF110" s="159">
        <v>-1.04695</v>
      </c>
      <c r="JG110" s="159">
        <f t="shared" si="217"/>
        <v>-24.158153755081983</v>
      </c>
      <c r="JH110" s="159"/>
      <c r="JJ110" s="159">
        <v>1.75305</v>
      </c>
      <c r="JK110" s="159">
        <f t="shared" si="218"/>
        <v>-23.664457209572006</v>
      </c>
      <c r="JL110" s="159"/>
      <c r="JN110" s="159">
        <v>3.0530499999999998</v>
      </c>
      <c r="JO110" s="159">
        <f t="shared" si="219"/>
        <v>-22.657124073501194</v>
      </c>
      <c r="JP110" s="159"/>
      <c r="JR110" s="159">
        <v>4.8530500000000005</v>
      </c>
      <c r="JS110" s="159">
        <f t="shared" si="220"/>
        <v>-22.763424596811983</v>
      </c>
      <c r="JT110" s="159"/>
      <c r="JV110" s="159">
        <v>-9.3969500000000004</v>
      </c>
      <c r="JW110" s="159">
        <f t="shared" si="221"/>
        <v>-23.410680912451213</v>
      </c>
      <c r="JX110" s="159"/>
      <c r="JZ110" s="159">
        <v>2.00305</v>
      </c>
      <c r="KA110" s="159">
        <f t="shared" si="222"/>
        <v>-24.234454129133205</v>
      </c>
      <c r="KB110" s="159"/>
      <c r="KD110" s="370">
        <v>7.8530499999999996</v>
      </c>
      <c r="KE110" s="159">
        <f t="shared" si="223"/>
        <v>-23.551828218144806</v>
      </c>
      <c r="KF110" s="159"/>
      <c r="KH110" s="218">
        <v>2.50305</v>
      </c>
      <c r="KI110" s="159">
        <f t="shared" si="232"/>
        <v>-23.937914087414075</v>
      </c>
      <c r="KJ110" s="159"/>
      <c r="KK110" s="36">
        <v>42352</v>
      </c>
      <c r="KL110" s="36"/>
    </row>
    <row r="111" spans="1:315" x14ac:dyDescent="0.25">
      <c r="A111" s="95">
        <v>41257</v>
      </c>
      <c r="B111" s="36">
        <v>41257</v>
      </c>
      <c r="C111" s="303">
        <v>-2.2000000000000002</v>
      </c>
      <c r="D111" s="303">
        <v>0.6</v>
      </c>
      <c r="E111" s="303">
        <v>1.9</v>
      </c>
      <c r="F111" s="303">
        <v>3.7</v>
      </c>
      <c r="G111" s="303">
        <v>-10.55</v>
      </c>
      <c r="H111" s="303">
        <v>0.85</v>
      </c>
      <c r="I111" s="303">
        <v>6.6999999999999993</v>
      </c>
      <c r="J111" s="303">
        <v>1.35</v>
      </c>
      <c r="K111" s="105"/>
      <c r="L111" s="36">
        <v>42352</v>
      </c>
      <c r="M111" s="104">
        <v>-1.2061000000000004</v>
      </c>
      <c r="N111" s="98">
        <f t="shared" si="215"/>
        <v>-1.1530500000000001</v>
      </c>
      <c r="O111" s="107">
        <f t="shared" si="216"/>
        <v>-1.0989666666666673</v>
      </c>
      <c r="P111" s="264"/>
      <c r="Q111" s="177">
        <v>42352</v>
      </c>
      <c r="R111" s="303">
        <v>-2.2000000000000002</v>
      </c>
      <c r="S111" s="219">
        <v>-1.04695</v>
      </c>
      <c r="U111" s="303">
        <v>0.6</v>
      </c>
      <c r="V111" s="219">
        <v>1.75305</v>
      </c>
      <c r="X111" s="303">
        <v>1.9</v>
      </c>
      <c r="Y111" s="219">
        <v>3.0530499999999998</v>
      </c>
      <c r="AA111" s="303">
        <v>3.7</v>
      </c>
      <c r="AB111" s="219">
        <v>4.8530500000000005</v>
      </c>
      <c r="AD111" s="303">
        <v>-10.55</v>
      </c>
      <c r="AE111" s="218">
        <v>-9.3969500000000004</v>
      </c>
      <c r="AG111" s="303">
        <v>0.85</v>
      </c>
      <c r="AH111" s="218">
        <v>2.00305</v>
      </c>
      <c r="AJ111" s="303">
        <v>6.6999999999999993</v>
      </c>
      <c r="AK111" s="218">
        <v>7.8530499999999996</v>
      </c>
      <c r="AL111" s="103"/>
      <c r="AM111" s="303">
        <v>1.35</v>
      </c>
      <c r="AN111" s="330">
        <f t="shared" si="206"/>
        <v>2.50305</v>
      </c>
      <c r="AO111" s="484"/>
      <c r="AZ111" s="36">
        <v>42353</v>
      </c>
      <c r="BA111" s="303">
        <v>-1.35</v>
      </c>
      <c r="BB111" s="227"/>
      <c r="BC111" s="303">
        <v>2.4500000000000002</v>
      </c>
      <c r="BD111" s="184"/>
      <c r="BE111" s="303">
        <v>1.0999999999999999</v>
      </c>
      <c r="BF111" s="184"/>
      <c r="BG111" s="303">
        <v>0.90000000000000013</v>
      </c>
      <c r="BH111" s="184"/>
      <c r="BI111" s="303">
        <v>-10</v>
      </c>
      <c r="BJ111" s="184"/>
      <c r="BK111" s="303">
        <v>1.35</v>
      </c>
      <c r="BL111" s="374"/>
      <c r="BM111" s="303">
        <v>6</v>
      </c>
      <c r="BN111" s="184"/>
      <c r="BO111" s="303">
        <v>0.55000000000000004</v>
      </c>
      <c r="BP111" s="184"/>
      <c r="BQ111">
        <f t="shared" si="150"/>
        <v>1</v>
      </c>
      <c r="BR111" s="36">
        <v>42349</v>
      </c>
      <c r="BS111">
        <v>53</v>
      </c>
      <c r="BT111">
        <f t="shared" si="123"/>
        <v>0.53</v>
      </c>
      <c r="BU111" s="100"/>
      <c r="BV111" s="36">
        <v>42353</v>
      </c>
      <c r="BW111" s="100">
        <v>57</v>
      </c>
      <c r="BX111" s="100">
        <f t="shared" si="124"/>
        <v>0.56999999999999995</v>
      </c>
      <c r="BY111" s="100">
        <f t="shared" si="125"/>
        <v>-23.77674377916</v>
      </c>
      <c r="BZ111" s="100"/>
      <c r="CA111" s="100"/>
      <c r="CC111" s="36">
        <v>42353</v>
      </c>
      <c r="CD111" s="107">
        <v>-1.2843250000000013</v>
      </c>
      <c r="CE111" s="107">
        <v>-1.2452125000000009</v>
      </c>
      <c r="CF111" s="173">
        <v>-23.77674377916</v>
      </c>
      <c r="CG111" s="197">
        <v>0.1</v>
      </c>
      <c r="CH111" s="219">
        <v>-0.10478749999999915</v>
      </c>
      <c r="CI111" s="222">
        <f t="shared" si="313"/>
        <v>-1.1499999999999999</v>
      </c>
      <c r="CJ111" s="223">
        <f t="shared" si="314"/>
        <v>0</v>
      </c>
      <c r="CK111" s="198">
        <f t="shared" si="315"/>
        <v>-24.340059000545981</v>
      </c>
      <c r="CL111" s="198">
        <f t="shared" si="316"/>
        <v>-0.11499999999999844</v>
      </c>
      <c r="CM111" s="503">
        <f t="shared" si="353"/>
        <v>0</v>
      </c>
      <c r="CN111" s="503">
        <f t="shared" si="354"/>
        <v>0</v>
      </c>
      <c r="CO111" s="503">
        <f t="shared" si="355"/>
        <v>0</v>
      </c>
      <c r="CP111" s="503">
        <f t="shared" si="356"/>
        <v>0</v>
      </c>
      <c r="CQ111" s="504">
        <f t="shared" si="236"/>
        <v>-24.340059000545981</v>
      </c>
      <c r="CR111" s="513">
        <f t="shared" si="385"/>
        <v>-6.8999999999999062E-2</v>
      </c>
      <c r="CS111" s="513">
        <f t="shared" si="317"/>
        <v>-0.11499999999999844</v>
      </c>
      <c r="CU111" s="161"/>
      <c r="CW111" s="103">
        <f t="shared" si="154"/>
        <v>-24.273153755081982</v>
      </c>
      <c r="CZ111" s="36">
        <v>42353</v>
      </c>
      <c r="DA111" s="107">
        <v>-1.2843250000000013</v>
      </c>
      <c r="DB111" s="107">
        <v>-1.2452125000000009</v>
      </c>
      <c r="DC111" s="173">
        <v>-23.77674377916</v>
      </c>
      <c r="DD111" s="197">
        <v>0.1</v>
      </c>
      <c r="DE111" s="219">
        <v>3.6952125000000011</v>
      </c>
      <c r="DF111" s="222">
        <f t="shared" si="318"/>
        <v>0</v>
      </c>
      <c r="DG111" s="223">
        <f t="shared" si="319"/>
        <v>0</v>
      </c>
      <c r="DH111" s="198">
        <f t="shared" si="320"/>
        <v>-24.594839899449198</v>
      </c>
      <c r="DI111" s="198">
        <f t="shared" si="321"/>
        <v>0</v>
      </c>
      <c r="DJ111" s="503">
        <f t="shared" si="357"/>
        <v>0</v>
      </c>
      <c r="DK111" s="503">
        <f t="shared" si="358"/>
        <v>0</v>
      </c>
      <c r="DL111" s="503">
        <f t="shared" si="359"/>
        <v>0</v>
      </c>
      <c r="DM111" s="503">
        <f t="shared" si="360"/>
        <v>0</v>
      </c>
      <c r="DN111" s="504">
        <f t="shared" si="240"/>
        <v>-24.594839899449198</v>
      </c>
      <c r="DO111" s="513">
        <f t="shared" si="386"/>
        <v>0</v>
      </c>
      <c r="DP111" s="513">
        <f t="shared" si="322"/>
        <v>0</v>
      </c>
      <c r="DR111" s="161"/>
      <c r="DT111" s="103">
        <f t="shared" si="158"/>
        <v>-23.664457209572006</v>
      </c>
      <c r="DU111" s="178"/>
      <c r="DV111" s="179"/>
      <c r="DW111" s="36">
        <v>42353</v>
      </c>
      <c r="DX111" s="107">
        <v>-1.2843250000000013</v>
      </c>
      <c r="DY111" s="107">
        <v>-1.2452125000000009</v>
      </c>
      <c r="DZ111" s="173">
        <v>-23.77674377916</v>
      </c>
      <c r="EA111" s="197">
        <v>0.1</v>
      </c>
      <c r="EB111" s="219">
        <v>2.3452125000000006</v>
      </c>
      <c r="EC111" s="222">
        <f t="shared" si="323"/>
        <v>0</v>
      </c>
      <c r="ED111" s="223">
        <f t="shared" si="324"/>
        <v>-0.5</v>
      </c>
      <c r="EE111" s="198">
        <f t="shared" si="325"/>
        <v>-23.171014396181203</v>
      </c>
      <c r="EF111" s="198">
        <f t="shared" si="326"/>
        <v>-5.0000000000000711E-2</v>
      </c>
      <c r="EG111" s="503">
        <f t="shared" si="361"/>
        <v>0</v>
      </c>
      <c r="EH111" s="503">
        <f t="shared" si="362"/>
        <v>0</v>
      </c>
      <c r="EI111" s="503">
        <f t="shared" si="363"/>
        <v>0</v>
      </c>
      <c r="EJ111" s="503">
        <f t="shared" si="364"/>
        <v>0</v>
      </c>
      <c r="EK111" s="504">
        <f t="shared" si="244"/>
        <v>-23.3251240735012</v>
      </c>
      <c r="EL111" s="513">
        <f t="shared" si="387"/>
        <v>-5.0000000000000711E-2</v>
      </c>
      <c r="EM111" s="513">
        <f t="shared" si="327"/>
        <v>-5.0000000000000711E-2</v>
      </c>
      <c r="EO111" s="161"/>
      <c r="EQ111" s="103">
        <f t="shared" si="162"/>
        <v>-22.707124073501195</v>
      </c>
      <c r="ER111" s="178"/>
      <c r="ES111" s="179"/>
      <c r="ET111" s="36">
        <v>42353</v>
      </c>
      <c r="EU111" s="107">
        <v>-1.2843250000000013</v>
      </c>
      <c r="EV111" s="107">
        <v>-1.2452125000000009</v>
      </c>
      <c r="EW111" s="173">
        <v>-23.77674377916</v>
      </c>
      <c r="EX111" s="197">
        <v>0.1</v>
      </c>
      <c r="EY111" s="219">
        <v>2.1452125000000013</v>
      </c>
      <c r="EZ111" s="222">
        <f t="shared" si="328"/>
        <v>0</v>
      </c>
      <c r="FA111" s="223">
        <f t="shared" si="329"/>
        <v>-0.5</v>
      </c>
      <c r="FB111" s="198">
        <f t="shared" si="330"/>
        <v>-22.399854038647199</v>
      </c>
      <c r="FC111" s="198">
        <f t="shared" si="331"/>
        <v>-5.0000000000000711E-2</v>
      </c>
      <c r="FD111" s="503">
        <f t="shared" si="365"/>
        <v>0</v>
      </c>
      <c r="FE111" s="503">
        <f t="shared" si="366"/>
        <v>0</v>
      </c>
      <c r="FF111" s="503">
        <f t="shared" si="367"/>
        <v>9.0000000000000011E-2</v>
      </c>
      <c r="FG111" s="503">
        <f t="shared" si="368"/>
        <v>0</v>
      </c>
      <c r="FH111" s="504">
        <f t="shared" si="248"/>
        <v>-23.20985403864719</v>
      </c>
      <c r="FI111" s="513">
        <f t="shared" si="388"/>
        <v>3.99999999999993E-2</v>
      </c>
      <c r="FJ111" s="513">
        <f t="shared" si="332"/>
        <v>3.99999999999993E-2</v>
      </c>
      <c r="FL111" s="161"/>
      <c r="FN111" s="103">
        <f t="shared" si="166"/>
        <v>-22.723424596811984</v>
      </c>
      <c r="FO111" s="178"/>
      <c r="FP111" s="179"/>
      <c r="FQ111" s="36">
        <v>42353</v>
      </c>
      <c r="FR111" s="107">
        <v>-1.2843250000000013</v>
      </c>
      <c r="FS111" s="107">
        <v>-1.2452125000000009</v>
      </c>
      <c r="FT111" s="173">
        <v>-23.77674377916</v>
      </c>
      <c r="FU111" s="197">
        <v>0.1</v>
      </c>
      <c r="FV111" s="218">
        <v>-8.7547874999999991</v>
      </c>
      <c r="FW111" s="222">
        <f t="shared" si="333"/>
        <v>-1.4</v>
      </c>
      <c r="FX111" s="223">
        <f t="shared" si="334"/>
        <v>0</v>
      </c>
      <c r="FY111" s="198">
        <f t="shared" si="335"/>
        <v>-23.750680912451212</v>
      </c>
      <c r="FZ111" s="198">
        <f t="shared" si="336"/>
        <v>-0.14000000000000057</v>
      </c>
      <c r="GA111" s="503">
        <f t="shared" si="369"/>
        <v>0</v>
      </c>
      <c r="GB111" s="503">
        <f t="shared" si="370"/>
        <v>0</v>
      </c>
      <c r="GC111" s="503">
        <f t="shared" si="371"/>
        <v>0</v>
      </c>
      <c r="GD111" s="503">
        <f t="shared" si="372"/>
        <v>0</v>
      </c>
      <c r="GE111" s="504">
        <f t="shared" si="252"/>
        <v>-23.550680912451213</v>
      </c>
      <c r="GF111" s="513">
        <f t="shared" si="389"/>
        <v>-8.4000000000000338E-2</v>
      </c>
      <c r="GG111" s="513">
        <f t="shared" si="337"/>
        <v>-0.14000000000000057</v>
      </c>
      <c r="GI111" s="161"/>
      <c r="GK111" s="103">
        <f t="shared" si="170"/>
        <v>-23.550680912451213</v>
      </c>
      <c r="GL111" s="178"/>
      <c r="GM111" s="179"/>
      <c r="GN111" s="36">
        <v>42353</v>
      </c>
      <c r="GO111" s="107">
        <v>-1.2843250000000013</v>
      </c>
      <c r="GP111" s="107">
        <v>-1.2452125000000009</v>
      </c>
      <c r="GQ111" s="173">
        <v>-23.77674377916</v>
      </c>
      <c r="GR111" s="197">
        <v>0.1</v>
      </c>
      <c r="GS111" s="218">
        <v>2.595212500000001</v>
      </c>
      <c r="GT111" s="222">
        <f t="shared" si="338"/>
        <v>0</v>
      </c>
      <c r="GU111" s="223">
        <f t="shared" si="339"/>
        <v>-0.5</v>
      </c>
      <c r="GV111" s="198">
        <f t="shared" si="340"/>
        <v>-24.627999999999997</v>
      </c>
      <c r="GW111" s="198">
        <f t="shared" si="341"/>
        <v>-1.0000000000001563E-2</v>
      </c>
      <c r="GX111" s="503">
        <f t="shared" si="373"/>
        <v>0</v>
      </c>
      <c r="GY111" s="503">
        <f t="shared" si="374"/>
        <v>0</v>
      </c>
      <c r="GZ111" s="503">
        <f t="shared" si="375"/>
        <v>0</v>
      </c>
      <c r="HA111" s="503">
        <f t="shared" si="376"/>
        <v>0</v>
      </c>
      <c r="HB111" s="504">
        <f t="shared" si="256"/>
        <v>-24.256454129133207</v>
      </c>
      <c r="HC111" s="513">
        <f t="shared" si="390"/>
        <v>-1.0000000000001563E-2</v>
      </c>
      <c r="HD111" s="513">
        <f t="shared" si="342"/>
        <v>-1.0000000000001563E-2</v>
      </c>
      <c r="HF111" s="161"/>
      <c r="HH111" s="103">
        <f t="shared" si="174"/>
        <v>-24.244454129133207</v>
      </c>
      <c r="HJ111" s="179"/>
      <c r="HK111" s="36">
        <v>42353</v>
      </c>
      <c r="HL111" s="107">
        <v>-1.2843250000000013</v>
      </c>
      <c r="HM111" s="107">
        <v>-1.2452125000000009</v>
      </c>
      <c r="HN111" s="173">
        <v>-23.77674377916</v>
      </c>
      <c r="HO111" s="197">
        <v>0.1</v>
      </c>
      <c r="HP111" s="218">
        <v>7.2452125000000009</v>
      </c>
      <c r="HQ111" s="222">
        <f t="shared" si="343"/>
        <v>0</v>
      </c>
      <c r="HR111" s="223">
        <f t="shared" si="344"/>
        <v>1.2</v>
      </c>
      <c r="HS111" s="198">
        <f t="shared" si="345"/>
        <v>-24.145620786868804</v>
      </c>
      <c r="HT111" s="198">
        <f t="shared" si="346"/>
        <v>0.12000000000000099</v>
      </c>
      <c r="HU111" s="503">
        <f t="shared" si="377"/>
        <v>0</v>
      </c>
      <c r="HV111" s="503">
        <f t="shared" si="378"/>
        <v>0</v>
      </c>
      <c r="HW111" s="503">
        <f t="shared" si="379"/>
        <v>0</v>
      </c>
      <c r="HX111" s="503">
        <f t="shared" si="380"/>
        <v>0</v>
      </c>
      <c r="HY111" s="504">
        <f t="shared" si="260"/>
        <v>-23.745620786868805</v>
      </c>
      <c r="HZ111" s="513">
        <f t="shared" si="391"/>
        <v>0.12000000000000099</v>
      </c>
      <c r="IA111" s="513">
        <f t="shared" si="347"/>
        <v>0.12000000000000099</v>
      </c>
      <c r="IB111" s="159"/>
      <c r="IC111" s="161"/>
      <c r="ID111" s="159"/>
      <c r="IE111" s="103">
        <f t="shared" si="178"/>
        <v>-23.431828218144805</v>
      </c>
      <c r="IF111" s="178"/>
      <c r="IG111" s="179"/>
      <c r="IH111" s="36">
        <v>42353</v>
      </c>
      <c r="II111" s="107">
        <v>-1.2843250000000013</v>
      </c>
      <c r="IJ111" s="107">
        <v>-1.2452125000000009</v>
      </c>
      <c r="IK111" s="173">
        <v>-23.77674377916</v>
      </c>
      <c r="IL111" s="197">
        <v>0.1</v>
      </c>
      <c r="IM111" s="218">
        <v>1.795212500000001</v>
      </c>
      <c r="IN111" s="222">
        <f t="shared" si="348"/>
        <v>0</v>
      </c>
      <c r="IO111" s="223">
        <f t="shared" si="349"/>
        <v>-1</v>
      </c>
      <c r="IP111" s="198">
        <f t="shared" si="350"/>
        <v>-24.618000000000002</v>
      </c>
      <c r="IQ111" s="198">
        <f t="shared" si="351"/>
        <v>-1.9999999999999574E-2</v>
      </c>
      <c r="IR111" s="503">
        <f t="shared" si="381"/>
        <v>0</v>
      </c>
      <c r="IS111" s="503">
        <f t="shared" si="382"/>
        <v>0</v>
      </c>
      <c r="IT111" s="503">
        <f t="shared" si="383"/>
        <v>0</v>
      </c>
      <c r="IU111" s="503">
        <f t="shared" si="384"/>
        <v>0</v>
      </c>
      <c r="IV111" s="504">
        <f t="shared" si="264"/>
        <v>-24.162167740969185</v>
      </c>
      <c r="IW111" s="513">
        <f t="shared" si="392"/>
        <v>-1.9999999999999574E-2</v>
      </c>
      <c r="IX111" s="513">
        <f t="shared" si="352"/>
        <v>-1.9999999999999574E-2</v>
      </c>
      <c r="IY111" s="159"/>
      <c r="IZ111" s="161"/>
      <c r="JA111" s="159"/>
      <c r="JB111" s="103">
        <f t="shared" si="182"/>
        <v>-23.957914087414075</v>
      </c>
      <c r="JC111" s="184"/>
      <c r="JD111" s="515">
        <v>-23.77674377916</v>
      </c>
      <c r="JF111" s="159">
        <v>-0.10478749999999915</v>
      </c>
      <c r="JG111" s="159">
        <f t="shared" si="217"/>
        <v>-24.273153755081982</v>
      </c>
      <c r="JH111" s="159"/>
      <c r="JJ111" s="159">
        <v>3.6952125000000011</v>
      </c>
      <c r="JK111" s="159">
        <f t="shared" si="218"/>
        <v>-23.664457209572006</v>
      </c>
      <c r="JL111" s="159"/>
      <c r="JN111" s="159">
        <v>2.3452125000000006</v>
      </c>
      <c r="JO111" s="159">
        <f t="shared" si="219"/>
        <v>-22.707124073501195</v>
      </c>
      <c r="JP111" s="159"/>
      <c r="JR111" s="159">
        <v>2.1452125000000013</v>
      </c>
      <c r="JS111" s="159">
        <f t="shared" si="220"/>
        <v>-22.723424596811984</v>
      </c>
      <c r="JT111" s="159"/>
      <c r="JV111" s="159">
        <v>-8.7547874999999991</v>
      </c>
      <c r="JW111" s="159">
        <f t="shared" si="221"/>
        <v>-23.550680912451213</v>
      </c>
      <c r="JX111" s="159"/>
      <c r="JZ111" s="159">
        <v>2.595212500000001</v>
      </c>
      <c r="KA111" s="159">
        <f t="shared" si="222"/>
        <v>-24.244454129133207</v>
      </c>
      <c r="KB111" s="159"/>
      <c r="KD111" s="370">
        <v>7.2452125000000009</v>
      </c>
      <c r="KE111" s="159">
        <f t="shared" si="223"/>
        <v>-23.431828218144805</v>
      </c>
      <c r="KF111" s="159"/>
      <c r="KH111" s="218">
        <v>1.795212500000001</v>
      </c>
      <c r="KI111" s="159">
        <f t="shared" si="232"/>
        <v>-23.957914087414075</v>
      </c>
      <c r="KJ111" s="159"/>
      <c r="KK111" s="36">
        <v>42353</v>
      </c>
      <c r="KL111" s="36"/>
    </row>
    <row r="112" spans="1:315" x14ac:dyDescent="0.25">
      <c r="A112" s="95">
        <v>41258</v>
      </c>
      <c r="B112" s="36">
        <v>41258</v>
      </c>
      <c r="C112" s="303">
        <v>-1.35</v>
      </c>
      <c r="D112" s="303">
        <v>2.4500000000000002</v>
      </c>
      <c r="E112" s="303">
        <v>1.0999999999999999</v>
      </c>
      <c r="F112" s="303">
        <v>0.90000000000000013</v>
      </c>
      <c r="G112" s="303">
        <v>-10</v>
      </c>
      <c r="H112" s="303">
        <v>1.35</v>
      </c>
      <c r="I112" s="303">
        <v>6</v>
      </c>
      <c r="J112" s="303">
        <v>0.55000000000000004</v>
      </c>
      <c r="K112" s="105"/>
      <c r="L112" s="36">
        <v>42353</v>
      </c>
      <c r="M112" s="104">
        <v>-1.2843250000000013</v>
      </c>
      <c r="N112" s="98">
        <f t="shared" si="215"/>
        <v>-1.2452125000000009</v>
      </c>
      <c r="O112" s="107">
        <f t="shared" si="216"/>
        <v>-1.1968083333333339</v>
      </c>
      <c r="P112" s="264"/>
      <c r="Q112" s="177">
        <v>42353</v>
      </c>
      <c r="R112" s="303">
        <v>-1.35</v>
      </c>
      <c r="S112" s="219">
        <v>-0.10478749999999915</v>
      </c>
      <c r="U112" s="303">
        <v>2.4500000000000002</v>
      </c>
      <c r="V112" s="219">
        <v>3.6952125000000011</v>
      </c>
      <c r="X112" s="303">
        <v>1.0999999999999999</v>
      </c>
      <c r="Y112" s="219">
        <v>2.3452125000000006</v>
      </c>
      <c r="AA112" s="303">
        <v>0.90000000000000013</v>
      </c>
      <c r="AB112" s="219">
        <v>2.1452125000000013</v>
      </c>
      <c r="AD112" s="303">
        <v>-10</v>
      </c>
      <c r="AE112" s="218">
        <v>-8.7547874999999991</v>
      </c>
      <c r="AG112" s="303">
        <v>1.35</v>
      </c>
      <c r="AH112" s="218">
        <v>2.595212500000001</v>
      </c>
      <c r="AJ112" s="303">
        <v>6</v>
      </c>
      <c r="AK112" s="218">
        <v>7.2452125000000009</v>
      </c>
      <c r="AL112" s="103"/>
      <c r="AM112" s="303">
        <v>0.55000000000000004</v>
      </c>
      <c r="AN112" s="330">
        <f t="shared" si="206"/>
        <v>1.795212500000001</v>
      </c>
      <c r="AO112" s="484"/>
      <c r="AZ112" s="36">
        <v>42354</v>
      </c>
      <c r="BA112" s="303">
        <v>-9.9999999999999978E-2</v>
      </c>
      <c r="BB112" s="227"/>
      <c r="BC112" s="303">
        <v>3.1</v>
      </c>
      <c r="BD112" s="184"/>
      <c r="BE112" s="303">
        <v>0</v>
      </c>
      <c r="BF112" s="184"/>
      <c r="BG112" s="303">
        <v>-1.2</v>
      </c>
      <c r="BH112" s="184"/>
      <c r="BI112" s="303">
        <v>-10.600000000000001</v>
      </c>
      <c r="BJ112" s="184"/>
      <c r="BK112" s="303">
        <v>-0.65</v>
      </c>
      <c r="BL112" s="374"/>
      <c r="BM112" s="303">
        <v>5.0500000000000007</v>
      </c>
      <c r="BN112" s="184"/>
      <c r="BO112" s="303">
        <v>-0.7</v>
      </c>
      <c r="BP112" s="184"/>
      <c r="BQ112">
        <f t="shared" si="150"/>
        <v>1</v>
      </c>
      <c r="BR112" s="36">
        <v>42350</v>
      </c>
      <c r="BS112">
        <v>54</v>
      </c>
      <c r="BT112">
        <f t="shared" si="123"/>
        <v>0.54</v>
      </c>
      <c r="BU112">
        <v>-22.646022222222221</v>
      </c>
      <c r="BV112" s="36">
        <v>42354</v>
      </c>
      <c r="BW112" s="100">
        <v>58</v>
      </c>
      <c r="BX112" s="100">
        <f t="shared" si="124"/>
        <v>0.57999999999999996</v>
      </c>
      <c r="BY112" s="100">
        <f t="shared" si="125"/>
        <v>-23.81350745536</v>
      </c>
      <c r="BZ112" s="100"/>
      <c r="CA112" s="100"/>
      <c r="CC112" s="36">
        <v>42354</v>
      </c>
      <c r="CD112" s="107">
        <v>-1.1090500000000003</v>
      </c>
      <c r="CE112" s="107">
        <v>-1.1966875000000008</v>
      </c>
      <c r="CF112" s="173">
        <v>-23.81350745536</v>
      </c>
      <c r="CG112" s="197">
        <v>0.1</v>
      </c>
      <c r="CH112" s="219">
        <v>1.0966875000000007</v>
      </c>
      <c r="CI112" s="222">
        <f t="shared" si="313"/>
        <v>0</v>
      </c>
      <c r="CJ112" s="223">
        <f t="shared" si="314"/>
        <v>-1</v>
      </c>
      <c r="CK112" s="198">
        <f t="shared" si="315"/>
        <v>-24.440059000545983</v>
      </c>
      <c r="CL112" s="198">
        <f t="shared" si="316"/>
        <v>-0.10000000000000142</v>
      </c>
      <c r="CM112" s="503">
        <f t="shared" si="353"/>
        <v>0</v>
      </c>
      <c r="CN112" s="503">
        <f t="shared" si="354"/>
        <v>0</v>
      </c>
      <c r="CO112" s="503">
        <f t="shared" si="355"/>
        <v>0</v>
      </c>
      <c r="CP112" s="503">
        <f t="shared" si="356"/>
        <v>0</v>
      </c>
      <c r="CQ112" s="504">
        <f t="shared" si="236"/>
        <v>-24.440059000545983</v>
      </c>
      <c r="CR112" s="513">
        <f t="shared" si="385"/>
        <v>-0.10000000000000142</v>
      </c>
      <c r="CS112" s="513">
        <f t="shared" si="317"/>
        <v>-0.10000000000000142</v>
      </c>
      <c r="CU112" s="161"/>
      <c r="CW112" s="103">
        <f t="shared" si="154"/>
        <v>-24.373153755081983</v>
      </c>
      <c r="CZ112" s="36">
        <v>42354</v>
      </c>
      <c r="DA112" s="107">
        <v>-1.1090500000000003</v>
      </c>
      <c r="DB112" s="107">
        <v>-1.1966875000000008</v>
      </c>
      <c r="DC112" s="173">
        <v>-23.81350745536</v>
      </c>
      <c r="DD112" s="197">
        <v>0.1</v>
      </c>
      <c r="DE112" s="219">
        <v>4.2966875000000009</v>
      </c>
      <c r="DF112" s="222">
        <f t="shared" si="318"/>
        <v>0</v>
      </c>
      <c r="DG112" s="223">
        <f t="shared" si="319"/>
        <v>1.1000000000000001</v>
      </c>
      <c r="DH112" s="198">
        <f t="shared" si="320"/>
        <v>-24.484839899449199</v>
      </c>
      <c r="DI112" s="198">
        <f t="shared" si="321"/>
        <v>0.10999999999999943</v>
      </c>
      <c r="DJ112" s="503">
        <f t="shared" si="357"/>
        <v>0</v>
      </c>
      <c r="DK112" s="503">
        <f t="shared" si="358"/>
        <v>0</v>
      </c>
      <c r="DL112" s="503">
        <f t="shared" si="359"/>
        <v>0</v>
      </c>
      <c r="DM112" s="503">
        <f t="shared" si="360"/>
        <v>0</v>
      </c>
      <c r="DN112" s="504">
        <f t="shared" si="240"/>
        <v>-24.484839899449199</v>
      </c>
      <c r="DO112" s="513">
        <f t="shared" si="386"/>
        <v>0.10999999999999943</v>
      </c>
      <c r="DP112" s="513">
        <f t="shared" si="322"/>
        <v>0.10999999999999943</v>
      </c>
      <c r="DR112" s="161"/>
      <c r="DT112" s="103">
        <f t="shared" si="158"/>
        <v>-23.554457209572007</v>
      </c>
      <c r="DU112" s="178"/>
      <c r="DV112" s="179"/>
      <c r="DW112" s="36">
        <v>42354</v>
      </c>
      <c r="DX112" s="107">
        <v>-1.1090500000000003</v>
      </c>
      <c r="DY112" s="107">
        <v>-1.1966875000000008</v>
      </c>
      <c r="DZ112" s="173">
        <v>-23.81350745536</v>
      </c>
      <c r="EA112" s="197">
        <v>0.1</v>
      </c>
      <c r="EB112" s="219">
        <v>1.1966875000000008</v>
      </c>
      <c r="EC112" s="222">
        <f t="shared" si="323"/>
        <v>0</v>
      </c>
      <c r="ED112" s="223">
        <f t="shared" si="324"/>
        <v>-1</v>
      </c>
      <c r="EE112" s="198">
        <f t="shared" si="325"/>
        <v>-23.271014396181204</v>
      </c>
      <c r="EF112" s="198">
        <f t="shared" si="326"/>
        <v>-0.10000000000000142</v>
      </c>
      <c r="EG112" s="503">
        <f t="shared" si="361"/>
        <v>0</v>
      </c>
      <c r="EH112" s="503">
        <f t="shared" si="362"/>
        <v>0</v>
      </c>
      <c r="EI112" s="503">
        <f t="shared" si="363"/>
        <v>0</v>
      </c>
      <c r="EJ112" s="503">
        <f t="shared" si="364"/>
        <v>0</v>
      </c>
      <c r="EK112" s="504">
        <f t="shared" si="244"/>
        <v>-23.425124073501202</v>
      </c>
      <c r="EL112" s="513">
        <f t="shared" si="387"/>
        <v>-0.10000000000000142</v>
      </c>
      <c r="EM112" s="513">
        <f t="shared" si="327"/>
        <v>-0.10000000000000142</v>
      </c>
      <c r="EO112" s="161"/>
      <c r="EQ112" s="103">
        <f t="shared" si="162"/>
        <v>-22.807124073501196</v>
      </c>
      <c r="ER112" s="178"/>
      <c r="ES112" s="179"/>
      <c r="ET112" s="36">
        <v>42354</v>
      </c>
      <c r="EU112" s="107">
        <v>-1.1090500000000003</v>
      </c>
      <c r="EV112" s="107">
        <v>-1.1966875000000008</v>
      </c>
      <c r="EW112" s="173">
        <v>-23.81350745536</v>
      </c>
      <c r="EX112" s="197">
        <v>0.1</v>
      </c>
      <c r="EY112" s="219">
        <v>-3.3124999999991633E-3</v>
      </c>
      <c r="EZ112" s="222">
        <f t="shared" si="328"/>
        <v>-1.1499999999999999</v>
      </c>
      <c r="FA112" s="223">
        <f t="shared" si="329"/>
        <v>0</v>
      </c>
      <c r="FB112" s="198">
        <f t="shared" si="330"/>
        <v>-22.514854038647197</v>
      </c>
      <c r="FC112" s="198">
        <f t="shared" si="331"/>
        <v>-0.11499999999999844</v>
      </c>
      <c r="FD112" s="503">
        <f t="shared" si="365"/>
        <v>0</v>
      </c>
      <c r="FE112" s="503">
        <f t="shared" si="366"/>
        <v>0</v>
      </c>
      <c r="FF112" s="503">
        <f t="shared" si="367"/>
        <v>0</v>
      </c>
      <c r="FG112" s="503">
        <f t="shared" si="368"/>
        <v>0</v>
      </c>
      <c r="FH112" s="504">
        <f t="shared" si="248"/>
        <v>-23.324854038647189</v>
      </c>
      <c r="FI112" s="513">
        <f t="shared" si="388"/>
        <v>-6.8999999999999062E-2</v>
      </c>
      <c r="FJ112" s="513">
        <f t="shared" si="332"/>
        <v>-0.11499999999999844</v>
      </c>
      <c r="FL112" s="161"/>
      <c r="FN112" s="103">
        <f t="shared" si="166"/>
        <v>-22.838424596811983</v>
      </c>
      <c r="FO112" s="178"/>
      <c r="FP112" s="179"/>
      <c r="FQ112" s="36">
        <v>42354</v>
      </c>
      <c r="FR112" s="107">
        <v>-1.1090500000000003</v>
      </c>
      <c r="FS112" s="107">
        <v>-1.1966875000000008</v>
      </c>
      <c r="FT112" s="173">
        <v>-23.81350745536</v>
      </c>
      <c r="FU112" s="197">
        <v>0.1</v>
      </c>
      <c r="FV112" s="218">
        <v>-9.4033125000000002</v>
      </c>
      <c r="FW112" s="222">
        <f t="shared" si="333"/>
        <v>-1.4</v>
      </c>
      <c r="FX112" s="223">
        <f t="shared" si="334"/>
        <v>0</v>
      </c>
      <c r="FY112" s="198">
        <f t="shared" si="335"/>
        <v>-23.890680912451213</v>
      </c>
      <c r="FZ112" s="198">
        <f t="shared" si="336"/>
        <v>-0.14000000000000057</v>
      </c>
      <c r="GA112" s="503">
        <f t="shared" si="369"/>
        <v>0</v>
      </c>
      <c r="GB112" s="503">
        <f t="shared" si="370"/>
        <v>0</v>
      </c>
      <c r="GC112" s="503">
        <f t="shared" si="371"/>
        <v>0</v>
      </c>
      <c r="GD112" s="503">
        <f t="shared" si="372"/>
        <v>0</v>
      </c>
      <c r="GE112" s="504">
        <f t="shared" si="252"/>
        <v>-23.690680912451214</v>
      </c>
      <c r="GF112" s="513">
        <f t="shared" si="389"/>
        <v>-8.4000000000000338E-2</v>
      </c>
      <c r="GG112" s="513">
        <f t="shared" si="337"/>
        <v>-0.14000000000000057</v>
      </c>
      <c r="GI112" s="161"/>
      <c r="GK112" s="103">
        <f t="shared" si="170"/>
        <v>-23.690680912451214</v>
      </c>
      <c r="GL112" s="178"/>
      <c r="GM112" s="179"/>
      <c r="GN112" s="36">
        <v>42354</v>
      </c>
      <c r="GO112" s="107">
        <v>-1.1090500000000003</v>
      </c>
      <c r="GP112" s="107">
        <v>-1.1966875000000008</v>
      </c>
      <c r="GQ112" s="173">
        <v>-23.81350745536</v>
      </c>
      <c r="GR112" s="197">
        <v>0.1</v>
      </c>
      <c r="GS112" s="218">
        <v>0.54668750000000077</v>
      </c>
      <c r="GT112" s="222">
        <f t="shared" si="338"/>
        <v>0</v>
      </c>
      <c r="GU112" s="223">
        <f t="shared" si="339"/>
        <v>-1.1000000000000001</v>
      </c>
      <c r="GV112" s="198">
        <f t="shared" si="340"/>
        <v>-24.649999999999995</v>
      </c>
      <c r="GW112" s="198">
        <f t="shared" si="341"/>
        <v>-2.1999999999998465E-2</v>
      </c>
      <c r="GX112" s="503">
        <f t="shared" si="373"/>
        <v>0</v>
      </c>
      <c r="GY112" s="503">
        <f t="shared" si="374"/>
        <v>0</v>
      </c>
      <c r="GZ112" s="503">
        <f t="shared" si="375"/>
        <v>0</v>
      </c>
      <c r="HA112" s="503">
        <f t="shared" si="376"/>
        <v>0</v>
      </c>
      <c r="HB112" s="504">
        <f t="shared" si="256"/>
        <v>-24.278454129133205</v>
      </c>
      <c r="HC112" s="513">
        <f t="shared" si="390"/>
        <v>-2.1999999999998465E-2</v>
      </c>
      <c r="HD112" s="513">
        <f t="shared" si="342"/>
        <v>-2.1999999999998465E-2</v>
      </c>
      <c r="HF112" s="161"/>
      <c r="HH112" s="103">
        <f t="shared" si="174"/>
        <v>-24.266454129133205</v>
      </c>
      <c r="HJ112" s="179"/>
      <c r="HK112" s="36">
        <v>42354</v>
      </c>
      <c r="HL112" s="107">
        <v>-1.1090500000000003</v>
      </c>
      <c r="HM112" s="107">
        <v>-1.1966875000000008</v>
      </c>
      <c r="HN112" s="173">
        <v>-23.81350745536</v>
      </c>
      <c r="HO112" s="197">
        <v>0.1</v>
      </c>
      <c r="HP112" s="218">
        <v>6.2466875000000019</v>
      </c>
      <c r="HQ112" s="222">
        <f t="shared" si="343"/>
        <v>0</v>
      </c>
      <c r="HR112" s="223">
        <f t="shared" si="344"/>
        <v>1.2</v>
      </c>
      <c r="HS112" s="198">
        <f t="shared" si="345"/>
        <v>-24.025620786868803</v>
      </c>
      <c r="HT112" s="198">
        <f t="shared" si="346"/>
        <v>0.12000000000000099</v>
      </c>
      <c r="HU112" s="503">
        <f t="shared" si="377"/>
        <v>0</v>
      </c>
      <c r="HV112" s="503">
        <f t="shared" si="378"/>
        <v>0</v>
      </c>
      <c r="HW112" s="503">
        <f t="shared" si="379"/>
        <v>0</v>
      </c>
      <c r="HX112" s="503">
        <f t="shared" si="380"/>
        <v>0</v>
      </c>
      <c r="HY112" s="504">
        <f t="shared" si="260"/>
        <v>-23.625620786868804</v>
      </c>
      <c r="HZ112" s="513">
        <f t="shared" si="391"/>
        <v>0.12000000000000099</v>
      </c>
      <c r="IA112" s="513">
        <f t="shared" si="347"/>
        <v>0.12000000000000099</v>
      </c>
      <c r="IB112" s="159"/>
      <c r="IC112" s="161"/>
      <c r="ID112" s="159"/>
      <c r="IE112" s="103">
        <f t="shared" si="178"/>
        <v>-23.311828218144804</v>
      </c>
      <c r="IF112" s="178"/>
      <c r="IG112" s="179"/>
      <c r="IH112" s="36">
        <v>42354</v>
      </c>
      <c r="II112" s="107">
        <v>-1.1090500000000003</v>
      </c>
      <c r="IJ112" s="107">
        <v>-1.1966875000000008</v>
      </c>
      <c r="IK112" s="173">
        <v>-23.81350745536</v>
      </c>
      <c r="IL112" s="197">
        <v>0.1</v>
      </c>
      <c r="IM112" s="218">
        <v>0.49668750000000084</v>
      </c>
      <c r="IN112" s="222">
        <f t="shared" si="348"/>
        <v>0</v>
      </c>
      <c r="IO112" s="223">
        <f t="shared" si="349"/>
        <v>-1.1000000000000001</v>
      </c>
      <c r="IP112" s="198">
        <f t="shared" si="350"/>
        <v>-24.64</v>
      </c>
      <c r="IQ112" s="198">
        <f t="shared" si="351"/>
        <v>-2.1999999999998465E-2</v>
      </c>
      <c r="IR112" s="503">
        <f t="shared" si="381"/>
        <v>0</v>
      </c>
      <c r="IS112" s="503">
        <f t="shared" si="382"/>
        <v>0</v>
      </c>
      <c r="IT112" s="503">
        <f t="shared" si="383"/>
        <v>0</v>
      </c>
      <c r="IU112" s="503">
        <f t="shared" si="384"/>
        <v>0</v>
      </c>
      <c r="IV112" s="504">
        <f t="shared" si="264"/>
        <v>-24.184167740969183</v>
      </c>
      <c r="IW112" s="513">
        <f t="shared" si="392"/>
        <v>-2.1999999999998465E-2</v>
      </c>
      <c r="IX112" s="513">
        <f t="shared" si="352"/>
        <v>-2.1999999999998465E-2</v>
      </c>
      <c r="IY112" s="159"/>
      <c r="IZ112" s="161"/>
      <c r="JA112" s="159"/>
      <c r="JB112" s="103">
        <f t="shared" si="182"/>
        <v>-23.979914087414073</v>
      </c>
      <c r="JC112" s="184"/>
      <c r="JD112" s="515">
        <v>-23.81350745536</v>
      </c>
      <c r="JF112" s="159">
        <v>1.0966875000000007</v>
      </c>
      <c r="JG112" s="159">
        <f t="shared" si="217"/>
        <v>-24.373153755081983</v>
      </c>
      <c r="JH112" s="159"/>
      <c r="JJ112" s="159">
        <v>4.2966875000000009</v>
      </c>
      <c r="JK112" s="159">
        <f t="shared" si="218"/>
        <v>-23.554457209572007</v>
      </c>
      <c r="JL112" s="159"/>
      <c r="JN112" s="159">
        <v>1.1966875000000008</v>
      </c>
      <c r="JO112" s="159">
        <f t="shared" si="219"/>
        <v>-22.807124073501196</v>
      </c>
      <c r="JP112" s="159"/>
      <c r="JR112" s="159">
        <v>-3.3124999999991633E-3</v>
      </c>
      <c r="JS112" s="159">
        <f t="shared" si="220"/>
        <v>-22.838424596811983</v>
      </c>
      <c r="JT112" s="159"/>
      <c r="JV112" s="159">
        <v>-9.4033125000000002</v>
      </c>
      <c r="JW112" s="159">
        <f t="shared" si="221"/>
        <v>-23.690680912451214</v>
      </c>
      <c r="JX112" s="159"/>
      <c r="JZ112" s="159">
        <v>0.54668750000000077</v>
      </c>
      <c r="KA112" s="159">
        <f t="shared" si="222"/>
        <v>-24.266454129133205</v>
      </c>
      <c r="KB112" s="159"/>
      <c r="KD112" s="370">
        <v>6.2466875000000019</v>
      </c>
      <c r="KE112" s="159">
        <f t="shared" si="223"/>
        <v>-23.311828218144804</v>
      </c>
      <c r="KF112" s="159"/>
      <c r="KH112" s="218">
        <v>0.49668750000000084</v>
      </c>
      <c r="KI112" s="159">
        <f t="shared" si="232"/>
        <v>-23.979914087414073</v>
      </c>
      <c r="KJ112" s="159"/>
      <c r="KK112" s="36">
        <v>42354</v>
      </c>
      <c r="KL112" s="36"/>
    </row>
    <row r="113" spans="1:315" ht="15.75" thickBot="1" x14ac:dyDescent="0.3">
      <c r="A113" s="95">
        <v>41259</v>
      </c>
      <c r="B113" s="36">
        <v>41259</v>
      </c>
      <c r="C113" s="303">
        <v>-9.9999999999999978E-2</v>
      </c>
      <c r="D113" s="303">
        <v>3.1</v>
      </c>
      <c r="E113" s="303">
        <v>0</v>
      </c>
      <c r="F113" s="303">
        <v>-1.2</v>
      </c>
      <c r="G113" s="303">
        <v>-10.600000000000001</v>
      </c>
      <c r="H113" s="303">
        <v>-0.65</v>
      </c>
      <c r="I113" s="303">
        <v>5.0500000000000007</v>
      </c>
      <c r="J113" s="303">
        <v>-0.7</v>
      </c>
      <c r="K113" s="105"/>
      <c r="L113" s="36">
        <v>42354</v>
      </c>
      <c r="M113" s="104">
        <v>-1.1090500000000003</v>
      </c>
      <c r="N113" s="98">
        <f t="shared" si="215"/>
        <v>-1.1966875000000008</v>
      </c>
      <c r="O113" s="107">
        <f t="shared" si="216"/>
        <v>-1.1998250000000008</v>
      </c>
      <c r="P113" s="264"/>
      <c r="Q113" s="177">
        <v>42354</v>
      </c>
      <c r="R113" s="303">
        <v>-9.9999999999999978E-2</v>
      </c>
      <c r="S113" s="219">
        <v>1.0966875000000007</v>
      </c>
      <c r="U113" s="303">
        <v>3.1</v>
      </c>
      <c r="V113" s="219">
        <v>4.2966875000000009</v>
      </c>
      <c r="X113" s="303">
        <v>0</v>
      </c>
      <c r="Y113" s="219">
        <v>1.1966875000000008</v>
      </c>
      <c r="AA113" s="303">
        <v>-1.2</v>
      </c>
      <c r="AB113" s="219">
        <v>-3.3124999999991633E-3</v>
      </c>
      <c r="AD113" s="303">
        <v>-10.600000000000001</v>
      </c>
      <c r="AE113" s="218">
        <v>-9.4033125000000002</v>
      </c>
      <c r="AG113" s="303">
        <v>-0.65</v>
      </c>
      <c r="AH113" s="218">
        <v>0.54668750000000077</v>
      </c>
      <c r="AJ113" s="303">
        <v>5.0500000000000007</v>
      </c>
      <c r="AK113" s="218">
        <v>6.2466875000000019</v>
      </c>
      <c r="AL113" s="103"/>
      <c r="AM113" s="303">
        <v>-0.7</v>
      </c>
      <c r="AN113" s="330">
        <f t="shared" si="206"/>
        <v>0.49668750000000084</v>
      </c>
      <c r="AO113" s="484"/>
      <c r="AZ113" s="36">
        <v>42355</v>
      </c>
      <c r="BA113" s="303">
        <v>0.8</v>
      </c>
      <c r="BB113" s="227"/>
      <c r="BC113" s="303">
        <v>2.75</v>
      </c>
      <c r="BD113" s="184"/>
      <c r="BE113" s="303">
        <v>0.4</v>
      </c>
      <c r="BF113" s="184"/>
      <c r="BG113" s="303">
        <v>-2.4500000000000002</v>
      </c>
      <c r="BH113" s="184"/>
      <c r="BI113" s="303">
        <v>-12.05</v>
      </c>
      <c r="BJ113" s="184"/>
      <c r="BK113" s="303">
        <v>-0.9</v>
      </c>
      <c r="BL113" s="374"/>
      <c r="BM113" s="303">
        <v>5.65</v>
      </c>
      <c r="BN113" s="184"/>
      <c r="BO113" s="303">
        <v>-0.4</v>
      </c>
      <c r="BP113" s="184"/>
      <c r="BQ113">
        <f t="shared" si="150"/>
        <v>1</v>
      </c>
      <c r="BR113" s="36">
        <v>42351</v>
      </c>
      <c r="BS113">
        <v>55</v>
      </c>
      <c r="BT113">
        <f t="shared" si="123"/>
        <v>0.55000000000000004</v>
      </c>
      <c r="BU113" s="100"/>
      <c r="BV113" s="36">
        <v>42355</v>
      </c>
      <c r="BW113" s="100">
        <v>59</v>
      </c>
      <c r="BX113" s="100">
        <f t="shared" si="124"/>
        <v>0.59</v>
      </c>
      <c r="BY113" s="100">
        <f t="shared" si="125"/>
        <v>-23.847435964759999</v>
      </c>
      <c r="BZ113" s="100"/>
      <c r="CA113" s="100"/>
      <c r="CC113" s="36">
        <v>42355</v>
      </c>
      <c r="CD113" s="107">
        <v>-1.1500500000000007</v>
      </c>
      <c r="CE113" s="107">
        <v>-1.1295500000000005</v>
      </c>
      <c r="CF113" s="173">
        <v>-23.847435964759999</v>
      </c>
      <c r="CG113" s="197">
        <v>0.1</v>
      </c>
      <c r="CH113" s="219">
        <v>1.9295500000000005</v>
      </c>
      <c r="CI113" s="222">
        <f t="shared" si="313"/>
        <v>0</v>
      </c>
      <c r="CJ113" s="223">
        <f t="shared" si="314"/>
        <v>-1</v>
      </c>
      <c r="CK113" s="198">
        <f t="shared" si="315"/>
        <v>-24.540059000545984</v>
      </c>
      <c r="CL113" s="198">
        <f t="shared" si="316"/>
        <v>-0.10000000000000142</v>
      </c>
      <c r="CM113" s="503">
        <f t="shared" si="353"/>
        <v>0</v>
      </c>
      <c r="CN113" s="503">
        <f t="shared" si="354"/>
        <v>0</v>
      </c>
      <c r="CO113" s="503">
        <f t="shared" si="355"/>
        <v>0</v>
      </c>
      <c r="CP113" s="503">
        <f t="shared" si="356"/>
        <v>0</v>
      </c>
      <c r="CQ113" s="504">
        <f t="shared" si="236"/>
        <v>-24.540059000545984</v>
      </c>
      <c r="CR113" s="513">
        <f t="shared" si="385"/>
        <v>-0.10000000000000142</v>
      </c>
      <c r="CS113" s="513">
        <f t="shared" si="317"/>
        <v>-0.10000000000000142</v>
      </c>
      <c r="CU113" s="161"/>
      <c r="CW113" s="103">
        <f t="shared" si="154"/>
        <v>-24.473153755081984</v>
      </c>
      <c r="CZ113" s="36">
        <v>42355</v>
      </c>
      <c r="DA113" s="107">
        <v>-1.1500500000000007</v>
      </c>
      <c r="DB113" s="107">
        <v>-1.1295500000000005</v>
      </c>
      <c r="DC113" s="173">
        <v>-23.847435964759999</v>
      </c>
      <c r="DD113" s="197">
        <v>0.1</v>
      </c>
      <c r="DE113" s="219">
        <v>3.8795500000000005</v>
      </c>
      <c r="DF113" s="222">
        <f t="shared" si="318"/>
        <v>0</v>
      </c>
      <c r="DG113" s="223">
        <f t="shared" si="319"/>
        <v>0</v>
      </c>
      <c r="DH113" s="198">
        <f t="shared" si="320"/>
        <v>-24.484839899449199</v>
      </c>
      <c r="DI113" s="198">
        <f t="shared" si="321"/>
        <v>0</v>
      </c>
      <c r="DJ113" s="503">
        <f t="shared" si="357"/>
        <v>0</v>
      </c>
      <c r="DK113" s="503">
        <f t="shared" si="358"/>
        <v>0</v>
      </c>
      <c r="DL113" s="503">
        <f t="shared" si="359"/>
        <v>0</v>
      </c>
      <c r="DM113" s="503">
        <f t="shared" si="360"/>
        <v>0</v>
      </c>
      <c r="DN113" s="504">
        <f t="shared" si="240"/>
        <v>-24.484839899449199</v>
      </c>
      <c r="DO113" s="513">
        <f t="shared" si="386"/>
        <v>0</v>
      </c>
      <c r="DP113" s="513">
        <f t="shared" si="322"/>
        <v>0</v>
      </c>
      <c r="DR113" s="161"/>
      <c r="DT113" s="103">
        <f t="shared" si="158"/>
        <v>-23.554457209572007</v>
      </c>
      <c r="DU113" s="178"/>
      <c r="DV113" s="179"/>
      <c r="DW113" s="36">
        <v>42355</v>
      </c>
      <c r="DX113" s="107">
        <v>-1.1500500000000007</v>
      </c>
      <c r="DY113" s="107">
        <v>-1.1295500000000005</v>
      </c>
      <c r="DZ113" s="173">
        <v>-23.847435964759999</v>
      </c>
      <c r="EA113" s="197">
        <v>0.1</v>
      </c>
      <c r="EB113" s="219">
        <v>1.5295500000000004</v>
      </c>
      <c r="EC113" s="222">
        <f t="shared" si="323"/>
        <v>0</v>
      </c>
      <c r="ED113" s="223">
        <f t="shared" si="324"/>
        <v>-1</v>
      </c>
      <c r="EE113" s="198">
        <f t="shared" si="325"/>
        <v>-23.371014396181206</v>
      </c>
      <c r="EF113" s="198">
        <f t="shared" si="326"/>
        <v>-0.10000000000000142</v>
      </c>
      <c r="EG113" s="503">
        <f t="shared" si="361"/>
        <v>0</v>
      </c>
      <c r="EH113" s="503">
        <f t="shared" si="362"/>
        <v>0</v>
      </c>
      <c r="EI113" s="503">
        <f t="shared" si="363"/>
        <v>0</v>
      </c>
      <c r="EJ113" s="503">
        <f t="shared" si="364"/>
        <v>0</v>
      </c>
      <c r="EK113" s="504">
        <f t="shared" si="244"/>
        <v>-23.525124073501203</v>
      </c>
      <c r="EL113" s="513">
        <f t="shared" si="387"/>
        <v>-0.10000000000000142</v>
      </c>
      <c r="EM113" s="513">
        <f t="shared" si="327"/>
        <v>-0.10000000000000142</v>
      </c>
      <c r="EO113" s="161"/>
      <c r="EQ113" s="103">
        <f t="shared" si="162"/>
        <v>-22.907124073501198</v>
      </c>
      <c r="ER113" s="178"/>
      <c r="ES113" s="179"/>
      <c r="ET113" s="36">
        <v>42355</v>
      </c>
      <c r="EU113" s="107">
        <v>-1.1500500000000007</v>
      </c>
      <c r="EV113" s="107">
        <v>-1.1295500000000005</v>
      </c>
      <c r="EW113" s="173">
        <v>-23.847435964759999</v>
      </c>
      <c r="EX113" s="197">
        <v>0.1</v>
      </c>
      <c r="EY113" s="219">
        <v>-1.3204499999999997</v>
      </c>
      <c r="EZ113" s="222">
        <f t="shared" si="328"/>
        <v>-1.2</v>
      </c>
      <c r="FA113" s="223">
        <f t="shared" si="329"/>
        <v>0</v>
      </c>
      <c r="FB113" s="198">
        <f t="shared" si="330"/>
        <v>-22.634854038647198</v>
      </c>
      <c r="FC113" s="198">
        <f t="shared" si="331"/>
        <v>-0.12000000000000099</v>
      </c>
      <c r="FD113" s="503">
        <f t="shared" si="365"/>
        <v>0</v>
      </c>
      <c r="FE113" s="503">
        <f t="shared" si="366"/>
        <v>0</v>
      </c>
      <c r="FF113" s="503">
        <f t="shared" si="367"/>
        <v>0</v>
      </c>
      <c r="FG113" s="503">
        <f t="shared" si="368"/>
        <v>9.0000000000000011E-2</v>
      </c>
      <c r="FH113" s="504">
        <f t="shared" si="248"/>
        <v>-23.35485403864719</v>
      </c>
      <c r="FI113" s="513">
        <f t="shared" si="388"/>
        <v>-1.8000000000000588E-2</v>
      </c>
      <c r="FJ113" s="513">
        <f t="shared" si="332"/>
        <v>-3.0000000000000984E-2</v>
      </c>
      <c r="FL113" s="161"/>
      <c r="FN113" s="103">
        <f t="shared" si="166"/>
        <v>-22.868424596811984</v>
      </c>
      <c r="FO113" s="178"/>
      <c r="FP113" s="179"/>
      <c r="FQ113" s="36">
        <v>42355</v>
      </c>
      <c r="FR113" s="107">
        <v>-1.1500500000000007</v>
      </c>
      <c r="FS113" s="107">
        <v>-1.1295500000000005</v>
      </c>
      <c r="FT113" s="173">
        <v>-23.847435964759999</v>
      </c>
      <c r="FU113" s="197">
        <v>0.1</v>
      </c>
      <c r="FV113" s="218">
        <v>-10.920450000000001</v>
      </c>
      <c r="FW113" s="222">
        <f t="shared" si="333"/>
        <v>-1.4</v>
      </c>
      <c r="FX113" s="223">
        <f t="shared" si="334"/>
        <v>0</v>
      </c>
      <c r="FY113" s="198">
        <f t="shared" si="335"/>
        <v>-24.030680912451214</v>
      </c>
      <c r="FZ113" s="198">
        <f t="shared" si="336"/>
        <v>-0.14000000000000057</v>
      </c>
      <c r="GA113" s="503">
        <f t="shared" si="369"/>
        <v>0</v>
      </c>
      <c r="GB113" s="503">
        <f t="shared" si="370"/>
        <v>0</v>
      </c>
      <c r="GC113" s="503">
        <f t="shared" si="371"/>
        <v>0</v>
      </c>
      <c r="GD113" s="503">
        <f t="shared" si="372"/>
        <v>0</v>
      </c>
      <c r="GE113" s="504">
        <f t="shared" si="252"/>
        <v>-23.830680912451214</v>
      </c>
      <c r="GF113" s="513">
        <f t="shared" si="389"/>
        <v>-8.4000000000000338E-2</v>
      </c>
      <c r="GG113" s="513">
        <f t="shared" si="337"/>
        <v>-0.14000000000000057</v>
      </c>
      <c r="GI113" s="161"/>
      <c r="GK113" s="103">
        <f t="shared" si="170"/>
        <v>-23.830680912451214</v>
      </c>
      <c r="GL113" s="178"/>
      <c r="GM113" s="179"/>
      <c r="GN113" s="36">
        <v>42355</v>
      </c>
      <c r="GO113" s="107">
        <v>-1.1500500000000007</v>
      </c>
      <c r="GP113" s="107">
        <v>-1.1295500000000005</v>
      </c>
      <c r="GQ113" s="173">
        <v>-23.847435964759999</v>
      </c>
      <c r="GR113" s="197">
        <v>0.1</v>
      </c>
      <c r="GS113" s="218">
        <v>0.22955000000000048</v>
      </c>
      <c r="GT113" s="222">
        <f t="shared" si="338"/>
        <v>0</v>
      </c>
      <c r="GU113" s="223">
        <f t="shared" si="339"/>
        <v>-1.1000000000000001</v>
      </c>
      <c r="GV113" s="198">
        <f t="shared" si="340"/>
        <v>-24.671999999999993</v>
      </c>
      <c r="GW113" s="198">
        <f t="shared" si="341"/>
        <v>-2.1999999999998465E-2</v>
      </c>
      <c r="GX113" s="503">
        <f t="shared" si="373"/>
        <v>0</v>
      </c>
      <c r="GY113" s="503">
        <f t="shared" si="374"/>
        <v>0</v>
      </c>
      <c r="GZ113" s="503">
        <f t="shared" si="375"/>
        <v>0</v>
      </c>
      <c r="HA113" s="503">
        <f t="shared" si="376"/>
        <v>0</v>
      </c>
      <c r="HB113" s="504">
        <f t="shared" si="256"/>
        <v>-24.300454129133204</v>
      </c>
      <c r="HC113" s="513">
        <f t="shared" si="390"/>
        <v>-2.1999999999998465E-2</v>
      </c>
      <c r="HD113" s="513">
        <f t="shared" si="342"/>
        <v>-2.1999999999998465E-2</v>
      </c>
      <c r="HF113" s="161"/>
      <c r="HH113" s="103">
        <f t="shared" si="174"/>
        <v>-24.288454129133203</v>
      </c>
      <c r="HJ113" s="179"/>
      <c r="HK113" s="36">
        <v>42355</v>
      </c>
      <c r="HL113" s="107">
        <v>-1.1500500000000007</v>
      </c>
      <c r="HM113" s="107">
        <v>-1.1295500000000005</v>
      </c>
      <c r="HN113" s="173">
        <v>-23.847435964759999</v>
      </c>
      <c r="HO113" s="197">
        <v>0.1</v>
      </c>
      <c r="HP113" s="218">
        <v>6.7795500000000004</v>
      </c>
      <c r="HQ113" s="222">
        <f t="shared" si="343"/>
        <v>0</v>
      </c>
      <c r="HR113" s="223">
        <f t="shared" si="344"/>
        <v>1.2</v>
      </c>
      <c r="HS113" s="198">
        <f t="shared" si="345"/>
        <v>-23.905620786868802</v>
      </c>
      <c r="HT113" s="198">
        <f t="shared" si="346"/>
        <v>0.12000000000000099</v>
      </c>
      <c r="HU113" s="503">
        <f t="shared" si="377"/>
        <v>0</v>
      </c>
      <c r="HV113" s="503">
        <f t="shared" si="378"/>
        <v>0</v>
      </c>
      <c r="HW113" s="503">
        <f t="shared" si="379"/>
        <v>0</v>
      </c>
      <c r="HX113" s="503">
        <f t="shared" si="380"/>
        <v>0</v>
      </c>
      <c r="HY113" s="504">
        <f t="shared" si="260"/>
        <v>-23.505620786868803</v>
      </c>
      <c r="HZ113" s="513">
        <f t="shared" si="391"/>
        <v>0.12000000000000099</v>
      </c>
      <c r="IA113" s="513">
        <f t="shared" si="347"/>
        <v>0.12000000000000099</v>
      </c>
      <c r="IB113" s="159"/>
      <c r="IC113" s="161"/>
      <c r="ID113" s="159"/>
      <c r="IE113" s="103">
        <f t="shared" si="178"/>
        <v>-23.191828218144803</v>
      </c>
      <c r="IF113" s="178"/>
      <c r="IG113" s="179"/>
      <c r="IH113" s="36">
        <v>42355</v>
      </c>
      <c r="II113" s="107">
        <v>-1.1500500000000007</v>
      </c>
      <c r="IJ113" s="107">
        <v>-1.1295500000000005</v>
      </c>
      <c r="IK113" s="173">
        <v>-23.847435964759999</v>
      </c>
      <c r="IL113" s="197">
        <v>0.1</v>
      </c>
      <c r="IM113" s="218">
        <v>0.72955000000000048</v>
      </c>
      <c r="IN113" s="222">
        <f t="shared" si="348"/>
        <v>0</v>
      </c>
      <c r="IO113" s="223">
        <f t="shared" si="349"/>
        <v>-1.1000000000000001</v>
      </c>
      <c r="IP113" s="198">
        <f t="shared" si="350"/>
        <v>-24.661999999999999</v>
      </c>
      <c r="IQ113" s="198">
        <f t="shared" si="351"/>
        <v>-2.1999999999998465E-2</v>
      </c>
      <c r="IR113" s="503">
        <f t="shared" si="381"/>
        <v>0</v>
      </c>
      <c r="IS113" s="503">
        <f t="shared" si="382"/>
        <v>0</v>
      </c>
      <c r="IT113" s="503">
        <f t="shared" si="383"/>
        <v>0</v>
      </c>
      <c r="IU113" s="503">
        <f t="shared" si="384"/>
        <v>0</v>
      </c>
      <c r="IV113" s="504">
        <f t="shared" si="264"/>
        <v>-24.206167740969182</v>
      </c>
      <c r="IW113" s="513">
        <f t="shared" si="392"/>
        <v>-2.1999999999998465E-2</v>
      </c>
      <c r="IX113" s="513">
        <f t="shared" si="352"/>
        <v>-2.1999999999998465E-2</v>
      </c>
      <c r="IY113" s="159"/>
      <c r="IZ113" s="161"/>
      <c r="JA113" s="159"/>
      <c r="JB113" s="103">
        <f t="shared" si="182"/>
        <v>-24.001914087414072</v>
      </c>
      <c r="JC113" s="184"/>
      <c r="JD113" s="515">
        <v>-23.847435964759999</v>
      </c>
      <c r="JF113" s="159">
        <v>1.9295500000000005</v>
      </c>
      <c r="JG113" s="159">
        <f t="shared" si="217"/>
        <v>-24.473153755081984</v>
      </c>
      <c r="JH113" s="159"/>
      <c r="JJ113" s="159">
        <v>3.8795500000000005</v>
      </c>
      <c r="JK113" s="159">
        <f t="shared" si="218"/>
        <v>-23.554457209572007</v>
      </c>
      <c r="JL113" s="159"/>
      <c r="JN113" s="159">
        <v>1.5295500000000004</v>
      </c>
      <c r="JO113" s="159">
        <f t="shared" si="219"/>
        <v>-22.907124073501198</v>
      </c>
      <c r="JP113" s="159"/>
      <c r="JR113" s="159">
        <v>-1.3204499999999997</v>
      </c>
      <c r="JS113" s="159">
        <f t="shared" si="220"/>
        <v>-22.868424596811984</v>
      </c>
      <c r="JT113" s="159"/>
      <c r="JV113" s="159">
        <v>-10.920450000000001</v>
      </c>
      <c r="JW113" s="159">
        <f t="shared" si="221"/>
        <v>-23.830680912451214</v>
      </c>
      <c r="JX113" s="159"/>
      <c r="JZ113" s="159">
        <v>0.22955000000000048</v>
      </c>
      <c r="KA113" s="159">
        <f t="shared" si="222"/>
        <v>-24.288454129133203</v>
      </c>
      <c r="KB113" s="159"/>
      <c r="KD113" s="370">
        <v>6.7795500000000004</v>
      </c>
      <c r="KE113" s="159">
        <f t="shared" si="223"/>
        <v>-23.191828218144803</v>
      </c>
      <c r="KF113" s="159"/>
      <c r="KH113" s="218">
        <v>0.72955000000000048</v>
      </c>
      <c r="KI113" s="159">
        <f t="shared" si="232"/>
        <v>-24.001914087414072</v>
      </c>
      <c r="KJ113" s="159"/>
      <c r="KK113" s="36">
        <v>42355</v>
      </c>
      <c r="KL113" s="36"/>
    </row>
    <row r="114" spans="1:315" ht="15.75" thickBot="1" x14ac:dyDescent="0.3">
      <c r="A114" s="95">
        <v>41260</v>
      </c>
      <c r="B114" s="36">
        <v>41260</v>
      </c>
      <c r="C114" s="303">
        <v>0.8</v>
      </c>
      <c r="D114" s="303">
        <v>2.75</v>
      </c>
      <c r="E114" s="303">
        <v>0.4</v>
      </c>
      <c r="F114" s="303">
        <v>-2.4500000000000002</v>
      </c>
      <c r="G114" s="303">
        <v>-12.05</v>
      </c>
      <c r="H114" s="303">
        <v>-0.9</v>
      </c>
      <c r="I114" s="303">
        <v>5.65</v>
      </c>
      <c r="J114" s="303">
        <v>-0.4</v>
      </c>
      <c r="K114" s="105"/>
      <c r="L114" s="36">
        <v>42355</v>
      </c>
      <c r="M114" s="104">
        <v>-1.1500500000000007</v>
      </c>
      <c r="N114" s="98">
        <f t="shared" si="215"/>
        <v>-1.1295500000000005</v>
      </c>
      <c r="O114" s="107">
        <f t="shared" si="216"/>
        <v>-1.1811416666666674</v>
      </c>
      <c r="P114" s="264"/>
      <c r="Q114" s="177">
        <v>42355</v>
      </c>
      <c r="R114" s="303">
        <v>0.8</v>
      </c>
      <c r="S114" s="219">
        <v>1.9295500000000005</v>
      </c>
      <c r="U114" s="303">
        <v>2.75</v>
      </c>
      <c r="V114" s="219">
        <v>3.8795500000000005</v>
      </c>
      <c r="X114" s="303">
        <v>0.4</v>
      </c>
      <c r="Y114" s="219">
        <v>1.5295500000000004</v>
      </c>
      <c r="AA114" s="303">
        <v>-2.4500000000000002</v>
      </c>
      <c r="AB114" s="219">
        <v>-1.3204499999999997</v>
      </c>
      <c r="AD114" s="303">
        <v>-12.05</v>
      </c>
      <c r="AE114" s="218">
        <v>-10.920450000000001</v>
      </c>
      <c r="AG114" s="303">
        <v>-0.9</v>
      </c>
      <c r="AH114" s="218">
        <v>0.22955000000000048</v>
      </c>
      <c r="AJ114" s="303">
        <v>5.65</v>
      </c>
      <c r="AK114" s="218">
        <v>6.7795500000000004</v>
      </c>
      <c r="AL114" s="103"/>
      <c r="AM114" s="303">
        <v>-0.4</v>
      </c>
      <c r="AN114" s="330">
        <f t="shared" si="206"/>
        <v>0.72955000000000048</v>
      </c>
      <c r="AO114" s="484"/>
      <c r="AZ114" s="36">
        <v>42356</v>
      </c>
      <c r="BA114" s="303">
        <v>-0.79999999999999993</v>
      </c>
      <c r="BB114" s="227"/>
      <c r="BC114" s="303">
        <v>1.75</v>
      </c>
      <c r="BD114" s="184"/>
      <c r="BE114" s="303">
        <v>2.2000000000000002</v>
      </c>
      <c r="BF114" s="184"/>
      <c r="BG114" s="303">
        <v>-1.8499999999999999</v>
      </c>
      <c r="BH114" s="184"/>
      <c r="BI114" s="303">
        <v>-9.8000000000000007</v>
      </c>
      <c r="BJ114" s="184"/>
      <c r="BK114" s="303">
        <v>1.1499999999999999</v>
      </c>
      <c r="BL114" s="374"/>
      <c r="BM114" s="303">
        <v>7</v>
      </c>
      <c r="BN114" s="227">
        <v>-23.846685185185184</v>
      </c>
      <c r="BO114" s="303">
        <v>1.25</v>
      </c>
      <c r="BP114" s="227"/>
      <c r="BQ114">
        <f t="shared" si="150"/>
        <v>1</v>
      </c>
      <c r="BR114" s="36">
        <v>42352</v>
      </c>
      <c r="BS114">
        <v>56</v>
      </c>
      <c r="BT114">
        <f t="shared" si="123"/>
        <v>0.56000000000000005</v>
      </c>
      <c r="BU114" s="100"/>
      <c r="BV114" s="36">
        <v>42356</v>
      </c>
      <c r="BW114" s="100">
        <v>60</v>
      </c>
      <c r="BX114" s="100">
        <f t="shared" si="124"/>
        <v>0.6</v>
      </c>
      <c r="BY114" s="100">
        <f t="shared" si="125"/>
        <v>-23.878641599999998</v>
      </c>
      <c r="BZ114" s="100"/>
      <c r="CA114" s="100"/>
      <c r="CC114" s="36">
        <v>42356</v>
      </c>
      <c r="CD114" s="107">
        <v>-1.1874500000000003</v>
      </c>
      <c r="CE114" s="107">
        <v>-1.1687500000000006</v>
      </c>
      <c r="CF114" s="173">
        <v>-23.878641599999998</v>
      </c>
      <c r="CG114" s="197">
        <v>0.1</v>
      </c>
      <c r="CH114" s="219">
        <v>0.36875000000000069</v>
      </c>
      <c r="CI114" s="222">
        <f t="shared" si="313"/>
        <v>0</v>
      </c>
      <c r="CJ114" s="223">
        <f t="shared" si="314"/>
        <v>-1.1000000000000001</v>
      </c>
      <c r="CK114" s="198">
        <f t="shared" si="315"/>
        <v>-24.562059000545982</v>
      </c>
      <c r="CL114" s="198">
        <f t="shared" si="316"/>
        <v>-2.1999999999998465E-2</v>
      </c>
      <c r="CM114" s="503">
        <f t="shared" si="353"/>
        <v>0</v>
      </c>
      <c r="CN114" s="503">
        <f t="shared" si="354"/>
        <v>0</v>
      </c>
      <c r="CO114" s="503">
        <f t="shared" si="355"/>
        <v>0</v>
      </c>
      <c r="CP114" s="503">
        <f t="shared" si="356"/>
        <v>0</v>
      </c>
      <c r="CQ114" s="504">
        <f t="shared" si="236"/>
        <v>-24.562059000545982</v>
      </c>
      <c r="CR114" s="513">
        <f t="shared" si="385"/>
        <v>-2.1999999999998465E-2</v>
      </c>
      <c r="CS114" s="513">
        <f t="shared" si="317"/>
        <v>-2.1999999999998465E-2</v>
      </c>
      <c r="CU114" s="161"/>
      <c r="CW114" s="103">
        <f t="shared" si="154"/>
        <v>-24.495153755081983</v>
      </c>
      <c r="CZ114" s="36">
        <v>42356</v>
      </c>
      <c r="DA114" s="107">
        <v>-1.1874500000000003</v>
      </c>
      <c r="DB114" s="107">
        <v>-1.1687500000000006</v>
      </c>
      <c r="DC114" s="173">
        <v>-23.878641599999998</v>
      </c>
      <c r="DD114" s="197">
        <v>0.1</v>
      </c>
      <c r="DE114" s="219">
        <v>2.9187500000000006</v>
      </c>
      <c r="DF114" s="222">
        <f t="shared" si="318"/>
        <v>0</v>
      </c>
      <c r="DG114" s="223">
        <f t="shared" si="319"/>
        <v>-0.5</v>
      </c>
      <c r="DH114" s="198">
        <f t="shared" si="320"/>
        <v>-24.534839899449199</v>
      </c>
      <c r="DI114" s="198">
        <f t="shared" si="321"/>
        <v>-5.0000000000000711E-2</v>
      </c>
      <c r="DJ114" s="503">
        <f t="shared" si="357"/>
        <v>0</v>
      </c>
      <c r="DK114" s="503">
        <f t="shared" si="358"/>
        <v>0</v>
      </c>
      <c r="DL114" s="503">
        <f t="shared" si="359"/>
        <v>0</v>
      </c>
      <c r="DM114" s="503">
        <f t="shared" si="360"/>
        <v>0</v>
      </c>
      <c r="DN114" s="504">
        <f t="shared" si="240"/>
        <v>-24.534839899449199</v>
      </c>
      <c r="DO114" s="513">
        <f t="shared" si="386"/>
        <v>-5.0000000000000711E-2</v>
      </c>
      <c r="DP114" s="513">
        <f t="shared" si="322"/>
        <v>-5.0000000000000711E-2</v>
      </c>
      <c r="DR114" s="161"/>
      <c r="DT114" s="103">
        <f t="shared" si="158"/>
        <v>-23.604457209572008</v>
      </c>
      <c r="DU114" s="178"/>
      <c r="DV114" s="179"/>
      <c r="DW114" s="36">
        <v>42356</v>
      </c>
      <c r="DX114" s="107">
        <v>-1.1874500000000003</v>
      </c>
      <c r="DY114" s="107">
        <v>-1.1687500000000006</v>
      </c>
      <c r="DZ114" s="173">
        <v>-23.878641599999998</v>
      </c>
      <c r="EA114" s="197">
        <v>0.1</v>
      </c>
      <c r="EB114" s="219">
        <v>3.3687500000000008</v>
      </c>
      <c r="EC114" s="222">
        <f t="shared" si="323"/>
        <v>0</v>
      </c>
      <c r="ED114" s="223">
        <f t="shared" si="324"/>
        <v>0</v>
      </c>
      <c r="EE114" s="198">
        <f t="shared" si="325"/>
        <v>-23.371014396181206</v>
      </c>
      <c r="EF114" s="198">
        <f t="shared" si="326"/>
        <v>0</v>
      </c>
      <c r="EG114" s="503">
        <f t="shared" si="361"/>
        <v>0</v>
      </c>
      <c r="EH114" s="503">
        <f t="shared" si="362"/>
        <v>0</v>
      </c>
      <c r="EI114" s="503">
        <f t="shared" si="363"/>
        <v>0</v>
      </c>
      <c r="EJ114" s="503">
        <f t="shared" si="364"/>
        <v>0</v>
      </c>
      <c r="EK114" s="504">
        <f t="shared" si="244"/>
        <v>-23.525124073501203</v>
      </c>
      <c r="EL114" s="513">
        <f t="shared" si="387"/>
        <v>0</v>
      </c>
      <c r="EM114" s="513">
        <f t="shared" si="327"/>
        <v>0</v>
      </c>
      <c r="EO114" s="161"/>
      <c r="EQ114" s="103">
        <f t="shared" si="162"/>
        <v>-22.907124073501198</v>
      </c>
      <c r="ER114" s="178"/>
      <c r="ES114" s="179"/>
      <c r="ET114" s="36">
        <v>42356</v>
      </c>
      <c r="EU114" s="107">
        <v>-1.1874500000000003</v>
      </c>
      <c r="EV114" s="107">
        <v>-1.1687500000000006</v>
      </c>
      <c r="EW114" s="173">
        <v>-23.878641599999998</v>
      </c>
      <c r="EX114" s="197">
        <v>0.1</v>
      </c>
      <c r="EY114" s="219">
        <v>-0.68124999999999925</v>
      </c>
      <c r="EZ114" s="222">
        <f t="shared" si="328"/>
        <v>-1.1499999999999999</v>
      </c>
      <c r="FA114" s="223">
        <f t="shared" si="329"/>
        <v>0</v>
      </c>
      <c r="FB114" s="198">
        <f t="shared" si="330"/>
        <v>-22.749854038647197</v>
      </c>
      <c r="FC114" s="198">
        <f t="shared" si="331"/>
        <v>-0.11499999999999844</v>
      </c>
      <c r="FD114" s="503">
        <f t="shared" si="365"/>
        <v>0</v>
      </c>
      <c r="FE114" s="503">
        <f t="shared" si="366"/>
        <v>0</v>
      </c>
      <c r="FF114" s="503">
        <f t="shared" si="367"/>
        <v>0</v>
      </c>
      <c r="FG114" s="503">
        <f t="shared" si="368"/>
        <v>0</v>
      </c>
      <c r="FH114" s="504">
        <f t="shared" si="248"/>
        <v>-23.469854038647188</v>
      </c>
      <c r="FI114" s="513">
        <f t="shared" si="388"/>
        <v>-6.8999999999999062E-2</v>
      </c>
      <c r="FJ114" s="513">
        <f t="shared" si="332"/>
        <v>-0.11499999999999844</v>
      </c>
      <c r="FL114" s="161"/>
      <c r="FN114" s="103">
        <f t="shared" si="166"/>
        <v>-22.983424596811982</v>
      </c>
      <c r="FO114" s="178"/>
      <c r="FP114" s="179"/>
      <c r="FQ114" s="36">
        <v>42356</v>
      </c>
      <c r="FR114" s="107">
        <v>-1.1874500000000003</v>
      </c>
      <c r="FS114" s="107">
        <v>-1.1687500000000006</v>
      </c>
      <c r="FT114" s="173">
        <v>-23.878641599999998</v>
      </c>
      <c r="FU114" s="197">
        <v>0.1</v>
      </c>
      <c r="FV114" s="218">
        <v>-8.6312499999999996</v>
      </c>
      <c r="FW114" s="222">
        <f t="shared" si="333"/>
        <v>-1.4</v>
      </c>
      <c r="FX114" s="223">
        <f t="shared" si="334"/>
        <v>0</v>
      </c>
      <c r="FY114" s="198">
        <f t="shared" si="335"/>
        <v>-24.170680912451214</v>
      </c>
      <c r="FZ114" s="198">
        <f t="shared" si="336"/>
        <v>-0.14000000000000057</v>
      </c>
      <c r="GA114" s="503">
        <f t="shared" si="369"/>
        <v>0</v>
      </c>
      <c r="GB114" s="503">
        <f t="shared" si="370"/>
        <v>0</v>
      </c>
      <c r="GC114" s="503">
        <f t="shared" si="371"/>
        <v>0</v>
      </c>
      <c r="GD114" s="503">
        <f t="shared" si="372"/>
        <v>0</v>
      </c>
      <c r="GE114" s="504">
        <f t="shared" si="252"/>
        <v>-23.970680912451215</v>
      </c>
      <c r="GF114" s="513">
        <f t="shared" si="389"/>
        <v>-8.4000000000000338E-2</v>
      </c>
      <c r="GG114" s="513">
        <f t="shared" si="337"/>
        <v>-0.14000000000000057</v>
      </c>
      <c r="GI114" s="161"/>
      <c r="GK114" s="103">
        <f t="shared" si="170"/>
        <v>-23.970680912451215</v>
      </c>
      <c r="GL114" s="178"/>
      <c r="GM114" s="179"/>
      <c r="GN114" s="36">
        <v>42356</v>
      </c>
      <c r="GO114" s="107">
        <v>-1.1874500000000003</v>
      </c>
      <c r="GP114" s="107">
        <v>-1.1687500000000006</v>
      </c>
      <c r="GQ114" s="173">
        <v>-23.878641599999998</v>
      </c>
      <c r="GR114" s="197">
        <v>0.1</v>
      </c>
      <c r="GS114" s="218">
        <v>2.3187500000000005</v>
      </c>
      <c r="GT114" s="222">
        <f t="shared" si="338"/>
        <v>0</v>
      </c>
      <c r="GU114" s="223">
        <f t="shared" si="339"/>
        <v>-0.5</v>
      </c>
      <c r="GV114" s="198">
        <f t="shared" si="340"/>
        <v>-24.681999999999995</v>
      </c>
      <c r="GW114" s="198">
        <f t="shared" si="341"/>
        <v>-1.0000000000001563E-2</v>
      </c>
      <c r="GX114" s="503">
        <f t="shared" si="373"/>
        <v>0</v>
      </c>
      <c r="GY114" s="503">
        <f t="shared" si="374"/>
        <v>0</v>
      </c>
      <c r="GZ114" s="503">
        <f t="shared" si="375"/>
        <v>0</v>
      </c>
      <c r="HA114" s="503">
        <f t="shared" si="376"/>
        <v>0</v>
      </c>
      <c r="HB114" s="504">
        <f t="shared" si="256"/>
        <v>-24.310454129133205</v>
      </c>
      <c r="HC114" s="513">
        <f t="shared" si="390"/>
        <v>-1.0000000000001563E-2</v>
      </c>
      <c r="HD114" s="513">
        <f t="shared" si="342"/>
        <v>-1.0000000000001563E-2</v>
      </c>
      <c r="HF114" s="161"/>
      <c r="HH114" s="103">
        <f t="shared" si="174"/>
        <v>-24.298454129133205</v>
      </c>
      <c r="HJ114" s="179"/>
      <c r="HK114" s="36">
        <v>42356</v>
      </c>
      <c r="HL114" s="107">
        <v>-1.1874500000000003</v>
      </c>
      <c r="HM114" s="107">
        <v>-1.1687500000000006</v>
      </c>
      <c r="HN114" s="173">
        <v>-23.878641599999998</v>
      </c>
      <c r="HO114" s="197">
        <v>0.1</v>
      </c>
      <c r="HP114" s="218">
        <v>8.1687500000000011</v>
      </c>
      <c r="HQ114" s="222">
        <f t="shared" si="343"/>
        <v>0</v>
      </c>
      <c r="HR114" s="223">
        <f t="shared" si="344"/>
        <v>1.2</v>
      </c>
      <c r="HS114" s="198">
        <f t="shared" si="345"/>
        <v>-23.785620786868801</v>
      </c>
      <c r="HT114" s="198">
        <f t="shared" si="346"/>
        <v>0.12000000000000099</v>
      </c>
      <c r="HU114" s="503">
        <f t="shared" si="377"/>
        <v>0</v>
      </c>
      <c r="HV114" s="503">
        <f t="shared" si="378"/>
        <v>0</v>
      </c>
      <c r="HW114" s="503">
        <f t="shared" si="379"/>
        <v>0</v>
      </c>
      <c r="HX114" s="503">
        <f t="shared" si="380"/>
        <v>0</v>
      </c>
      <c r="HY114" s="504">
        <f t="shared" si="260"/>
        <v>-23.385620786868802</v>
      </c>
      <c r="HZ114" s="513">
        <f t="shared" si="391"/>
        <v>0.12000000000000099</v>
      </c>
      <c r="IA114" s="513">
        <f t="shared" si="347"/>
        <v>0.12000000000000099</v>
      </c>
      <c r="IB114" s="159"/>
      <c r="IC114" s="161"/>
      <c r="ID114" s="159"/>
      <c r="IE114" s="103">
        <f t="shared" si="178"/>
        <v>-23.071828218144802</v>
      </c>
      <c r="IF114" s="225">
        <v>-23.846685185185184</v>
      </c>
      <c r="IG114" s="179"/>
      <c r="IH114" s="36">
        <v>42356</v>
      </c>
      <c r="II114" s="107">
        <v>-1.1874500000000003</v>
      </c>
      <c r="IJ114" s="107">
        <v>-1.1687500000000006</v>
      </c>
      <c r="IK114" s="173">
        <v>-23.878641599999998</v>
      </c>
      <c r="IL114" s="197">
        <v>0.1</v>
      </c>
      <c r="IM114" s="218">
        <v>2.4187500000000006</v>
      </c>
      <c r="IN114" s="222">
        <f t="shared" si="348"/>
        <v>0</v>
      </c>
      <c r="IO114" s="223">
        <f t="shared" si="349"/>
        <v>-0.5</v>
      </c>
      <c r="IP114" s="198">
        <f t="shared" si="350"/>
        <v>-24.672000000000001</v>
      </c>
      <c r="IQ114" s="198">
        <f t="shared" si="351"/>
        <v>-1.0000000000001563E-2</v>
      </c>
      <c r="IR114" s="503">
        <f t="shared" si="381"/>
        <v>0</v>
      </c>
      <c r="IS114" s="503">
        <f t="shared" si="382"/>
        <v>0</v>
      </c>
      <c r="IT114" s="503">
        <f t="shared" si="383"/>
        <v>0</v>
      </c>
      <c r="IU114" s="503">
        <f t="shared" si="384"/>
        <v>0</v>
      </c>
      <c r="IV114" s="504">
        <f t="shared" si="264"/>
        <v>-24.216167740969183</v>
      </c>
      <c r="IW114" s="513">
        <f t="shared" si="392"/>
        <v>-1.0000000000001563E-2</v>
      </c>
      <c r="IX114" s="513">
        <f t="shared" si="352"/>
        <v>-1.0000000000001563E-2</v>
      </c>
      <c r="IY114" s="159"/>
      <c r="IZ114" s="161"/>
      <c r="JA114" s="159"/>
      <c r="JB114" s="103">
        <f t="shared" si="182"/>
        <v>-24.011914087414073</v>
      </c>
      <c r="JC114" s="227"/>
      <c r="JD114" s="170">
        <v>-23.878641599999998</v>
      </c>
      <c r="JF114" s="159">
        <v>0.36875000000000069</v>
      </c>
      <c r="JG114" s="159">
        <f t="shared" si="217"/>
        <v>-24.495153755081983</v>
      </c>
      <c r="JH114" s="159"/>
      <c r="JJ114" s="159">
        <v>2.9187500000000006</v>
      </c>
      <c r="JK114" s="159">
        <f t="shared" si="218"/>
        <v>-23.604457209572008</v>
      </c>
      <c r="JL114" s="159"/>
      <c r="JN114" s="159">
        <v>3.3687500000000008</v>
      </c>
      <c r="JO114" s="159">
        <f t="shared" si="219"/>
        <v>-22.907124073501198</v>
      </c>
      <c r="JP114" s="159"/>
      <c r="JR114" s="159">
        <v>-0.68124999999999925</v>
      </c>
      <c r="JS114" s="159">
        <f t="shared" si="220"/>
        <v>-22.983424596811982</v>
      </c>
      <c r="JT114" s="159"/>
      <c r="JV114" s="159">
        <v>-8.6312499999999996</v>
      </c>
      <c r="JW114" s="159">
        <f t="shared" si="221"/>
        <v>-23.970680912451215</v>
      </c>
      <c r="JX114" s="159"/>
      <c r="JZ114" s="159">
        <v>2.3187500000000005</v>
      </c>
      <c r="KA114" s="159">
        <f t="shared" si="222"/>
        <v>-24.298454129133205</v>
      </c>
      <c r="KB114" s="159"/>
      <c r="KD114" s="370">
        <v>8.1687500000000011</v>
      </c>
      <c r="KE114" s="159">
        <f t="shared" si="223"/>
        <v>-23.071828218144802</v>
      </c>
      <c r="KF114" s="228">
        <v>-23.846685185185184</v>
      </c>
      <c r="KH114" s="218">
        <v>2.4187500000000006</v>
      </c>
      <c r="KI114" s="159">
        <f t="shared" si="232"/>
        <v>-24.011914087414073</v>
      </c>
      <c r="KJ114" s="227"/>
      <c r="KK114" s="36">
        <v>42356</v>
      </c>
      <c r="KL114" s="36"/>
    </row>
    <row r="115" spans="1:315" ht="15.75" thickBot="1" x14ac:dyDescent="0.3">
      <c r="A115" s="95">
        <v>41261</v>
      </c>
      <c r="B115" s="36">
        <v>41261</v>
      </c>
      <c r="C115" s="303">
        <v>-0.79999999999999993</v>
      </c>
      <c r="D115" s="303">
        <v>1.75</v>
      </c>
      <c r="E115" s="303">
        <v>2.2000000000000002</v>
      </c>
      <c r="F115" s="303">
        <v>-1.8499999999999999</v>
      </c>
      <c r="G115" s="303">
        <v>-9.8000000000000007</v>
      </c>
      <c r="H115" s="303">
        <v>1.1499999999999999</v>
      </c>
      <c r="I115" s="303">
        <v>7</v>
      </c>
      <c r="J115" s="303">
        <v>1.25</v>
      </c>
      <c r="K115" s="105"/>
      <c r="L115" s="36">
        <v>42356</v>
      </c>
      <c r="M115" s="104">
        <v>-1.1874500000000003</v>
      </c>
      <c r="N115" s="98">
        <f t="shared" si="215"/>
        <v>-1.1687500000000006</v>
      </c>
      <c r="O115" s="107">
        <f t="shared" si="216"/>
        <v>-1.1488500000000004</v>
      </c>
      <c r="P115" s="264"/>
      <c r="Q115" s="177">
        <v>42356</v>
      </c>
      <c r="R115" s="303">
        <v>-0.79999999999999993</v>
      </c>
      <c r="S115" s="219">
        <v>0.36875000000000069</v>
      </c>
      <c r="U115" s="303">
        <v>1.75</v>
      </c>
      <c r="V115" s="219">
        <v>2.9187500000000006</v>
      </c>
      <c r="X115" s="303">
        <v>2.2000000000000002</v>
      </c>
      <c r="Y115" s="219">
        <v>3.3687500000000008</v>
      </c>
      <c r="AA115" s="303">
        <v>-1.8499999999999999</v>
      </c>
      <c r="AB115" s="219">
        <v>-0.68124999999999925</v>
      </c>
      <c r="AD115" s="303">
        <v>-9.8000000000000007</v>
      </c>
      <c r="AE115" s="218">
        <v>-8.6312499999999996</v>
      </c>
      <c r="AG115" s="303">
        <v>1.1499999999999999</v>
      </c>
      <c r="AH115" s="218">
        <v>2.3187500000000005</v>
      </c>
      <c r="AJ115" s="303">
        <v>7</v>
      </c>
      <c r="AK115" s="218">
        <v>8.1687500000000011</v>
      </c>
      <c r="AL115" s="103">
        <v>-23.846685185185184</v>
      </c>
      <c r="AM115" s="303">
        <v>1.25</v>
      </c>
      <c r="AN115" s="330">
        <f t="shared" si="206"/>
        <v>2.4187500000000006</v>
      </c>
      <c r="AO115" s="170"/>
      <c r="AZ115" s="36">
        <v>42357</v>
      </c>
      <c r="BA115" s="303">
        <v>-1.9</v>
      </c>
      <c r="BB115" s="227"/>
      <c r="BC115" s="303">
        <v>-1.65</v>
      </c>
      <c r="BD115" s="184"/>
      <c r="BE115" s="303">
        <v>4.0999999999999996</v>
      </c>
      <c r="BF115" s="184"/>
      <c r="BG115" s="303">
        <v>0.35</v>
      </c>
      <c r="BH115" s="184"/>
      <c r="BI115" s="303">
        <v>-5.85</v>
      </c>
      <c r="BJ115" s="184"/>
      <c r="BK115" s="303">
        <v>1</v>
      </c>
      <c r="BL115" s="498">
        <v>-23.592688888888887</v>
      </c>
      <c r="BM115" s="303">
        <v>6.8</v>
      </c>
      <c r="BN115" s="184"/>
      <c r="BO115" s="303">
        <v>1.4500000000000002</v>
      </c>
      <c r="BP115" s="184">
        <v>-24.122185185185192</v>
      </c>
      <c r="BQ115">
        <f t="shared" si="150"/>
        <v>1</v>
      </c>
      <c r="BR115" s="36">
        <v>42353</v>
      </c>
      <c r="BS115">
        <v>57</v>
      </c>
      <c r="BT115">
        <f t="shared" si="123"/>
        <v>0.56999999999999995</v>
      </c>
      <c r="BU115" s="100"/>
      <c r="BV115" s="36">
        <v>42357</v>
      </c>
      <c r="BW115" s="100">
        <v>61</v>
      </c>
      <c r="BX115" s="100">
        <f t="shared" si="124"/>
        <v>0.61</v>
      </c>
      <c r="BY115" s="100">
        <f t="shared" si="125"/>
        <v>-23.907232697559998</v>
      </c>
      <c r="BZ115" s="100"/>
      <c r="CA115" s="100"/>
      <c r="CC115" s="36">
        <v>42357</v>
      </c>
      <c r="CD115" s="107">
        <v>-1.2212499999999999</v>
      </c>
      <c r="CE115" s="107">
        <v>-1.2043500000000003</v>
      </c>
      <c r="CF115" s="173">
        <v>-23.907232697559998</v>
      </c>
      <c r="CG115" s="197">
        <v>0.1</v>
      </c>
      <c r="CH115" s="219">
        <v>-0.69564999999999966</v>
      </c>
      <c r="CI115" s="222">
        <f t="shared" si="313"/>
        <v>-1.1499999999999999</v>
      </c>
      <c r="CJ115" s="223">
        <f t="shared" si="314"/>
        <v>0</v>
      </c>
      <c r="CK115" s="198">
        <f t="shared" si="315"/>
        <v>-24.585059000545982</v>
      </c>
      <c r="CL115" s="198">
        <f t="shared" si="316"/>
        <v>-2.2999999999999687E-2</v>
      </c>
      <c r="CM115" s="503">
        <f t="shared" si="353"/>
        <v>0</v>
      </c>
      <c r="CN115" s="503">
        <f t="shared" si="354"/>
        <v>0</v>
      </c>
      <c r="CO115" s="503">
        <f t="shared" si="355"/>
        <v>0</v>
      </c>
      <c r="CP115" s="503">
        <f t="shared" si="356"/>
        <v>0</v>
      </c>
      <c r="CQ115" s="504">
        <f t="shared" si="236"/>
        <v>-24.585059000545982</v>
      </c>
      <c r="CR115" s="513">
        <f t="shared" si="385"/>
        <v>-1.3799999999999812E-2</v>
      </c>
      <c r="CS115" s="513">
        <f t="shared" si="317"/>
        <v>-2.2999999999999687E-2</v>
      </c>
      <c r="CU115" s="161"/>
      <c r="CW115" s="103">
        <f t="shared" si="154"/>
        <v>-24.518153755081983</v>
      </c>
      <c r="CZ115" s="36">
        <v>42357</v>
      </c>
      <c r="DA115" s="107">
        <v>-1.2212499999999999</v>
      </c>
      <c r="DB115" s="107">
        <v>-1.2043500000000003</v>
      </c>
      <c r="DC115" s="173">
        <v>-23.907232697559998</v>
      </c>
      <c r="DD115" s="197">
        <v>0.1</v>
      </c>
      <c r="DE115" s="219">
        <v>-0.44564999999999966</v>
      </c>
      <c r="DF115" s="222">
        <f t="shared" si="318"/>
        <v>-1.1499999999999999</v>
      </c>
      <c r="DG115" s="223">
        <f t="shared" si="319"/>
        <v>0</v>
      </c>
      <c r="DH115" s="198">
        <f t="shared" si="320"/>
        <v>-24.557839899449199</v>
      </c>
      <c r="DI115" s="198">
        <f t="shared" si="321"/>
        <v>-2.2999999999999687E-2</v>
      </c>
      <c r="DJ115" s="503">
        <f t="shared" si="357"/>
        <v>0</v>
      </c>
      <c r="DK115" s="503">
        <f t="shared" si="358"/>
        <v>0</v>
      </c>
      <c r="DL115" s="503">
        <f t="shared" si="359"/>
        <v>0</v>
      </c>
      <c r="DM115" s="503">
        <f t="shared" si="360"/>
        <v>0</v>
      </c>
      <c r="DN115" s="504">
        <f t="shared" si="240"/>
        <v>-24.557839899449199</v>
      </c>
      <c r="DO115" s="513">
        <f t="shared" si="386"/>
        <v>-1.3799999999999812E-2</v>
      </c>
      <c r="DP115" s="513">
        <f t="shared" si="322"/>
        <v>-2.2999999999999687E-2</v>
      </c>
      <c r="DR115" s="161"/>
      <c r="DT115" s="103">
        <f t="shared" si="158"/>
        <v>-23.627457209572007</v>
      </c>
      <c r="DU115" s="178"/>
      <c r="DV115" s="179"/>
      <c r="DW115" s="36">
        <v>42357</v>
      </c>
      <c r="DX115" s="107">
        <v>-1.2212499999999999</v>
      </c>
      <c r="DY115" s="107">
        <v>-1.2043500000000003</v>
      </c>
      <c r="DZ115" s="173">
        <v>-23.907232697559998</v>
      </c>
      <c r="EA115" s="197">
        <v>0.1</v>
      </c>
      <c r="EB115" s="219">
        <v>5.3043499999999995</v>
      </c>
      <c r="EC115" s="222">
        <f t="shared" si="323"/>
        <v>0</v>
      </c>
      <c r="ED115" s="223">
        <f t="shared" si="324"/>
        <v>1.2</v>
      </c>
      <c r="EE115" s="198">
        <f t="shared" si="325"/>
        <v>-23.251014396181205</v>
      </c>
      <c r="EF115" s="198">
        <f t="shared" si="326"/>
        <v>0.12000000000000099</v>
      </c>
      <c r="EG115" s="503">
        <f t="shared" si="361"/>
        <v>0</v>
      </c>
      <c r="EH115" s="503">
        <f t="shared" si="362"/>
        <v>0</v>
      </c>
      <c r="EI115" s="503">
        <f t="shared" si="363"/>
        <v>0</v>
      </c>
      <c r="EJ115" s="503">
        <f t="shared" si="364"/>
        <v>0</v>
      </c>
      <c r="EK115" s="504">
        <f t="shared" si="244"/>
        <v>-23.405124073501202</v>
      </c>
      <c r="EL115" s="513">
        <f t="shared" si="387"/>
        <v>0.12000000000000099</v>
      </c>
      <c r="EM115" s="513">
        <f t="shared" si="327"/>
        <v>0.12000000000000099</v>
      </c>
      <c r="EO115" s="161"/>
      <c r="EQ115" s="103">
        <f t="shared" si="162"/>
        <v>-22.787124073501197</v>
      </c>
      <c r="ER115" s="178"/>
      <c r="ES115" s="179"/>
      <c r="ET115" s="36">
        <v>42357</v>
      </c>
      <c r="EU115" s="107">
        <v>-1.2212499999999999</v>
      </c>
      <c r="EV115" s="107">
        <v>-1.2043500000000003</v>
      </c>
      <c r="EW115" s="173">
        <v>-23.907232697559998</v>
      </c>
      <c r="EX115" s="197">
        <v>0.1</v>
      </c>
      <c r="EY115" s="219">
        <v>1.5543500000000003</v>
      </c>
      <c r="EZ115" s="222">
        <f t="shared" si="328"/>
        <v>0</v>
      </c>
      <c r="FA115" s="223">
        <f t="shared" si="329"/>
        <v>-1</v>
      </c>
      <c r="FB115" s="198">
        <f t="shared" si="330"/>
        <v>-22.849854038647198</v>
      </c>
      <c r="FC115" s="198">
        <f t="shared" si="331"/>
        <v>-0.10000000000000142</v>
      </c>
      <c r="FD115" s="503">
        <f t="shared" si="365"/>
        <v>0</v>
      </c>
      <c r="FE115" s="503">
        <f t="shared" si="366"/>
        <v>0</v>
      </c>
      <c r="FF115" s="503">
        <f t="shared" si="367"/>
        <v>9.0000000000000011E-2</v>
      </c>
      <c r="FG115" s="503">
        <f t="shared" si="368"/>
        <v>0</v>
      </c>
      <c r="FH115" s="504">
        <f t="shared" si="248"/>
        <v>-23.47985403864719</v>
      </c>
      <c r="FI115" s="513">
        <f t="shared" si="388"/>
        <v>-1.0000000000001411E-2</v>
      </c>
      <c r="FJ115" s="513">
        <f t="shared" si="332"/>
        <v>-1.0000000000001411E-2</v>
      </c>
      <c r="FL115" s="161"/>
      <c r="FN115" s="103">
        <f t="shared" si="166"/>
        <v>-22.993424596811984</v>
      </c>
      <c r="FO115" s="178"/>
      <c r="FP115" s="179"/>
      <c r="FQ115" s="36">
        <v>42357</v>
      </c>
      <c r="FR115" s="107">
        <v>-1.2212499999999999</v>
      </c>
      <c r="FS115" s="107">
        <v>-1.2043500000000003</v>
      </c>
      <c r="FT115" s="173">
        <v>-23.907232697559998</v>
      </c>
      <c r="FU115" s="197">
        <v>0.1</v>
      </c>
      <c r="FV115" s="218">
        <v>-4.6456499999999998</v>
      </c>
      <c r="FW115" s="222">
        <f t="shared" si="333"/>
        <v>-1.4</v>
      </c>
      <c r="FX115" s="223">
        <f t="shared" si="334"/>
        <v>0</v>
      </c>
      <c r="FY115" s="198">
        <f t="shared" si="335"/>
        <v>-24.310680912451215</v>
      </c>
      <c r="FZ115" s="198">
        <f t="shared" si="336"/>
        <v>-0.14000000000000057</v>
      </c>
      <c r="GA115" s="503">
        <f t="shared" si="369"/>
        <v>0</v>
      </c>
      <c r="GB115" s="503">
        <f t="shared" si="370"/>
        <v>0</v>
      </c>
      <c r="GC115" s="503">
        <f t="shared" si="371"/>
        <v>0</v>
      </c>
      <c r="GD115" s="503">
        <f t="shared" si="372"/>
        <v>0</v>
      </c>
      <c r="GE115" s="504">
        <f t="shared" si="252"/>
        <v>-24.110680912451215</v>
      </c>
      <c r="GF115" s="513">
        <f t="shared" si="389"/>
        <v>-8.4000000000000338E-2</v>
      </c>
      <c r="GG115" s="513">
        <f t="shared" si="337"/>
        <v>-0.14000000000000057</v>
      </c>
      <c r="GI115" s="161"/>
      <c r="GK115" s="103">
        <f t="shared" si="170"/>
        <v>-24.110680912451215</v>
      </c>
      <c r="GL115" s="178"/>
      <c r="GM115" s="179"/>
      <c r="GN115" s="36">
        <v>42357</v>
      </c>
      <c r="GO115" s="107">
        <v>-1.2212499999999999</v>
      </c>
      <c r="GP115" s="107">
        <v>-1.2043500000000003</v>
      </c>
      <c r="GQ115" s="173">
        <v>-23.907232697559998</v>
      </c>
      <c r="GR115" s="197">
        <v>0.1</v>
      </c>
      <c r="GS115" s="218">
        <v>2.2043500000000003</v>
      </c>
      <c r="GT115" s="222">
        <f t="shared" si="338"/>
        <v>0</v>
      </c>
      <c r="GU115" s="223">
        <f t="shared" si="339"/>
        <v>-0.5</v>
      </c>
      <c r="GV115" s="198">
        <f t="shared" si="340"/>
        <v>-24.691999999999997</v>
      </c>
      <c r="GW115" s="198">
        <f t="shared" si="341"/>
        <v>-1.0000000000001563E-2</v>
      </c>
      <c r="GX115" s="503">
        <f t="shared" si="373"/>
        <v>0</v>
      </c>
      <c r="GY115" s="503">
        <f t="shared" si="374"/>
        <v>0</v>
      </c>
      <c r="GZ115" s="503">
        <f t="shared" si="375"/>
        <v>0</v>
      </c>
      <c r="HA115" s="503">
        <f t="shared" si="376"/>
        <v>0</v>
      </c>
      <c r="HB115" s="504">
        <f t="shared" si="256"/>
        <v>-24.320454129133207</v>
      </c>
      <c r="HC115" s="513">
        <f t="shared" si="390"/>
        <v>-1.0000000000001563E-2</v>
      </c>
      <c r="HD115" s="513">
        <f t="shared" si="342"/>
        <v>-1.0000000000001563E-2</v>
      </c>
      <c r="HF115" s="161"/>
      <c r="HH115" s="103">
        <f t="shared" si="174"/>
        <v>-24.308454129133207</v>
      </c>
      <c r="HI115" s="230">
        <v>-23.592688888888887</v>
      </c>
      <c r="HJ115" s="179"/>
      <c r="HK115" s="36">
        <v>42357</v>
      </c>
      <c r="HL115" s="107">
        <v>-1.2212499999999999</v>
      </c>
      <c r="HM115" s="107">
        <v>-1.2043500000000003</v>
      </c>
      <c r="HN115" s="173">
        <v>-23.907232697559998</v>
      </c>
      <c r="HO115" s="197">
        <v>0.1</v>
      </c>
      <c r="HP115" s="218">
        <v>8.0043500000000005</v>
      </c>
      <c r="HQ115" s="222">
        <f t="shared" si="343"/>
        <v>0</v>
      </c>
      <c r="HR115" s="223">
        <f t="shared" si="344"/>
        <v>1.2</v>
      </c>
      <c r="HS115" s="198">
        <f t="shared" si="345"/>
        <v>-23.6656207868688</v>
      </c>
      <c r="HT115" s="198">
        <f t="shared" si="346"/>
        <v>0.12000000000000099</v>
      </c>
      <c r="HU115" s="503">
        <f t="shared" si="377"/>
        <v>0</v>
      </c>
      <c r="HV115" s="503">
        <f t="shared" si="378"/>
        <v>0</v>
      </c>
      <c r="HW115" s="503">
        <f t="shared" si="379"/>
        <v>0</v>
      </c>
      <c r="HX115" s="503">
        <f t="shared" si="380"/>
        <v>0</v>
      </c>
      <c r="HY115" s="504">
        <f t="shared" si="260"/>
        <v>-23.265620786868801</v>
      </c>
      <c r="HZ115" s="513">
        <f t="shared" si="391"/>
        <v>0.12000000000000099</v>
      </c>
      <c r="IA115" s="513">
        <f t="shared" si="347"/>
        <v>0.12000000000000099</v>
      </c>
      <c r="IB115" s="159"/>
      <c r="IC115" s="161"/>
      <c r="ID115" s="159"/>
      <c r="IE115" s="103">
        <f t="shared" si="178"/>
        <v>-22.951828218144801</v>
      </c>
      <c r="IF115" s="178"/>
      <c r="IG115" s="179"/>
      <c r="IH115" s="36">
        <v>42357</v>
      </c>
      <c r="II115" s="107">
        <v>-1.2212499999999999</v>
      </c>
      <c r="IJ115" s="107">
        <v>-1.2043500000000003</v>
      </c>
      <c r="IK115" s="173">
        <v>-23.907232697559998</v>
      </c>
      <c r="IL115" s="197">
        <v>0.1</v>
      </c>
      <c r="IM115" s="218">
        <v>2.6543500000000004</v>
      </c>
      <c r="IN115" s="222">
        <f t="shared" si="348"/>
        <v>0</v>
      </c>
      <c r="IO115" s="223">
        <f t="shared" si="349"/>
        <v>-0.5</v>
      </c>
      <c r="IP115" s="198">
        <f t="shared" si="350"/>
        <v>-24.682000000000002</v>
      </c>
      <c r="IQ115" s="198">
        <f t="shared" si="351"/>
        <v>-1.0000000000001563E-2</v>
      </c>
      <c r="IR115" s="503">
        <f t="shared" si="381"/>
        <v>0</v>
      </c>
      <c r="IS115" s="503">
        <f t="shared" si="382"/>
        <v>0</v>
      </c>
      <c r="IT115" s="503">
        <f t="shared" si="383"/>
        <v>0</v>
      </c>
      <c r="IU115" s="503">
        <f t="shared" si="384"/>
        <v>0</v>
      </c>
      <c r="IV115" s="504">
        <f t="shared" si="264"/>
        <v>-24.226167740969185</v>
      </c>
      <c r="IW115" s="513">
        <f t="shared" si="392"/>
        <v>-1.0000000000001563E-2</v>
      </c>
      <c r="IX115" s="513">
        <f t="shared" si="352"/>
        <v>-1.0000000000001563E-2</v>
      </c>
      <c r="IY115" s="159"/>
      <c r="IZ115" s="161"/>
      <c r="JA115" s="159"/>
      <c r="JB115" s="103">
        <f t="shared" si="182"/>
        <v>-24.021914087414075</v>
      </c>
      <c r="JC115" s="184">
        <v>-24.122185185185192</v>
      </c>
      <c r="JD115" s="515">
        <v>-23.907232697559998</v>
      </c>
      <c r="JF115" s="159">
        <v>-0.69564999999999966</v>
      </c>
      <c r="JG115" s="159">
        <f t="shared" si="217"/>
        <v>-24.518153755081983</v>
      </c>
      <c r="JH115" s="159"/>
      <c r="JJ115" s="159">
        <v>-0.44564999999999966</v>
      </c>
      <c r="JK115" s="159">
        <f t="shared" si="218"/>
        <v>-23.627457209572007</v>
      </c>
      <c r="JL115" s="159"/>
      <c r="JN115" s="159">
        <v>5.3043499999999995</v>
      </c>
      <c r="JO115" s="159">
        <f t="shared" si="219"/>
        <v>-22.787124073501197</v>
      </c>
      <c r="JP115" s="159"/>
      <c r="JR115" s="159">
        <v>1.5543500000000003</v>
      </c>
      <c r="JS115" s="159">
        <f t="shared" si="220"/>
        <v>-22.993424596811984</v>
      </c>
      <c r="JT115" s="159"/>
      <c r="JV115" s="159">
        <v>-4.6456499999999998</v>
      </c>
      <c r="JW115" s="159">
        <f t="shared" si="221"/>
        <v>-24.110680912451215</v>
      </c>
      <c r="JX115" s="159"/>
      <c r="JZ115" s="159">
        <v>2.2043500000000003</v>
      </c>
      <c r="KA115" s="159">
        <f t="shared" si="222"/>
        <v>-24.308454129133207</v>
      </c>
      <c r="KB115" s="228">
        <v>-23.592688888888887</v>
      </c>
      <c r="KD115" s="370">
        <v>8.0043500000000005</v>
      </c>
      <c r="KE115" s="159">
        <f t="shared" si="223"/>
        <v>-22.951828218144801</v>
      </c>
      <c r="KF115" s="159"/>
      <c r="KH115" s="218">
        <v>2.6543500000000004</v>
      </c>
      <c r="KI115" s="159">
        <f t="shared" si="232"/>
        <v>-24.021914087414075</v>
      </c>
      <c r="KJ115" s="459">
        <v>-24.122185185185192</v>
      </c>
      <c r="KK115" s="36">
        <v>42357</v>
      </c>
      <c r="KL115" s="36"/>
    </row>
    <row r="116" spans="1:315" ht="15.75" thickBot="1" x14ac:dyDescent="0.3">
      <c r="A116" s="95">
        <v>41262</v>
      </c>
      <c r="B116" s="36">
        <v>41262</v>
      </c>
      <c r="C116" s="303">
        <v>-1.9</v>
      </c>
      <c r="D116" s="303">
        <v>-1.65</v>
      </c>
      <c r="E116" s="303">
        <v>4.0999999999999996</v>
      </c>
      <c r="F116" s="303">
        <v>0.35</v>
      </c>
      <c r="G116" s="303">
        <v>-5.85</v>
      </c>
      <c r="H116" s="303">
        <v>1</v>
      </c>
      <c r="I116" s="303">
        <v>6.8</v>
      </c>
      <c r="J116" s="303">
        <v>1.4500000000000002</v>
      </c>
      <c r="K116" s="105"/>
      <c r="L116" s="36">
        <v>42357</v>
      </c>
      <c r="M116" s="104">
        <v>-1.2212499999999999</v>
      </c>
      <c r="N116" s="98">
        <f t="shared" si="215"/>
        <v>-1.2043500000000003</v>
      </c>
      <c r="O116" s="107">
        <f t="shared" si="216"/>
        <v>-1.1862500000000005</v>
      </c>
      <c r="P116" s="264"/>
      <c r="Q116" s="177">
        <v>42357</v>
      </c>
      <c r="R116" s="303">
        <v>-1.9</v>
      </c>
      <c r="S116" s="219">
        <v>-0.69564999999999966</v>
      </c>
      <c r="U116" s="303">
        <v>-1.65</v>
      </c>
      <c r="V116" s="219">
        <v>-0.44564999999999966</v>
      </c>
      <c r="X116" s="303">
        <v>4.0999999999999996</v>
      </c>
      <c r="Y116" s="219">
        <v>5.3043499999999995</v>
      </c>
      <c r="AA116" s="303">
        <v>0.35</v>
      </c>
      <c r="AB116" s="219">
        <v>1.5543500000000003</v>
      </c>
      <c r="AD116" s="303">
        <v>-5.85</v>
      </c>
      <c r="AE116" s="218">
        <v>-4.6456499999999998</v>
      </c>
      <c r="AG116" s="303">
        <v>1</v>
      </c>
      <c r="AH116" s="218">
        <v>2.2043500000000003</v>
      </c>
      <c r="AI116" s="103">
        <v>-23.592688888888887</v>
      </c>
      <c r="AJ116" s="303">
        <v>6.8</v>
      </c>
      <c r="AK116" s="218">
        <v>8.0043500000000005</v>
      </c>
      <c r="AL116" s="103"/>
      <c r="AM116" s="303">
        <v>1.4500000000000002</v>
      </c>
      <c r="AN116" s="330">
        <f t="shared" si="206"/>
        <v>2.6543500000000004</v>
      </c>
      <c r="AO116" s="484">
        <v>-24.122185185185192</v>
      </c>
      <c r="AZ116" s="36">
        <v>42358</v>
      </c>
      <c r="BA116" s="303">
        <v>1.2</v>
      </c>
      <c r="BB116" s="227"/>
      <c r="BC116" s="303">
        <v>-4.75</v>
      </c>
      <c r="BD116" s="184">
        <v>-24.091111111111104</v>
      </c>
      <c r="BE116" s="303">
        <v>4.7</v>
      </c>
      <c r="BF116" s="184"/>
      <c r="BG116" s="303">
        <v>0.6</v>
      </c>
      <c r="BH116" s="184"/>
      <c r="BI116" s="303">
        <v>-0.95</v>
      </c>
      <c r="BJ116" s="184">
        <v>-24.422888888888885</v>
      </c>
      <c r="BK116" s="303">
        <v>-2.4</v>
      </c>
      <c r="BL116" s="498"/>
      <c r="BM116" s="303">
        <v>6.4</v>
      </c>
      <c r="BN116" s="184"/>
      <c r="BO116" s="303">
        <v>2</v>
      </c>
      <c r="BP116" s="184"/>
      <c r="BQ116">
        <f t="shared" si="150"/>
        <v>1</v>
      </c>
      <c r="BR116" s="36">
        <v>42354</v>
      </c>
      <c r="BS116">
        <v>58</v>
      </c>
      <c r="BT116">
        <f t="shared" si="123"/>
        <v>0.57999999999999996</v>
      </c>
      <c r="BU116" s="100"/>
      <c r="BV116" s="36">
        <v>42358</v>
      </c>
      <c r="BW116" s="100">
        <v>62</v>
      </c>
      <c r="BX116" s="100">
        <f t="shared" si="124"/>
        <v>0.62</v>
      </c>
      <c r="BY116" s="100">
        <f t="shared" si="125"/>
        <v>-23.933313637760001</v>
      </c>
      <c r="BZ116" s="100"/>
      <c r="CA116" s="100"/>
      <c r="CC116" s="36">
        <v>42358</v>
      </c>
      <c r="CD116" s="107">
        <v>-1.2514500000000002</v>
      </c>
      <c r="CE116" s="107">
        <v>-1.2363500000000001</v>
      </c>
      <c r="CF116" s="173">
        <v>-23.933313637760001</v>
      </c>
      <c r="CG116" s="197">
        <v>0.1</v>
      </c>
      <c r="CH116" s="219">
        <v>2.43635</v>
      </c>
      <c r="CI116" s="222">
        <f t="shared" si="313"/>
        <v>0</v>
      </c>
      <c r="CJ116" s="223">
        <f t="shared" si="314"/>
        <v>-0.5</v>
      </c>
      <c r="CK116" s="198">
        <f t="shared" si="315"/>
        <v>-24.595059000545984</v>
      </c>
      <c r="CL116" s="198">
        <f t="shared" si="316"/>
        <v>-1.0000000000001563E-2</v>
      </c>
      <c r="CM116" s="503">
        <f t="shared" si="353"/>
        <v>0</v>
      </c>
      <c r="CN116" s="503">
        <f t="shared" si="354"/>
        <v>0</v>
      </c>
      <c r="CO116" s="503">
        <f t="shared" si="355"/>
        <v>0</v>
      </c>
      <c r="CP116" s="503">
        <f t="shared" si="356"/>
        <v>0</v>
      </c>
      <c r="CQ116" s="504">
        <f t="shared" si="236"/>
        <v>-24.595059000545984</v>
      </c>
      <c r="CR116" s="513">
        <f t="shared" si="385"/>
        <v>-1.0000000000001563E-2</v>
      </c>
      <c r="CS116" s="513">
        <f t="shared" si="317"/>
        <v>-1.0000000000001563E-2</v>
      </c>
      <c r="CU116" s="161"/>
      <c r="CW116" s="103">
        <f t="shared" si="154"/>
        <v>-24.528153755081984</v>
      </c>
      <c r="CZ116" s="36">
        <v>42358</v>
      </c>
      <c r="DA116" s="107">
        <v>-1.2514500000000002</v>
      </c>
      <c r="DB116" s="107">
        <v>-1.2363500000000001</v>
      </c>
      <c r="DC116" s="173">
        <v>-23.933313637760001</v>
      </c>
      <c r="DD116" s="197">
        <v>0.1</v>
      </c>
      <c r="DE116" s="219">
        <v>-3.5136500000000002</v>
      </c>
      <c r="DF116" s="222">
        <f t="shared" si="318"/>
        <v>-1.3</v>
      </c>
      <c r="DG116" s="223">
        <f t="shared" si="319"/>
        <v>0</v>
      </c>
      <c r="DH116" s="198">
        <f t="shared" si="320"/>
        <v>-24.583839899449199</v>
      </c>
      <c r="DI116" s="198">
        <f t="shared" si="321"/>
        <v>-2.5999999999999801E-2</v>
      </c>
      <c r="DJ116" s="503">
        <f t="shared" si="357"/>
        <v>0</v>
      </c>
      <c r="DK116" s="503">
        <f t="shared" si="358"/>
        <v>0</v>
      </c>
      <c r="DL116" s="503">
        <f t="shared" si="359"/>
        <v>0</v>
      </c>
      <c r="DM116" s="503">
        <f t="shared" si="360"/>
        <v>0</v>
      </c>
      <c r="DN116" s="504">
        <f t="shared" si="240"/>
        <v>-24.583839899449199</v>
      </c>
      <c r="DO116" s="513">
        <f t="shared" si="386"/>
        <v>-1.559999999999988E-2</v>
      </c>
      <c r="DP116" s="513">
        <f t="shared" si="322"/>
        <v>-2.5999999999999801E-2</v>
      </c>
      <c r="DR116" s="161"/>
      <c r="DT116" s="103">
        <f t="shared" si="158"/>
        <v>-23.653457209572007</v>
      </c>
      <c r="DU116" s="229">
        <v>-24.091111111111104</v>
      </c>
      <c r="DV116" s="179"/>
      <c r="DW116" s="36">
        <v>42358</v>
      </c>
      <c r="DX116" s="107">
        <v>-1.2514500000000002</v>
      </c>
      <c r="DY116" s="107">
        <v>-1.2363500000000001</v>
      </c>
      <c r="DZ116" s="173">
        <v>-23.933313637760001</v>
      </c>
      <c r="EA116" s="197">
        <v>0.1</v>
      </c>
      <c r="EB116" s="219">
        <v>5.93635</v>
      </c>
      <c r="EC116" s="222">
        <f t="shared" si="323"/>
        <v>0</v>
      </c>
      <c r="ED116" s="223">
        <f t="shared" si="324"/>
        <v>1.2</v>
      </c>
      <c r="EE116" s="198">
        <f t="shared" si="325"/>
        <v>-23.131014396181204</v>
      </c>
      <c r="EF116" s="198">
        <f t="shared" si="326"/>
        <v>0.12000000000000099</v>
      </c>
      <c r="EG116" s="503">
        <f t="shared" si="361"/>
        <v>0</v>
      </c>
      <c r="EH116" s="503">
        <f t="shared" si="362"/>
        <v>0</v>
      </c>
      <c r="EI116" s="503">
        <f t="shared" si="363"/>
        <v>0</v>
      </c>
      <c r="EJ116" s="503">
        <f t="shared" si="364"/>
        <v>0</v>
      </c>
      <c r="EK116" s="504">
        <f t="shared" si="244"/>
        <v>-23.285124073501201</v>
      </c>
      <c r="EL116" s="513">
        <f t="shared" si="387"/>
        <v>0.12000000000000099</v>
      </c>
      <c r="EM116" s="513">
        <f t="shared" si="327"/>
        <v>0.12000000000000099</v>
      </c>
      <c r="EO116" s="161"/>
      <c r="EQ116" s="103">
        <f t="shared" si="162"/>
        <v>-22.667124073501196</v>
      </c>
      <c r="ER116" s="178"/>
      <c r="ES116" s="179"/>
      <c r="ET116" s="36">
        <v>42358</v>
      </c>
      <c r="EU116" s="107">
        <v>-1.2514500000000002</v>
      </c>
      <c r="EV116" s="107">
        <v>-1.2363500000000001</v>
      </c>
      <c r="EW116" s="173">
        <v>-23.933313637760001</v>
      </c>
      <c r="EX116" s="197">
        <v>0.1</v>
      </c>
      <c r="EY116" s="219">
        <v>1.8363499999999999</v>
      </c>
      <c r="EZ116" s="222">
        <f t="shared" si="328"/>
        <v>0</v>
      </c>
      <c r="FA116" s="223">
        <f t="shared" si="329"/>
        <v>-1</v>
      </c>
      <c r="FB116" s="198">
        <f t="shared" si="330"/>
        <v>-22.949854038647199</v>
      </c>
      <c r="FC116" s="198">
        <f t="shared" si="331"/>
        <v>-0.10000000000000142</v>
      </c>
      <c r="FD116" s="503">
        <f t="shared" si="365"/>
        <v>0</v>
      </c>
      <c r="FE116" s="503">
        <f t="shared" si="366"/>
        <v>0</v>
      </c>
      <c r="FF116" s="503">
        <f t="shared" si="367"/>
        <v>0</v>
      </c>
      <c r="FG116" s="503">
        <f t="shared" si="368"/>
        <v>0</v>
      </c>
      <c r="FH116" s="504">
        <f t="shared" si="248"/>
        <v>-23.579854038647191</v>
      </c>
      <c r="FI116" s="513">
        <f t="shared" si="388"/>
        <v>-0.10000000000000142</v>
      </c>
      <c r="FJ116" s="513">
        <f t="shared" si="332"/>
        <v>-0.10000000000000142</v>
      </c>
      <c r="FL116" s="161"/>
      <c r="FN116" s="103">
        <f t="shared" si="166"/>
        <v>-23.093424596811985</v>
      </c>
      <c r="FO116" s="178"/>
      <c r="FP116" s="179"/>
      <c r="FQ116" s="36">
        <v>42358</v>
      </c>
      <c r="FR116" s="107">
        <v>-1.2514500000000002</v>
      </c>
      <c r="FS116" s="107">
        <v>-1.2363500000000001</v>
      </c>
      <c r="FT116" s="173">
        <v>-23.933313637760001</v>
      </c>
      <c r="FU116" s="197">
        <v>0.1</v>
      </c>
      <c r="FV116" s="218">
        <v>0.2863500000000001</v>
      </c>
      <c r="FW116" s="222">
        <f t="shared" si="333"/>
        <v>0</v>
      </c>
      <c r="FX116" s="223">
        <f t="shared" si="334"/>
        <v>-1.1000000000000001</v>
      </c>
      <c r="FY116" s="198">
        <f t="shared" si="335"/>
        <v>-24.420680912451214</v>
      </c>
      <c r="FZ116" s="198">
        <f t="shared" si="336"/>
        <v>-0.10999999999999943</v>
      </c>
      <c r="GA116" s="503">
        <f t="shared" si="369"/>
        <v>0</v>
      </c>
      <c r="GB116" s="503">
        <f t="shared" si="370"/>
        <v>0</v>
      </c>
      <c r="GC116" s="503">
        <f t="shared" si="371"/>
        <v>0</v>
      </c>
      <c r="GD116" s="503">
        <f t="shared" si="372"/>
        <v>0</v>
      </c>
      <c r="GE116" s="504">
        <f t="shared" si="252"/>
        <v>-24.220680912451215</v>
      </c>
      <c r="GF116" s="513">
        <f t="shared" si="389"/>
        <v>-0.10999999999999943</v>
      </c>
      <c r="GG116" s="513">
        <f t="shared" si="337"/>
        <v>-0.10999999999999943</v>
      </c>
      <c r="GI116" s="161"/>
      <c r="GK116" s="103">
        <f t="shared" si="170"/>
        <v>-24.220680912451215</v>
      </c>
      <c r="GL116" s="229">
        <v>-24.422888888888885</v>
      </c>
      <c r="GM116" s="179"/>
      <c r="GN116" s="36">
        <v>42358</v>
      </c>
      <c r="GO116" s="107">
        <v>-1.2514500000000002</v>
      </c>
      <c r="GP116" s="107">
        <v>-1.2363500000000001</v>
      </c>
      <c r="GQ116" s="173">
        <v>-23.933313637760001</v>
      </c>
      <c r="GR116" s="197">
        <v>0.1</v>
      </c>
      <c r="GS116" s="218">
        <v>-1.1636499999999999</v>
      </c>
      <c r="GT116" s="222">
        <f t="shared" si="338"/>
        <v>-1.2</v>
      </c>
      <c r="GU116" s="223">
        <f t="shared" si="339"/>
        <v>0</v>
      </c>
      <c r="GV116" s="198">
        <f t="shared" si="340"/>
        <v>-24.715999999999998</v>
      </c>
      <c r="GW116" s="198">
        <f t="shared" si="341"/>
        <v>-2.4000000000000909E-2</v>
      </c>
      <c r="GX116" s="503">
        <f t="shared" si="373"/>
        <v>0</v>
      </c>
      <c r="GY116" s="503">
        <f t="shared" si="374"/>
        <v>0</v>
      </c>
      <c r="GZ116" s="503">
        <f t="shared" si="375"/>
        <v>0</v>
      </c>
      <c r="HA116" s="503">
        <f t="shared" si="376"/>
        <v>0</v>
      </c>
      <c r="HB116" s="504">
        <f t="shared" si="256"/>
        <v>-24.344454129133208</v>
      </c>
      <c r="HC116" s="513">
        <f t="shared" si="390"/>
        <v>-1.4400000000000544E-2</v>
      </c>
      <c r="HD116" s="513">
        <f t="shared" si="342"/>
        <v>-2.4000000000000909E-2</v>
      </c>
      <c r="HF116" s="161"/>
      <c r="HH116" s="103">
        <f t="shared" si="174"/>
        <v>-24.332454129133207</v>
      </c>
      <c r="HI116" s="98"/>
      <c r="HJ116" s="179"/>
      <c r="HK116" s="36">
        <v>42358</v>
      </c>
      <c r="HL116" s="107">
        <v>-1.2514500000000002</v>
      </c>
      <c r="HM116" s="107">
        <v>-1.2363500000000001</v>
      </c>
      <c r="HN116" s="173">
        <v>-23.933313637760001</v>
      </c>
      <c r="HO116" s="197">
        <v>0.1</v>
      </c>
      <c r="HP116" s="218">
        <v>7.6363500000000002</v>
      </c>
      <c r="HQ116" s="222">
        <f t="shared" si="343"/>
        <v>0</v>
      </c>
      <c r="HR116" s="223">
        <f t="shared" si="344"/>
        <v>1.2</v>
      </c>
      <c r="HS116" s="198">
        <f t="shared" si="345"/>
        <v>-23.545620786868799</v>
      </c>
      <c r="HT116" s="198">
        <f t="shared" si="346"/>
        <v>0.12000000000000099</v>
      </c>
      <c r="HU116" s="503">
        <f t="shared" si="377"/>
        <v>0</v>
      </c>
      <c r="HV116" s="503">
        <f t="shared" si="378"/>
        <v>0</v>
      </c>
      <c r="HW116" s="503">
        <f t="shared" si="379"/>
        <v>0</v>
      </c>
      <c r="HX116" s="503">
        <f t="shared" si="380"/>
        <v>0</v>
      </c>
      <c r="HY116" s="504">
        <f t="shared" si="260"/>
        <v>-23.1456207868688</v>
      </c>
      <c r="HZ116" s="513">
        <f t="shared" si="391"/>
        <v>0.12000000000000099</v>
      </c>
      <c r="IA116" s="513">
        <f t="shared" si="347"/>
        <v>0.12000000000000099</v>
      </c>
      <c r="IB116" s="159"/>
      <c r="IC116" s="161"/>
      <c r="ID116" s="159"/>
      <c r="IE116" s="103">
        <f t="shared" si="178"/>
        <v>-22.8318282181448</v>
      </c>
      <c r="IF116" s="178"/>
      <c r="IG116" s="179"/>
      <c r="IH116" s="36">
        <v>42358</v>
      </c>
      <c r="II116" s="107">
        <v>-1.2514500000000002</v>
      </c>
      <c r="IJ116" s="107">
        <v>-1.2363500000000001</v>
      </c>
      <c r="IK116" s="173">
        <v>-23.933313637760001</v>
      </c>
      <c r="IL116" s="197">
        <v>0.1</v>
      </c>
      <c r="IM116" s="218">
        <v>3.2363499999999998</v>
      </c>
      <c r="IN116" s="222">
        <f t="shared" si="348"/>
        <v>0</v>
      </c>
      <c r="IO116" s="223">
        <f t="shared" si="349"/>
        <v>0</v>
      </c>
      <c r="IP116" s="198">
        <f t="shared" si="350"/>
        <v>-24.682000000000002</v>
      </c>
      <c r="IQ116" s="198">
        <f t="shared" si="351"/>
        <v>0</v>
      </c>
      <c r="IR116" s="503">
        <f t="shared" si="381"/>
        <v>0</v>
      </c>
      <c r="IS116" s="503">
        <f t="shared" si="382"/>
        <v>0</v>
      </c>
      <c r="IT116" s="503">
        <f t="shared" si="383"/>
        <v>0</v>
      </c>
      <c r="IU116" s="503">
        <f t="shared" si="384"/>
        <v>0</v>
      </c>
      <c r="IV116" s="504">
        <f t="shared" si="264"/>
        <v>-24.226167740969185</v>
      </c>
      <c r="IW116" s="513">
        <f t="shared" si="392"/>
        <v>0</v>
      </c>
      <c r="IX116" s="513">
        <f t="shared" si="352"/>
        <v>0</v>
      </c>
      <c r="IY116" s="159"/>
      <c r="IZ116" s="161"/>
      <c r="JA116" s="159"/>
      <c r="JB116" s="103">
        <f t="shared" si="182"/>
        <v>-24.021914087414075</v>
      </c>
      <c r="JC116" s="184"/>
      <c r="JD116" s="515">
        <v>-23.933313637760001</v>
      </c>
      <c r="JF116" s="159">
        <v>2.43635</v>
      </c>
      <c r="JG116" s="159">
        <f t="shared" si="217"/>
        <v>-24.528153755081984</v>
      </c>
      <c r="JH116" s="159"/>
      <c r="JJ116" s="159">
        <v>-3.5136500000000002</v>
      </c>
      <c r="JK116" s="159">
        <f t="shared" si="218"/>
        <v>-23.653457209572007</v>
      </c>
      <c r="JL116" s="228">
        <v>-24.091111111111104</v>
      </c>
      <c r="JN116" s="159">
        <v>5.93635</v>
      </c>
      <c r="JO116" s="159">
        <f t="shared" si="219"/>
        <v>-22.667124073501196</v>
      </c>
      <c r="JP116" s="159"/>
      <c r="JR116" s="159">
        <v>1.8363499999999999</v>
      </c>
      <c r="JS116" s="159">
        <f t="shared" si="220"/>
        <v>-23.093424596811985</v>
      </c>
      <c r="JT116" s="159"/>
      <c r="JV116" s="159">
        <v>0.2863500000000001</v>
      </c>
      <c r="JW116" s="159">
        <f t="shared" si="221"/>
        <v>-24.220680912451215</v>
      </c>
      <c r="JX116" s="228">
        <v>-24.422888888888885</v>
      </c>
      <c r="JZ116" s="159">
        <v>-1.1636499999999999</v>
      </c>
      <c r="KA116" s="159">
        <f t="shared" si="222"/>
        <v>-24.332454129133207</v>
      </c>
      <c r="KB116" s="159"/>
      <c r="KD116" s="370">
        <v>7.6363500000000002</v>
      </c>
      <c r="KE116" s="159">
        <f t="shared" si="223"/>
        <v>-22.8318282181448</v>
      </c>
      <c r="KF116" s="159"/>
      <c r="KH116" s="218">
        <v>3.2363499999999998</v>
      </c>
      <c r="KI116" s="159">
        <f t="shared" si="232"/>
        <v>-24.021914087414075</v>
      </c>
      <c r="KJ116" s="159"/>
      <c r="KK116" s="36">
        <v>42358</v>
      </c>
      <c r="KL116" s="36"/>
    </row>
    <row r="117" spans="1:315" ht="15.75" thickBot="1" x14ac:dyDescent="0.3">
      <c r="A117" s="95">
        <v>41263</v>
      </c>
      <c r="B117" s="36">
        <v>41263</v>
      </c>
      <c r="C117" s="303">
        <v>1.2</v>
      </c>
      <c r="D117" s="303">
        <v>-4.75</v>
      </c>
      <c r="E117" s="303">
        <v>4.7</v>
      </c>
      <c r="F117" s="303">
        <v>0.6</v>
      </c>
      <c r="G117" s="303">
        <v>-0.95</v>
      </c>
      <c r="H117" s="303">
        <v>-2.4</v>
      </c>
      <c r="I117" s="303">
        <v>6.4</v>
      </c>
      <c r="J117" s="303">
        <v>2</v>
      </c>
      <c r="K117" s="105"/>
      <c r="L117" s="36">
        <v>42358</v>
      </c>
      <c r="M117" s="104">
        <v>-1.2514500000000002</v>
      </c>
      <c r="N117" s="98">
        <f t="shared" si="215"/>
        <v>-1.2363500000000001</v>
      </c>
      <c r="O117" s="107">
        <f t="shared" si="216"/>
        <v>-1.2200500000000003</v>
      </c>
      <c r="P117" s="264"/>
      <c r="Q117" s="177">
        <v>42358</v>
      </c>
      <c r="R117" s="303">
        <v>1.2</v>
      </c>
      <c r="S117" s="219">
        <v>2.43635</v>
      </c>
      <c r="U117" s="303">
        <v>-4.75</v>
      </c>
      <c r="V117" s="219">
        <v>-3.5136500000000002</v>
      </c>
      <c r="W117" s="182">
        <v>-24.091111111111104</v>
      </c>
      <c r="X117" s="303">
        <v>4.7</v>
      </c>
      <c r="Y117" s="219">
        <v>5.93635</v>
      </c>
      <c r="AA117" s="303">
        <v>0.6</v>
      </c>
      <c r="AB117" s="219">
        <v>1.8363499999999999</v>
      </c>
      <c r="AD117" s="303">
        <v>-0.95</v>
      </c>
      <c r="AE117" s="218">
        <v>0.2863500000000001</v>
      </c>
      <c r="AF117" s="182">
        <v>-24.422888888888885</v>
      </c>
      <c r="AG117" s="303">
        <v>-2.4</v>
      </c>
      <c r="AH117" s="218">
        <v>-1.1636499999999999</v>
      </c>
      <c r="AJ117" s="303">
        <v>6.4</v>
      </c>
      <c r="AK117" s="218">
        <v>7.6363500000000002</v>
      </c>
      <c r="AL117" s="103"/>
      <c r="AM117" s="303">
        <v>2</v>
      </c>
      <c r="AN117" s="330">
        <f t="shared" si="206"/>
        <v>3.2363499999999998</v>
      </c>
      <c r="AO117" s="103"/>
      <c r="AZ117" s="36">
        <v>42359</v>
      </c>
      <c r="BA117" s="303">
        <v>1.5</v>
      </c>
      <c r="BB117" s="227"/>
      <c r="BC117" s="303">
        <v>-5.3</v>
      </c>
      <c r="BD117" s="184"/>
      <c r="BE117" s="303">
        <v>5.35</v>
      </c>
      <c r="BF117" s="184"/>
      <c r="BG117" s="303">
        <v>0.19999999999999998</v>
      </c>
      <c r="BH117" s="184"/>
      <c r="BI117" s="303">
        <v>0.64999999999999991</v>
      </c>
      <c r="BJ117" s="184"/>
      <c r="BK117" s="303">
        <v>-6.3000000000000007</v>
      </c>
      <c r="BL117" s="374"/>
      <c r="BM117" s="303">
        <v>4.7</v>
      </c>
      <c r="BN117" s="184"/>
      <c r="BO117" s="303">
        <v>3</v>
      </c>
      <c r="BP117" s="184"/>
      <c r="BQ117">
        <f t="shared" si="150"/>
        <v>1</v>
      </c>
      <c r="BR117" s="36">
        <v>42355</v>
      </c>
      <c r="BS117">
        <v>59</v>
      </c>
      <c r="BT117">
        <f t="shared" si="123"/>
        <v>0.59</v>
      </c>
      <c r="BU117" s="100"/>
      <c r="BV117" s="36">
        <v>42359</v>
      </c>
      <c r="BW117" s="100">
        <v>63</v>
      </c>
      <c r="BX117" s="100">
        <f t="shared" si="124"/>
        <v>0.63</v>
      </c>
      <c r="BY117" s="100">
        <f t="shared" si="125"/>
        <v>-23.956984844759997</v>
      </c>
      <c r="BZ117" s="100"/>
      <c r="CA117" s="100"/>
      <c r="CC117" s="36">
        <v>42359</v>
      </c>
      <c r="CD117" s="107">
        <v>-1.2780500000000004</v>
      </c>
      <c r="CE117" s="107">
        <v>-1.2647500000000003</v>
      </c>
      <c r="CF117" s="173">
        <v>-23.956984844759997</v>
      </c>
      <c r="CG117" s="197">
        <v>0.1</v>
      </c>
      <c r="CH117" s="219">
        <v>2.7647500000000003</v>
      </c>
      <c r="CI117" s="222">
        <f t="shared" si="313"/>
        <v>0</v>
      </c>
      <c r="CJ117" s="223">
        <f t="shared" si="314"/>
        <v>-0.5</v>
      </c>
      <c r="CK117" s="198">
        <f t="shared" si="315"/>
        <v>-24.605059000545985</v>
      </c>
      <c r="CL117" s="198">
        <f t="shared" si="316"/>
        <v>-1.0000000000001563E-2</v>
      </c>
      <c r="CM117" s="503">
        <f t="shared" si="353"/>
        <v>0</v>
      </c>
      <c r="CN117" s="503">
        <f t="shared" si="354"/>
        <v>0</v>
      </c>
      <c r="CO117" s="503">
        <f t="shared" si="355"/>
        <v>0</v>
      </c>
      <c r="CP117" s="503">
        <f t="shared" si="356"/>
        <v>0</v>
      </c>
      <c r="CQ117" s="504">
        <f t="shared" si="236"/>
        <v>-24.605059000545985</v>
      </c>
      <c r="CR117" s="513">
        <f t="shared" si="385"/>
        <v>-1.0000000000001563E-2</v>
      </c>
      <c r="CS117" s="513">
        <f t="shared" si="317"/>
        <v>-1.0000000000001563E-2</v>
      </c>
      <c r="CU117" s="161"/>
      <c r="CW117" s="103">
        <f t="shared" si="154"/>
        <v>-24.538153755081986</v>
      </c>
      <c r="CZ117" s="36">
        <v>42359</v>
      </c>
      <c r="DA117" s="107">
        <v>-1.2780500000000004</v>
      </c>
      <c r="DB117" s="107">
        <v>-1.2647500000000003</v>
      </c>
      <c r="DC117" s="173">
        <v>-23.956984844759997</v>
      </c>
      <c r="DD117" s="197">
        <v>0.1</v>
      </c>
      <c r="DE117" s="219">
        <v>-4.0352499999999996</v>
      </c>
      <c r="DF117" s="222">
        <f t="shared" si="318"/>
        <v>-1.4</v>
      </c>
      <c r="DG117" s="223">
        <f t="shared" si="319"/>
        <v>0</v>
      </c>
      <c r="DH117" s="198">
        <f t="shared" si="320"/>
        <v>-24.611839899449198</v>
      </c>
      <c r="DI117" s="198">
        <f t="shared" si="321"/>
        <v>-2.7999999999998693E-2</v>
      </c>
      <c r="DJ117" s="503">
        <f t="shared" si="357"/>
        <v>0</v>
      </c>
      <c r="DK117" s="503">
        <f t="shared" si="358"/>
        <v>0</v>
      </c>
      <c r="DL117" s="503">
        <f t="shared" si="359"/>
        <v>0</v>
      </c>
      <c r="DM117" s="503">
        <f t="shared" si="360"/>
        <v>0</v>
      </c>
      <c r="DN117" s="504">
        <f t="shared" si="240"/>
        <v>-24.611839899449198</v>
      </c>
      <c r="DO117" s="513">
        <f t="shared" si="386"/>
        <v>-1.6799999999999215E-2</v>
      </c>
      <c r="DP117" s="513">
        <f t="shared" si="322"/>
        <v>-2.7999999999998693E-2</v>
      </c>
      <c r="DR117" s="161"/>
      <c r="DT117" s="103">
        <f t="shared" si="158"/>
        <v>-23.681457209572006</v>
      </c>
      <c r="DU117" s="178"/>
      <c r="DV117" s="179"/>
      <c r="DW117" s="36">
        <v>42359</v>
      </c>
      <c r="DX117" s="107">
        <v>-1.2780500000000004</v>
      </c>
      <c r="DY117" s="107">
        <v>-1.2647500000000003</v>
      </c>
      <c r="DZ117" s="173">
        <v>-23.956984844759997</v>
      </c>
      <c r="EA117" s="197">
        <v>0.1</v>
      </c>
      <c r="EB117" s="219">
        <v>6.6147499999999999</v>
      </c>
      <c r="EC117" s="222">
        <f t="shared" si="323"/>
        <v>0</v>
      </c>
      <c r="ED117" s="223">
        <f t="shared" si="324"/>
        <v>1.2</v>
      </c>
      <c r="EE117" s="198">
        <f t="shared" si="325"/>
        <v>-23.011014396181203</v>
      </c>
      <c r="EF117" s="198">
        <f t="shared" si="326"/>
        <v>0.12000000000000099</v>
      </c>
      <c r="EG117" s="503">
        <f t="shared" si="361"/>
        <v>0</v>
      </c>
      <c r="EH117" s="503">
        <f t="shared" si="362"/>
        <v>0</v>
      </c>
      <c r="EI117" s="503">
        <f t="shared" si="363"/>
        <v>0</v>
      </c>
      <c r="EJ117" s="503">
        <f t="shared" si="364"/>
        <v>0</v>
      </c>
      <c r="EK117" s="504">
        <f t="shared" si="244"/>
        <v>-23.1651240735012</v>
      </c>
      <c r="EL117" s="513">
        <f t="shared" si="387"/>
        <v>0.12000000000000099</v>
      </c>
      <c r="EM117" s="513">
        <f t="shared" si="327"/>
        <v>0.12000000000000099</v>
      </c>
      <c r="EO117" s="161"/>
      <c r="EQ117" s="103">
        <f t="shared" si="162"/>
        <v>-22.547124073501195</v>
      </c>
      <c r="ER117" s="178"/>
      <c r="ES117" s="179"/>
      <c r="ET117" s="36">
        <v>42359</v>
      </c>
      <c r="EU117" s="107">
        <v>-1.2780500000000004</v>
      </c>
      <c r="EV117" s="107">
        <v>-1.2647500000000003</v>
      </c>
      <c r="EW117" s="173">
        <v>-23.956984844759997</v>
      </c>
      <c r="EX117" s="197">
        <v>0.1</v>
      </c>
      <c r="EY117" s="219">
        <v>1.4647500000000002</v>
      </c>
      <c r="EZ117" s="222">
        <f t="shared" si="328"/>
        <v>0</v>
      </c>
      <c r="FA117" s="223">
        <f t="shared" si="329"/>
        <v>-1</v>
      </c>
      <c r="FB117" s="198">
        <f t="shared" si="330"/>
        <v>-23.049854038647201</v>
      </c>
      <c r="FC117" s="198">
        <f t="shared" si="331"/>
        <v>-0.10000000000000142</v>
      </c>
      <c r="FD117" s="503">
        <f t="shared" si="365"/>
        <v>0</v>
      </c>
      <c r="FE117" s="503">
        <f t="shared" si="366"/>
        <v>0</v>
      </c>
      <c r="FF117" s="503">
        <f t="shared" si="367"/>
        <v>0</v>
      </c>
      <c r="FG117" s="503">
        <f t="shared" si="368"/>
        <v>0</v>
      </c>
      <c r="FH117" s="504">
        <f t="shared" si="248"/>
        <v>-23.679854038647193</v>
      </c>
      <c r="FI117" s="513">
        <f t="shared" si="388"/>
        <v>-0.10000000000000142</v>
      </c>
      <c r="FJ117" s="513">
        <f t="shared" si="332"/>
        <v>-0.10000000000000142</v>
      </c>
      <c r="FL117" s="161"/>
      <c r="FN117" s="103">
        <f t="shared" si="166"/>
        <v>-23.193424596811987</v>
      </c>
      <c r="FO117" s="178"/>
      <c r="FP117" s="179"/>
      <c r="FQ117" s="36">
        <v>42359</v>
      </c>
      <c r="FR117" s="107">
        <v>-1.2780500000000004</v>
      </c>
      <c r="FS117" s="107">
        <v>-1.2647500000000003</v>
      </c>
      <c r="FT117" s="173">
        <v>-23.956984844759997</v>
      </c>
      <c r="FU117" s="197">
        <v>0.1</v>
      </c>
      <c r="FV117" s="218">
        <v>1.9147500000000002</v>
      </c>
      <c r="FW117" s="222">
        <f t="shared" si="333"/>
        <v>0</v>
      </c>
      <c r="FX117" s="223">
        <f t="shared" si="334"/>
        <v>-1</v>
      </c>
      <c r="FY117" s="198">
        <f t="shared" si="335"/>
        <v>-24.520680912451216</v>
      </c>
      <c r="FZ117" s="198">
        <f t="shared" si="336"/>
        <v>-0.10000000000000142</v>
      </c>
      <c r="GA117" s="503">
        <f t="shared" si="369"/>
        <v>0</v>
      </c>
      <c r="GB117" s="503">
        <f t="shared" si="370"/>
        <v>0</v>
      </c>
      <c r="GC117" s="503">
        <f t="shared" si="371"/>
        <v>0</v>
      </c>
      <c r="GD117" s="503">
        <f t="shared" si="372"/>
        <v>0</v>
      </c>
      <c r="GE117" s="504">
        <f t="shared" si="252"/>
        <v>-24.320680912451216</v>
      </c>
      <c r="GF117" s="513">
        <f t="shared" si="389"/>
        <v>-0.10000000000000142</v>
      </c>
      <c r="GG117" s="513">
        <f t="shared" si="337"/>
        <v>-0.10000000000000142</v>
      </c>
      <c r="GI117" s="161"/>
      <c r="GK117" s="103">
        <f t="shared" si="170"/>
        <v>-24.320680912451216</v>
      </c>
      <c r="GL117" s="178"/>
      <c r="GM117" s="179"/>
      <c r="GN117" s="36">
        <v>42359</v>
      </c>
      <c r="GO117" s="107">
        <v>-1.2780500000000004</v>
      </c>
      <c r="GP117" s="107">
        <v>-1.2647500000000003</v>
      </c>
      <c r="GQ117" s="173">
        <v>-23.956984844759997</v>
      </c>
      <c r="GR117" s="197">
        <v>0.1</v>
      </c>
      <c r="GS117" s="218">
        <v>-5.0352500000000004</v>
      </c>
      <c r="GT117" s="222">
        <f t="shared" si="338"/>
        <v>-1.4</v>
      </c>
      <c r="GU117" s="223">
        <f t="shared" si="339"/>
        <v>0</v>
      </c>
      <c r="GV117" s="198">
        <f t="shared" si="340"/>
        <v>-24.743999999999996</v>
      </c>
      <c r="GW117" s="198">
        <f t="shared" si="341"/>
        <v>-2.7999999999998693E-2</v>
      </c>
      <c r="GX117" s="503">
        <f t="shared" si="373"/>
        <v>0</v>
      </c>
      <c r="GY117" s="503">
        <f t="shared" si="374"/>
        <v>0</v>
      </c>
      <c r="GZ117" s="503">
        <f t="shared" si="375"/>
        <v>0</v>
      </c>
      <c r="HA117" s="503">
        <f t="shared" si="376"/>
        <v>0</v>
      </c>
      <c r="HB117" s="504">
        <f t="shared" si="256"/>
        <v>-24.372454129133207</v>
      </c>
      <c r="HC117" s="513">
        <f t="shared" si="390"/>
        <v>-1.6799999999999215E-2</v>
      </c>
      <c r="HD117" s="513">
        <f t="shared" si="342"/>
        <v>-2.7999999999998693E-2</v>
      </c>
      <c r="HF117" s="161"/>
      <c r="HH117" s="103">
        <f t="shared" si="174"/>
        <v>-24.360454129133206</v>
      </c>
      <c r="HJ117" s="179"/>
      <c r="HK117" s="36">
        <v>42359</v>
      </c>
      <c r="HL117" s="107">
        <v>-1.2780500000000004</v>
      </c>
      <c r="HM117" s="107">
        <v>-1.2647500000000003</v>
      </c>
      <c r="HN117" s="173">
        <v>-23.956984844759997</v>
      </c>
      <c r="HO117" s="197">
        <v>0.1</v>
      </c>
      <c r="HP117" s="218">
        <v>5.9647500000000004</v>
      </c>
      <c r="HQ117" s="222">
        <f t="shared" si="343"/>
        <v>0</v>
      </c>
      <c r="HR117" s="223">
        <f t="shared" si="344"/>
        <v>1.2</v>
      </c>
      <c r="HS117" s="198">
        <f t="shared" si="345"/>
        <v>-23.425620786868798</v>
      </c>
      <c r="HT117" s="198">
        <f t="shared" si="346"/>
        <v>0.12000000000000099</v>
      </c>
      <c r="HU117" s="503">
        <f t="shared" si="377"/>
        <v>0</v>
      </c>
      <c r="HV117" s="503">
        <f t="shared" si="378"/>
        <v>0</v>
      </c>
      <c r="HW117" s="503">
        <f t="shared" si="379"/>
        <v>0</v>
      </c>
      <c r="HX117" s="503">
        <f t="shared" si="380"/>
        <v>0</v>
      </c>
      <c r="HY117" s="504">
        <f t="shared" si="260"/>
        <v>-23.025620786868799</v>
      </c>
      <c r="HZ117" s="513">
        <f t="shared" si="391"/>
        <v>0.12000000000000099</v>
      </c>
      <c r="IA117" s="513">
        <f t="shared" si="347"/>
        <v>0.12000000000000099</v>
      </c>
      <c r="IB117" s="159"/>
      <c r="IC117" s="161"/>
      <c r="ID117" s="159"/>
      <c r="IE117" s="103">
        <f t="shared" si="178"/>
        <v>-22.711828218144799</v>
      </c>
      <c r="IF117" s="178"/>
      <c r="IG117" s="179"/>
      <c r="IH117" s="36">
        <v>42359</v>
      </c>
      <c r="II117" s="107">
        <v>-1.2780500000000004</v>
      </c>
      <c r="IJ117" s="107">
        <v>-1.2647500000000003</v>
      </c>
      <c r="IK117" s="173">
        <v>-23.956984844759997</v>
      </c>
      <c r="IL117" s="197">
        <v>0.1</v>
      </c>
      <c r="IM117" s="218">
        <v>4.2647500000000003</v>
      </c>
      <c r="IN117" s="222">
        <f t="shared" si="348"/>
        <v>0</v>
      </c>
      <c r="IO117" s="223">
        <f t="shared" si="349"/>
        <v>1.1000000000000001</v>
      </c>
      <c r="IP117" s="198">
        <f t="shared" si="350"/>
        <v>-24.572000000000003</v>
      </c>
      <c r="IQ117" s="198">
        <f t="shared" si="351"/>
        <v>0.10999999999999943</v>
      </c>
      <c r="IR117" s="503">
        <f t="shared" si="381"/>
        <v>0</v>
      </c>
      <c r="IS117" s="503">
        <f t="shared" si="382"/>
        <v>0</v>
      </c>
      <c r="IT117" s="503">
        <f t="shared" si="383"/>
        <v>0</v>
      </c>
      <c r="IU117" s="503">
        <f t="shared" si="384"/>
        <v>0</v>
      </c>
      <c r="IV117" s="504">
        <f t="shared" si="264"/>
        <v>-24.116167740969185</v>
      </c>
      <c r="IW117" s="513">
        <f t="shared" si="392"/>
        <v>0.10999999999999943</v>
      </c>
      <c r="IX117" s="513">
        <f t="shared" si="352"/>
        <v>0.10999999999999943</v>
      </c>
      <c r="IY117" s="159"/>
      <c r="IZ117" s="161"/>
      <c r="JA117" s="159"/>
      <c r="JB117" s="103">
        <f t="shared" si="182"/>
        <v>-23.911914087414075</v>
      </c>
      <c r="JC117" s="184"/>
      <c r="JD117" s="515">
        <v>-23.956984844759997</v>
      </c>
      <c r="JF117" s="159">
        <v>2.7647500000000003</v>
      </c>
      <c r="JG117" s="159">
        <f t="shared" si="217"/>
        <v>-24.538153755081986</v>
      </c>
      <c r="JH117" s="159"/>
      <c r="JJ117" s="159">
        <v>-4.0352499999999996</v>
      </c>
      <c r="JK117" s="159">
        <f t="shared" si="218"/>
        <v>-23.681457209572006</v>
      </c>
      <c r="JL117" s="159"/>
      <c r="JN117" s="159">
        <v>6.6147499999999999</v>
      </c>
      <c r="JO117" s="159">
        <f t="shared" si="219"/>
        <v>-22.547124073501195</v>
      </c>
      <c r="JP117" s="159"/>
      <c r="JR117" s="159">
        <v>1.4647500000000002</v>
      </c>
      <c r="JS117" s="159">
        <f t="shared" si="220"/>
        <v>-23.193424596811987</v>
      </c>
      <c r="JT117" s="159"/>
      <c r="JV117" s="159">
        <v>1.9147500000000002</v>
      </c>
      <c r="JW117" s="159">
        <f t="shared" si="221"/>
        <v>-24.320680912451216</v>
      </c>
      <c r="JX117" s="159"/>
      <c r="JZ117" s="159">
        <v>-5.0352500000000004</v>
      </c>
      <c r="KA117" s="159">
        <f t="shared" si="222"/>
        <v>-24.360454129133206</v>
      </c>
      <c r="KB117" s="159"/>
      <c r="KD117" s="370">
        <v>5.9647500000000004</v>
      </c>
      <c r="KE117" s="159">
        <f t="shared" si="223"/>
        <v>-22.711828218144799</v>
      </c>
      <c r="KF117" s="159"/>
      <c r="KH117" s="218">
        <v>4.2647500000000003</v>
      </c>
      <c r="KI117" s="159">
        <f t="shared" si="232"/>
        <v>-23.911914087414075</v>
      </c>
      <c r="KJ117" s="159"/>
      <c r="KK117" s="36">
        <v>42359</v>
      </c>
      <c r="KL117" s="36"/>
      <c r="KM117" s="98">
        <f>(JH123-JG123)</f>
        <v>1.3847204217486642</v>
      </c>
      <c r="KN117" s="400">
        <f>IF(AND(KM117&gt;-0.5,KM117&lt;0.5)," ",KM117)</f>
        <v>1.3847204217486642</v>
      </c>
      <c r="KO117" s="98">
        <f>(JL116-JK116)</f>
        <v>-0.43765390153909678</v>
      </c>
      <c r="KP117" s="400" t="str">
        <f>IF(AND(KO117&gt;-0.5,KO117&lt;0.5)," ",KO117)</f>
        <v xml:space="preserve"> </v>
      </c>
      <c r="KQ117" s="98">
        <f>(JP118-JO118)</f>
        <v>-0.2549537042765877</v>
      </c>
      <c r="KR117" s="400" t="str">
        <f>IF(AND(KQ117&gt;-0.5,KQ117&lt;0.5)," ",KQ117)</f>
        <v xml:space="preserve"> </v>
      </c>
      <c r="KS117" s="98">
        <f>(JT118-JS118)</f>
        <v>0.31501348570087373</v>
      </c>
      <c r="KT117" s="400" t="str">
        <f>IF(AND(KS117&gt;-0.5,KS117&lt;0.5)," ",KS117)</f>
        <v xml:space="preserve"> </v>
      </c>
      <c r="KU117" s="98">
        <f>(JX116-JW116)</f>
        <v>-0.20220797643766986</v>
      </c>
      <c r="KV117" s="400" t="str">
        <f>IF(AND(KU117&gt;-0.5,KU117&lt;0.5)," ",KU117)</f>
        <v xml:space="preserve"> </v>
      </c>
      <c r="KW117" s="98">
        <f>(KB115-KA115)</f>
        <v>0.71576524024431976</v>
      </c>
      <c r="KX117" s="400">
        <f>IF(AND(KW117&gt;-0.5,KW117&lt;0.5)," ",KW117)</f>
        <v>0.71576524024431976</v>
      </c>
      <c r="KY117" s="98">
        <f>(KF114-KE114)</f>
        <v>-0.77485696704038176</v>
      </c>
      <c r="KZ117" s="400">
        <f>IF(AND(KY117&gt;-0.5,KY117&lt;0.5)," ",KY117)</f>
        <v>-0.77485696704038176</v>
      </c>
      <c r="LA117" s="400">
        <f>(KJ115-KI115)</f>
        <v>-0.10027109777111676</v>
      </c>
      <c r="LB117" s="400" t="str">
        <f>IF(AND(LA117&gt;-0.5,LA117&lt;0.5)," ",LA117)</f>
        <v xml:space="preserve"> </v>
      </c>
      <c r="LC117" s="111">
        <v>5</v>
      </c>
    </row>
    <row r="118" spans="1:315" ht="15.75" thickBot="1" x14ac:dyDescent="0.3">
      <c r="A118" s="95">
        <v>41264</v>
      </c>
      <c r="B118" s="36">
        <v>41264</v>
      </c>
      <c r="C118" s="303">
        <v>1.5</v>
      </c>
      <c r="D118" s="303">
        <v>-5.3</v>
      </c>
      <c r="E118" s="303">
        <v>5.35</v>
      </c>
      <c r="F118" s="303">
        <v>0.19999999999999998</v>
      </c>
      <c r="G118" s="303">
        <v>0.64999999999999991</v>
      </c>
      <c r="H118" s="303">
        <v>-6.3000000000000007</v>
      </c>
      <c r="I118" s="303">
        <v>4.7</v>
      </c>
      <c r="J118" s="303">
        <v>3</v>
      </c>
      <c r="K118" s="105"/>
      <c r="L118" s="36">
        <v>42359</v>
      </c>
      <c r="M118" s="104">
        <v>-1.2780500000000004</v>
      </c>
      <c r="N118" s="98">
        <f t="shared" si="215"/>
        <v>-1.2647500000000003</v>
      </c>
      <c r="O118" s="107">
        <f t="shared" si="216"/>
        <v>-1.2502500000000001</v>
      </c>
      <c r="P118" s="264"/>
      <c r="Q118" s="177">
        <v>42359</v>
      </c>
      <c r="R118" s="303">
        <v>1.5</v>
      </c>
      <c r="S118" s="219">
        <v>2.7647500000000003</v>
      </c>
      <c r="U118" s="303">
        <v>-5.3</v>
      </c>
      <c r="V118" s="219">
        <v>-4.0352499999999996</v>
      </c>
      <c r="X118" s="303">
        <v>5.35</v>
      </c>
      <c r="Y118" s="219">
        <v>6.6147499999999999</v>
      </c>
      <c r="AA118" s="303">
        <v>0.19999999999999998</v>
      </c>
      <c r="AB118" s="219">
        <v>1.4647500000000002</v>
      </c>
      <c r="AD118" s="303">
        <v>0.64999999999999991</v>
      </c>
      <c r="AE118" s="218">
        <v>1.9147500000000002</v>
      </c>
      <c r="AG118" s="303">
        <v>-6.3000000000000007</v>
      </c>
      <c r="AH118" s="218">
        <v>-5.0352500000000004</v>
      </c>
      <c r="AJ118" s="303">
        <v>4.7</v>
      </c>
      <c r="AK118" s="218">
        <v>5.9647500000000004</v>
      </c>
      <c r="AL118" s="103"/>
      <c r="AM118" s="303">
        <v>3</v>
      </c>
      <c r="AN118" s="330">
        <f t="shared" si="206"/>
        <v>4.2647500000000003</v>
      </c>
      <c r="AO118" s="103"/>
      <c r="AZ118" s="36">
        <v>42360</v>
      </c>
      <c r="BA118" s="303">
        <v>0</v>
      </c>
      <c r="BB118" s="227"/>
      <c r="BC118" s="303">
        <v>-3.6</v>
      </c>
      <c r="BD118" s="184"/>
      <c r="BE118" s="303">
        <v>4.8</v>
      </c>
      <c r="BF118" s="184">
        <v>-22.67207777777778</v>
      </c>
      <c r="BG118" s="303">
        <v>-0.55000000000000004</v>
      </c>
      <c r="BH118" s="184">
        <v>-22.988411111111112</v>
      </c>
      <c r="BI118" s="303">
        <v>-0.4</v>
      </c>
      <c r="BJ118" s="184"/>
      <c r="BK118" s="303">
        <v>-5.35</v>
      </c>
      <c r="BL118" s="374"/>
      <c r="BM118" s="303">
        <v>0</v>
      </c>
      <c r="BN118" s="184"/>
      <c r="BO118" s="303">
        <v>2.35</v>
      </c>
      <c r="BP118" s="184"/>
      <c r="BQ118">
        <f t="shared" si="150"/>
        <v>1</v>
      </c>
      <c r="BR118" s="36">
        <v>42356</v>
      </c>
      <c r="BS118">
        <v>60</v>
      </c>
      <c r="BT118">
        <f t="shared" si="123"/>
        <v>0.6</v>
      </c>
      <c r="BU118" s="103">
        <v>-23.846685185185184</v>
      </c>
      <c r="BV118" s="36">
        <v>42360</v>
      </c>
      <c r="BW118" s="100">
        <v>64</v>
      </c>
      <c r="BX118" s="100">
        <f t="shared" si="124"/>
        <v>0.64</v>
      </c>
      <c r="BY118" s="100">
        <f t="shared" si="125"/>
        <v>-23.978342786559999</v>
      </c>
      <c r="BZ118" s="100"/>
      <c r="CA118" s="100"/>
      <c r="CC118" s="36">
        <v>42360</v>
      </c>
      <c r="CD118" s="107">
        <v>-1.3010499999999996</v>
      </c>
      <c r="CE118" s="107">
        <v>-1.28955</v>
      </c>
      <c r="CF118" s="173">
        <v>-23.978342786559999</v>
      </c>
      <c r="CG118" s="197">
        <v>0.1</v>
      </c>
      <c r="CH118" s="219">
        <v>1.28955</v>
      </c>
      <c r="CI118" s="222">
        <f t="shared" si="313"/>
        <v>0</v>
      </c>
      <c r="CJ118" s="223">
        <f t="shared" si="314"/>
        <v>-1</v>
      </c>
      <c r="CK118" s="198">
        <f t="shared" si="315"/>
        <v>-24.625059000545985</v>
      </c>
      <c r="CL118" s="198">
        <f t="shared" si="316"/>
        <v>-1.9999999999999574E-2</v>
      </c>
      <c r="CM118" s="503">
        <f t="shared" si="353"/>
        <v>0</v>
      </c>
      <c r="CN118" s="503">
        <f t="shared" si="354"/>
        <v>0</v>
      </c>
      <c r="CO118" s="503">
        <f t="shared" si="355"/>
        <v>0</v>
      </c>
      <c r="CP118" s="503">
        <f t="shared" si="356"/>
        <v>0</v>
      </c>
      <c r="CQ118" s="504">
        <f t="shared" si="236"/>
        <v>-24.625059000545985</v>
      </c>
      <c r="CR118" s="513">
        <f t="shared" si="385"/>
        <v>-1.9999999999999574E-2</v>
      </c>
      <c r="CS118" s="513">
        <f t="shared" si="317"/>
        <v>-1.9999999999999574E-2</v>
      </c>
      <c r="CU118" s="161"/>
      <c r="CW118" s="103">
        <f t="shared" si="154"/>
        <v>-24.558153755081985</v>
      </c>
      <c r="CZ118" s="36">
        <v>42360</v>
      </c>
      <c r="DA118" s="107">
        <v>-1.3010499999999996</v>
      </c>
      <c r="DB118" s="107">
        <v>-1.28955</v>
      </c>
      <c r="DC118" s="173">
        <v>-23.978342786559999</v>
      </c>
      <c r="DD118" s="197">
        <v>0.1</v>
      </c>
      <c r="DE118" s="219">
        <v>-2.3104500000000003</v>
      </c>
      <c r="DF118" s="222">
        <f t="shared" si="318"/>
        <v>-1.25</v>
      </c>
      <c r="DG118" s="223">
        <f t="shared" si="319"/>
        <v>0</v>
      </c>
      <c r="DH118" s="198">
        <f t="shared" si="320"/>
        <v>-24.636839899449196</v>
      </c>
      <c r="DI118" s="198">
        <f t="shared" si="321"/>
        <v>-2.4999999999998579E-2</v>
      </c>
      <c r="DJ118" s="503">
        <f t="shared" si="357"/>
        <v>0</v>
      </c>
      <c r="DK118" s="503">
        <f t="shared" si="358"/>
        <v>0</v>
      </c>
      <c r="DL118" s="503">
        <f t="shared" si="359"/>
        <v>0</v>
      </c>
      <c r="DM118" s="503">
        <f t="shared" si="360"/>
        <v>0</v>
      </c>
      <c r="DN118" s="504">
        <f t="shared" si="240"/>
        <v>-24.636839899449196</v>
      </c>
      <c r="DO118" s="513">
        <f t="shared" si="386"/>
        <v>-1.4999999999999146E-2</v>
      </c>
      <c r="DP118" s="513">
        <f t="shared" si="322"/>
        <v>-2.4999999999998579E-2</v>
      </c>
      <c r="DR118" s="161"/>
      <c r="DT118" s="103">
        <f t="shared" si="158"/>
        <v>-23.706457209572005</v>
      </c>
      <c r="DU118" s="178"/>
      <c r="DV118" s="179"/>
      <c r="DW118" s="36">
        <v>42360</v>
      </c>
      <c r="DX118" s="107">
        <v>-1.3010499999999996</v>
      </c>
      <c r="DY118" s="107">
        <v>-1.28955</v>
      </c>
      <c r="DZ118" s="173">
        <v>-23.978342786559999</v>
      </c>
      <c r="EA118" s="197">
        <v>0.1</v>
      </c>
      <c r="EB118" s="219">
        <v>6.08955</v>
      </c>
      <c r="EC118" s="222">
        <f t="shared" si="323"/>
        <v>0</v>
      </c>
      <c r="ED118" s="223">
        <f t="shared" si="324"/>
        <v>1.2</v>
      </c>
      <c r="EE118" s="198">
        <f t="shared" si="325"/>
        <v>-22.891014396181202</v>
      </c>
      <c r="EF118" s="198">
        <f t="shared" si="326"/>
        <v>0.12000000000000099</v>
      </c>
      <c r="EG118" s="503">
        <f t="shared" si="361"/>
        <v>0</v>
      </c>
      <c r="EH118" s="503">
        <f t="shared" si="362"/>
        <v>0</v>
      </c>
      <c r="EI118" s="503">
        <f t="shared" si="363"/>
        <v>1.0000000000000002E-2</v>
      </c>
      <c r="EJ118" s="503">
        <f t="shared" si="364"/>
        <v>0</v>
      </c>
      <c r="EK118" s="504">
        <f t="shared" si="244"/>
        <v>-23.035124073501198</v>
      </c>
      <c r="EL118" s="513">
        <f t="shared" si="387"/>
        <v>0.130000000000001</v>
      </c>
      <c r="EM118" s="513">
        <f t="shared" si="327"/>
        <v>0.130000000000001</v>
      </c>
      <c r="EO118" s="161"/>
      <c r="EQ118" s="103">
        <f t="shared" si="162"/>
        <v>-22.417124073501192</v>
      </c>
      <c r="ER118" s="229">
        <v>-22.67207777777778</v>
      </c>
      <c r="ES118" s="179"/>
      <c r="ET118" s="36">
        <v>42360</v>
      </c>
      <c r="EU118" s="107">
        <v>-1.3010499999999996</v>
      </c>
      <c r="EV118" s="107">
        <v>-1.28955</v>
      </c>
      <c r="EW118" s="173">
        <v>-23.978342786559999</v>
      </c>
      <c r="EX118" s="197">
        <v>0.1</v>
      </c>
      <c r="EY118" s="219">
        <v>0.73954999999999993</v>
      </c>
      <c r="EZ118" s="222">
        <f t="shared" si="328"/>
        <v>0</v>
      </c>
      <c r="FA118" s="223">
        <f t="shared" si="329"/>
        <v>-1.1000000000000001</v>
      </c>
      <c r="FB118" s="198">
        <f t="shared" si="330"/>
        <v>-23.1598540386472</v>
      </c>
      <c r="FC118" s="198">
        <f t="shared" si="331"/>
        <v>-0.10999999999999943</v>
      </c>
      <c r="FD118" s="503">
        <f t="shared" si="365"/>
        <v>0</v>
      </c>
      <c r="FE118" s="503">
        <f t="shared" si="366"/>
        <v>0</v>
      </c>
      <c r="FF118" s="503">
        <f t="shared" si="367"/>
        <v>0</v>
      </c>
      <c r="FG118" s="503">
        <f t="shared" si="368"/>
        <v>0</v>
      </c>
      <c r="FH118" s="504">
        <f t="shared" si="248"/>
        <v>-23.789854038647192</v>
      </c>
      <c r="FI118" s="513">
        <f t="shared" si="388"/>
        <v>-0.10999999999999943</v>
      </c>
      <c r="FJ118" s="513">
        <f t="shared" si="332"/>
        <v>-0.10999999999999943</v>
      </c>
      <c r="FL118" s="161"/>
      <c r="FN118" s="103">
        <f t="shared" si="166"/>
        <v>-23.303424596811986</v>
      </c>
      <c r="FO118" s="229">
        <v>-22.988411111111112</v>
      </c>
      <c r="FP118" s="179"/>
      <c r="FQ118" s="36">
        <v>42360</v>
      </c>
      <c r="FR118" s="107">
        <v>-1.3010499999999996</v>
      </c>
      <c r="FS118" s="107">
        <v>-1.28955</v>
      </c>
      <c r="FT118" s="173">
        <v>-23.978342786559999</v>
      </c>
      <c r="FU118" s="197">
        <v>0.1</v>
      </c>
      <c r="FV118" s="218">
        <v>0.88954999999999995</v>
      </c>
      <c r="FW118" s="222">
        <f t="shared" si="333"/>
        <v>0</v>
      </c>
      <c r="FX118" s="223">
        <f t="shared" si="334"/>
        <v>-1.1000000000000001</v>
      </c>
      <c r="FY118" s="198">
        <f t="shared" si="335"/>
        <v>-24.542680912451214</v>
      </c>
      <c r="FZ118" s="198">
        <f t="shared" si="336"/>
        <v>-2.1999999999998465E-2</v>
      </c>
      <c r="GA118" s="503">
        <f t="shared" si="369"/>
        <v>0</v>
      </c>
      <c r="GB118" s="503">
        <f t="shared" si="370"/>
        <v>0</v>
      </c>
      <c r="GC118" s="503">
        <f t="shared" si="371"/>
        <v>0</v>
      </c>
      <c r="GD118" s="503">
        <f t="shared" si="372"/>
        <v>0</v>
      </c>
      <c r="GE118" s="504">
        <f t="shared" si="252"/>
        <v>-24.342680912451215</v>
      </c>
      <c r="GF118" s="513">
        <f t="shared" si="389"/>
        <v>-2.1999999999998465E-2</v>
      </c>
      <c r="GG118" s="513">
        <f t="shared" si="337"/>
        <v>-2.1999999999998465E-2</v>
      </c>
      <c r="GI118" s="161"/>
      <c r="GK118" s="103">
        <f t="shared" si="170"/>
        <v>-24.342680912451215</v>
      </c>
      <c r="GL118" s="178"/>
      <c r="GM118" s="179"/>
      <c r="GN118" s="36">
        <v>42360</v>
      </c>
      <c r="GO118" s="107">
        <v>-1.3010499999999996</v>
      </c>
      <c r="GP118" s="107">
        <v>-1.28955</v>
      </c>
      <c r="GQ118" s="173">
        <v>-23.978342786559999</v>
      </c>
      <c r="GR118" s="197">
        <v>0.1</v>
      </c>
      <c r="GS118" s="218">
        <v>-4.0604499999999994</v>
      </c>
      <c r="GT118" s="222">
        <f t="shared" si="338"/>
        <v>-1.4</v>
      </c>
      <c r="GU118" s="223">
        <f t="shared" si="339"/>
        <v>0</v>
      </c>
      <c r="GV118" s="198">
        <f t="shared" si="340"/>
        <v>-24.771999999999995</v>
      </c>
      <c r="GW118" s="198">
        <f t="shared" si="341"/>
        <v>-2.7999999999998693E-2</v>
      </c>
      <c r="GX118" s="503">
        <f t="shared" si="373"/>
        <v>0</v>
      </c>
      <c r="GY118" s="503">
        <f t="shared" si="374"/>
        <v>0</v>
      </c>
      <c r="GZ118" s="503">
        <f t="shared" si="375"/>
        <v>0</v>
      </c>
      <c r="HA118" s="503">
        <f t="shared" si="376"/>
        <v>0</v>
      </c>
      <c r="HB118" s="504">
        <f t="shared" si="256"/>
        <v>-24.400454129133205</v>
      </c>
      <c r="HC118" s="513">
        <f t="shared" si="390"/>
        <v>-1.6799999999999215E-2</v>
      </c>
      <c r="HD118" s="513">
        <f t="shared" si="342"/>
        <v>-2.7999999999998693E-2</v>
      </c>
      <c r="HF118" s="161"/>
      <c r="HH118" s="103">
        <f t="shared" si="174"/>
        <v>-24.388454129133205</v>
      </c>
      <c r="HJ118" s="179"/>
      <c r="HK118" s="36">
        <v>42360</v>
      </c>
      <c r="HL118" s="107">
        <v>-1.3010499999999996</v>
      </c>
      <c r="HM118" s="107">
        <v>-1.28955</v>
      </c>
      <c r="HN118" s="173">
        <v>-23.978342786559999</v>
      </c>
      <c r="HO118" s="197">
        <v>0.1</v>
      </c>
      <c r="HP118" s="218">
        <v>1.28955</v>
      </c>
      <c r="HQ118" s="222">
        <f t="shared" si="343"/>
        <v>0</v>
      </c>
      <c r="HR118" s="223">
        <f t="shared" si="344"/>
        <v>-1</v>
      </c>
      <c r="HS118" s="198">
        <f t="shared" si="345"/>
        <v>-23.525620786868799</v>
      </c>
      <c r="HT118" s="198">
        <f t="shared" si="346"/>
        <v>-0.10000000000000142</v>
      </c>
      <c r="HU118" s="503">
        <f t="shared" si="377"/>
        <v>0</v>
      </c>
      <c r="HV118" s="503">
        <f t="shared" si="378"/>
        <v>0</v>
      </c>
      <c r="HW118" s="503">
        <f t="shared" si="379"/>
        <v>0</v>
      </c>
      <c r="HX118" s="503">
        <f t="shared" si="380"/>
        <v>0</v>
      </c>
      <c r="HY118" s="504">
        <f t="shared" si="260"/>
        <v>-23.125620786868801</v>
      </c>
      <c r="HZ118" s="513">
        <f t="shared" si="391"/>
        <v>-0.10000000000000142</v>
      </c>
      <c r="IA118" s="513">
        <f t="shared" si="347"/>
        <v>-0.10000000000000142</v>
      </c>
      <c r="IB118" s="159"/>
      <c r="IC118" s="161"/>
      <c r="ID118" s="159"/>
      <c r="IE118" s="103">
        <f t="shared" si="178"/>
        <v>-22.8118282181448</v>
      </c>
      <c r="IF118" s="178"/>
      <c r="IG118" s="179"/>
      <c r="IH118" s="36">
        <v>42360</v>
      </c>
      <c r="II118" s="107">
        <v>-1.3010499999999996</v>
      </c>
      <c r="IJ118" s="107">
        <v>-1.28955</v>
      </c>
      <c r="IK118" s="173">
        <v>-23.978342786559999</v>
      </c>
      <c r="IL118" s="197">
        <v>0.1</v>
      </c>
      <c r="IM118" s="218">
        <v>3.6395499999999998</v>
      </c>
      <c r="IN118" s="222">
        <f t="shared" si="348"/>
        <v>0</v>
      </c>
      <c r="IO118" s="223">
        <f t="shared" si="349"/>
        <v>0</v>
      </c>
      <c r="IP118" s="198">
        <f t="shared" si="350"/>
        <v>-24.572000000000003</v>
      </c>
      <c r="IQ118" s="198">
        <f t="shared" si="351"/>
        <v>0</v>
      </c>
      <c r="IR118" s="503">
        <f t="shared" si="381"/>
        <v>0</v>
      </c>
      <c r="IS118" s="503">
        <f t="shared" si="382"/>
        <v>0</v>
      </c>
      <c r="IT118" s="503">
        <f t="shared" si="383"/>
        <v>0</v>
      </c>
      <c r="IU118" s="503">
        <f t="shared" si="384"/>
        <v>0</v>
      </c>
      <c r="IV118" s="504">
        <f t="shared" si="264"/>
        <v>-24.116167740969185</v>
      </c>
      <c r="IW118" s="513">
        <f t="shared" si="392"/>
        <v>0</v>
      </c>
      <c r="IX118" s="513">
        <f t="shared" si="352"/>
        <v>0</v>
      </c>
      <c r="IY118" s="159"/>
      <c r="IZ118" s="161"/>
      <c r="JA118" s="159"/>
      <c r="JB118" s="103">
        <f t="shared" si="182"/>
        <v>-23.911914087414075</v>
      </c>
      <c r="JC118" s="184"/>
      <c r="JD118" s="515">
        <v>-23.978342786559999</v>
      </c>
      <c r="JF118" s="159">
        <v>1.28955</v>
      </c>
      <c r="JG118" s="159">
        <f t="shared" si="217"/>
        <v>-24.558153755081985</v>
      </c>
      <c r="JH118" s="159"/>
      <c r="JJ118" s="159">
        <v>-2.3104500000000003</v>
      </c>
      <c r="JK118" s="159">
        <f t="shared" si="218"/>
        <v>-23.706457209572005</v>
      </c>
      <c r="JL118" s="159"/>
      <c r="JN118" s="159">
        <v>6.08955</v>
      </c>
      <c r="JO118" s="159">
        <f t="shared" si="219"/>
        <v>-22.417124073501192</v>
      </c>
      <c r="JP118" s="228">
        <v>-22.67207777777778</v>
      </c>
      <c r="JR118" s="159">
        <v>0.73954999999999993</v>
      </c>
      <c r="JS118" s="159">
        <f t="shared" si="220"/>
        <v>-23.303424596811986</v>
      </c>
      <c r="JT118" s="228">
        <v>-22.988411111111112</v>
      </c>
      <c r="JV118" s="159">
        <v>0.88954999999999995</v>
      </c>
      <c r="JW118" s="159">
        <f t="shared" si="221"/>
        <v>-24.342680912451215</v>
      </c>
      <c r="JX118" s="159"/>
      <c r="JZ118" s="159">
        <v>-4.0604499999999994</v>
      </c>
      <c r="KA118" s="159">
        <f t="shared" si="222"/>
        <v>-24.388454129133205</v>
      </c>
      <c r="KB118" s="159"/>
      <c r="KD118" s="370">
        <v>1.28955</v>
      </c>
      <c r="KE118" s="159">
        <f t="shared" si="223"/>
        <v>-22.8118282181448</v>
      </c>
      <c r="KF118" s="159"/>
      <c r="KH118" s="218">
        <v>3.6395499999999998</v>
      </c>
      <c r="KI118" s="159">
        <f t="shared" si="232"/>
        <v>-23.911914087414075</v>
      </c>
      <c r="KJ118" s="159"/>
      <c r="KK118" s="36">
        <v>42360</v>
      </c>
      <c r="KL118" s="36"/>
    </row>
    <row r="119" spans="1:315" x14ac:dyDescent="0.25">
      <c r="A119" s="95">
        <v>41265</v>
      </c>
      <c r="B119" s="36">
        <v>41265</v>
      </c>
      <c r="C119" s="303">
        <v>0</v>
      </c>
      <c r="D119" s="303">
        <v>-3.6</v>
      </c>
      <c r="E119" s="303">
        <v>4.8</v>
      </c>
      <c r="F119" s="303">
        <v>-0.55000000000000004</v>
      </c>
      <c r="G119" s="303">
        <v>-0.4</v>
      </c>
      <c r="H119" s="303">
        <v>-5.35</v>
      </c>
      <c r="I119" s="303">
        <v>0</v>
      </c>
      <c r="J119" s="303">
        <v>2.35</v>
      </c>
      <c r="K119" s="105"/>
      <c r="L119" s="36">
        <v>42360</v>
      </c>
      <c r="M119" s="104">
        <v>-1.3010499999999996</v>
      </c>
      <c r="N119" s="98">
        <f t="shared" si="215"/>
        <v>-1.28955</v>
      </c>
      <c r="O119" s="107">
        <f t="shared" si="216"/>
        <v>-1.27685</v>
      </c>
      <c r="P119" s="264"/>
      <c r="Q119" s="177">
        <v>42360</v>
      </c>
      <c r="R119" s="303">
        <v>0</v>
      </c>
      <c r="S119" s="219">
        <v>1.28955</v>
      </c>
      <c r="U119" s="303">
        <v>-3.6</v>
      </c>
      <c r="V119" s="219">
        <v>-2.3104500000000003</v>
      </c>
      <c r="X119" s="303">
        <v>4.8</v>
      </c>
      <c r="Y119" s="219">
        <v>6.08955</v>
      </c>
      <c r="Z119" s="182">
        <v>-22.67207777777778</v>
      </c>
      <c r="AA119" s="303">
        <v>-0.55000000000000004</v>
      </c>
      <c r="AB119" s="219">
        <v>0.73954999999999993</v>
      </c>
      <c r="AC119" s="182">
        <v>-22.988411111111112</v>
      </c>
      <c r="AD119" s="303">
        <v>-0.4</v>
      </c>
      <c r="AE119" s="218">
        <v>0.88954999999999995</v>
      </c>
      <c r="AG119" s="303">
        <v>-5.35</v>
      </c>
      <c r="AH119" s="218">
        <v>-4.0604499999999994</v>
      </c>
      <c r="AJ119" s="303">
        <v>0</v>
      </c>
      <c r="AK119" s="218">
        <v>1.28955</v>
      </c>
      <c r="AL119" s="103"/>
      <c r="AM119" s="303">
        <v>2.35</v>
      </c>
      <c r="AN119" s="330">
        <f t="shared" si="206"/>
        <v>3.6395499999999998</v>
      </c>
      <c r="AO119" s="103"/>
      <c r="AZ119" s="36">
        <v>42361</v>
      </c>
      <c r="BA119" s="303">
        <v>1.4</v>
      </c>
      <c r="BB119" s="227"/>
      <c r="BC119" s="303">
        <v>-0.70000000000000007</v>
      </c>
      <c r="BD119" s="184"/>
      <c r="BE119" s="303">
        <v>3.15</v>
      </c>
      <c r="BF119" s="184"/>
      <c r="BG119" s="303">
        <v>-0.85000000000000009</v>
      </c>
      <c r="BH119" s="184"/>
      <c r="BI119" s="303">
        <v>-0.85</v>
      </c>
      <c r="BJ119" s="184"/>
      <c r="BK119" s="303">
        <v>-6.1999999999999993</v>
      </c>
      <c r="BL119" s="374"/>
      <c r="BM119" s="303">
        <v>-5.0000000000000044E-2</v>
      </c>
      <c r="BN119" s="184"/>
      <c r="BO119" s="303">
        <v>1.8</v>
      </c>
      <c r="BP119" s="184"/>
      <c r="BQ119">
        <f t="shared" si="150"/>
        <v>1</v>
      </c>
      <c r="BR119" s="36">
        <v>42357</v>
      </c>
      <c r="BS119">
        <v>61</v>
      </c>
      <c r="BT119">
        <f t="shared" si="123"/>
        <v>0.61</v>
      </c>
      <c r="BU119" s="114">
        <v>-23.592688888888887</v>
      </c>
      <c r="BV119" s="36">
        <v>42361</v>
      </c>
      <c r="BW119" s="100">
        <v>65</v>
      </c>
      <c r="BX119" s="100">
        <f t="shared" si="124"/>
        <v>0.65</v>
      </c>
      <c r="BY119" s="100">
        <f t="shared" si="125"/>
        <v>-23.997479974999997</v>
      </c>
      <c r="BZ119" s="100"/>
      <c r="CA119" s="100"/>
      <c r="CC119" s="36">
        <v>42361</v>
      </c>
      <c r="CD119" s="107">
        <v>-1.3204500000000003</v>
      </c>
      <c r="CE119" s="107">
        <v>-1.3107500000000001</v>
      </c>
      <c r="CF119" s="173">
        <v>-23.997479974999997</v>
      </c>
      <c r="CG119" s="197">
        <v>0.1</v>
      </c>
      <c r="CH119" s="219">
        <v>2.71075</v>
      </c>
      <c r="CI119" s="222">
        <f t="shared" si="313"/>
        <v>0</v>
      </c>
      <c r="CJ119" s="223">
        <f t="shared" si="314"/>
        <v>-0.5</v>
      </c>
      <c r="CK119" s="198">
        <f t="shared" si="315"/>
        <v>-24.635059000545986</v>
      </c>
      <c r="CL119" s="198">
        <f t="shared" si="316"/>
        <v>-1.0000000000001563E-2</v>
      </c>
      <c r="CM119" s="503">
        <f t="shared" si="353"/>
        <v>0</v>
      </c>
      <c r="CN119" s="503">
        <f t="shared" si="354"/>
        <v>0</v>
      </c>
      <c r="CO119" s="503">
        <f t="shared" si="355"/>
        <v>0</v>
      </c>
      <c r="CP119" s="503">
        <f t="shared" si="356"/>
        <v>0</v>
      </c>
      <c r="CQ119" s="504">
        <f t="shared" si="236"/>
        <v>-24.635059000545986</v>
      </c>
      <c r="CR119" s="513">
        <f t="shared" si="385"/>
        <v>-1.0000000000001563E-2</v>
      </c>
      <c r="CS119" s="513">
        <f t="shared" si="317"/>
        <v>-1.0000000000001563E-2</v>
      </c>
      <c r="CU119" s="161"/>
      <c r="CW119" s="103">
        <f t="shared" si="154"/>
        <v>-24.568153755081987</v>
      </c>
      <c r="CZ119" s="36">
        <v>42361</v>
      </c>
      <c r="DA119" s="107">
        <v>-1.3204500000000003</v>
      </c>
      <c r="DB119" s="107">
        <v>-1.3107500000000001</v>
      </c>
      <c r="DC119" s="173">
        <v>-23.997479974999997</v>
      </c>
      <c r="DD119" s="197">
        <v>0.1</v>
      </c>
      <c r="DE119" s="219">
        <v>0.61075000000000002</v>
      </c>
      <c r="DF119" s="222">
        <f t="shared" si="318"/>
        <v>0</v>
      </c>
      <c r="DG119" s="223">
        <f t="shared" si="319"/>
        <v>-1.1000000000000001</v>
      </c>
      <c r="DH119" s="198">
        <f t="shared" si="320"/>
        <v>-24.658839899449195</v>
      </c>
      <c r="DI119" s="198">
        <f t="shared" si="321"/>
        <v>-2.1999999999998465E-2</v>
      </c>
      <c r="DJ119" s="503">
        <f t="shared" si="357"/>
        <v>0</v>
      </c>
      <c r="DK119" s="503">
        <f t="shared" si="358"/>
        <v>0</v>
      </c>
      <c r="DL119" s="503">
        <f t="shared" si="359"/>
        <v>0</v>
      </c>
      <c r="DM119" s="503">
        <f t="shared" si="360"/>
        <v>0</v>
      </c>
      <c r="DN119" s="504">
        <f t="shared" si="240"/>
        <v>-24.658839899449195</v>
      </c>
      <c r="DO119" s="513">
        <f t="shared" si="386"/>
        <v>-2.1999999999998465E-2</v>
      </c>
      <c r="DP119" s="513">
        <f t="shared" si="322"/>
        <v>-2.1999999999998465E-2</v>
      </c>
      <c r="DR119" s="161"/>
      <c r="DT119" s="103">
        <f t="shared" si="158"/>
        <v>-23.728457209572003</v>
      </c>
      <c r="DU119" s="178"/>
      <c r="DV119" s="179"/>
      <c r="DW119" s="36">
        <v>42361</v>
      </c>
      <c r="DX119" s="107">
        <v>-1.3204500000000003</v>
      </c>
      <c r="DY119" s="107">
        <v>-1.3107500000000001</v>
      </c>
      <c r="DZ119" s="173">
        <v>-23.997479974999997</v>
      </c>
      <c r="EA119" s="197">
        <v>0.1</v>
      </c>
      <c r="EB119" s="219">
        <v>4.46075</v>
      </c>
      <c r="EC119" s="222">
        <f t="shared" si="323"/>
        <v>0</v>
      </c>
      <c r="ED119" s="223">
        <f t="shared" si="324"/>
        <v>1.1000000000000001</v>
      </c>
      <c r="EE119" s="198">
        <f t="shared" si="325"/>
        <v>-22.781014396181202</v>
      </c>
      <c r="EF119" s="198">
        <f t="shared" si="326"/>
        <v>0.10999999999999943</v>
      </c>
      <c r="EG119" s="503">
        <f t="shared" si="361"/>
        <v>0</v>
      </c>
      <c r="EH119" s="503">
        <f t="shared" si="362"/>
        <v>0</v>
      </c>
      <c r="EI119" s="503">
        <f t="shared" si="363"/>
        <v>0.05</v>
      </c>
      <c r="EJ119" s="503">
        <f t="shared" si="364"/>
        <v>0</v>
      </c>
      <c r="EK119" s="504">
        <f t="shared" si="244"/>
        <v>-22.875124073501198</v>
      </c>
      <c r="EL119" s="513">
        <f t="shared" si="387"/>
        <v>0.15999999999999942</v>
      </c>
      <c r="EM119" s="513">
        <f t="shared" si="327"/>
        <v>0.15999999999999942</v>
      </c>
      <c r="EO119" s="161"/>
      <c r="EQ119" s="103">
        <f t="shared" si="162"/>
        <v>-22.257124073501192</v>
      </c>
      <c r="ER119" s="178"/>
      <c r="ES119" s="179"/>
      <c r="ET119" s="36">
        <v>42361</v>
      </c>
      <c r="EU119" s="107">
        <v>-1.3204500000000003</v>
      </c>
      <c r="EV119" s="107">
        <v>-1.3107500000000001</v>
      </c>
      <c r="EW119" s="173">
        <v>-23.997479974999997</v>
      </c>
      <c r="EX119" s="197">
        <v>0.1</v>
      </c>
      <c r="EY119" s="219">
        <v>0.46074999999999999</v>
      </c>
      <c r="EZ119" s="222">
        <f t="shared" si="328"/>
        <v>0</v>
      </c>
      <c r="FA119" s="223">
        <f t="shared" si="329"/>
        <v>-1.1000000000000001</v>
      </c>
      <c r="FB119" s="198">
        <f t="shared" si="330"/>
        <v>-23.2698540386472</v>
      </c>
      <c r="FC119" s="198">
        <f t="shared" si="331"/>
        <v>-0.10999999999999943</v>
      </c>
      <c r="FD119" s="503">
        <f t="shared" si="365"/>
        <v>0</v>
      </c>
      <c r="FE119" s="503">
        <f t="shared" si="366"/>
        <v>0</v>
      </c>
      <c r="FF119" s="503">
        <f t="shared" si="367"/>
        <v>0</v>
      </c>
      <c r="FG119" s="503">
        <f t="shared" si="368"/>
        <v>0</v>
      </c>
      <c r="FH119" s="504">
        <f t="shared" si="248"/>
        <v>-23.899854038647192</v>
      </c>
      <c r="FI119" s="513">
        <f t="shared" si="388"/>
        <v>-0.10999999999999943</v>
      </c>
      <c r="FJ119" s="513">
        <f t="shared" si="332"/>
        <v>-0.10999999999999943</v>
      </c>
      <c r="FL119" s="161"/>
      <c r="FN119" s="103">
        <f t="shared" si="166"/>
        <v>-23.413424596811986</v>
      </c>
      <c r="FO119" s="178"/>
      <c r="FP119" s="179"/>
      <c r="FQ119" s="36">
        <v>42361</v>
      </c>
      <c r="FR119" s="107">
        <v>-1.3204500000000003</v>
      </c>
      <c r="FS119" s="107">
        <v>-1.3107500000000001</v>
      </c>
      <c r="FT119" s="173">
        <v>-23.997479974999997</v>
      </c>
      <c r="FU119" s="197">
        <v>0.1</v>
      </c>
      <c r="FV119" s="218">
        <v>0.4607500000000001</v>
      </c>
      <c r="FW119" s="222">
        <f t="shared" si="333"/>
        <v>0</v>
      </c>
      <c r="FX119" s="223">
        <f t="shared" si="334"/>
        <v>-1.1000000000000001</v>
      </c>
      <c r="FY119" s="198">
        <f t="shared" si="335"/>
        <v>-24.564680912451212</v>
      </c>
      <c r="FZ119" s="198">
        <f t="shared" si="336"/>
        <v>-2.1999999999998465E-2</v>
      </c>
      <c r="GA119" s="503">
        <f t="shared" si="369"/>
        <v>0</v>
      </c>
      <c r="GB119" s="503">
        <f t="shared" si="370"/>
        <v>0</v>
      </c>
      <c r="GC119" s="503">
        <f t="shared" si="371"/>
        <v>0</v>
      </c>
      <c r="GD119" s="503">
        <f t="shared" si="372"/>
        <v>0</v>
      </c>
      <c r="GE119" s="504">
        <f t="shared" si="252"/>
        <v>-24.364680912451213</v>
      </c>
      <c r="GF119" s="513">
        <f t="shared" si="389"/>
        <v>-2.1999999999998465E-2</v>
      </c>
      <c r="GG119" s="513">
        <f t="shared" si="337"/>
        <v>-2.1999999999998465E-2</v>
      </c>
      <c r="GI119" s="161"/>
      <c r="GK119" s="103">
        <f t="shared" si="170"/>
        <v>-24.364680912451213</v>
      </c>
      <c r="GL119" s="178"/>
      <c r="GM119" s="179"/>
      <c r="GN119" s="36">
        <v>42361</v>
      </c>
      <c r="GO119" s="107">
        <v>-1.3204500000000003</v>
      </c>
      <c r="GP119" s="107">
        <v>-1.3107500000000001</v>
      </c>
      <c r="GQ119" s="173">
        <v>-23.997479974999997</v>
      </c>
      <c r="GR119" s="197">
        <v>0.1</v>
      </c>
      <c r="GS119" s="218">
        <v>-4.8892499999999988</v>
      </c>
      <c r="GT119" s="222">
        <f t="shared" si="338"/>
        <v>-1.4</v>
      </c>
      <c r="GU119" s="223">
        <f t="shared" si="339"/>
        <v>0</v>
      </c>
      <c r="GV119" s="198">
        <f t="shared" si="340"/>
        <v>-24.799999999999994</v>
      </c>
      <c r="GW119" s="198">
        <f t="shared" si="341"/>
        <v>-2.7999999999998693E-2</v>
      </c>
      <c r="GX119" s="503">
        <f t="shared" si="373"/>
        <v>0</v>
      </c>
      <c r="GY119" s="503">
        <f t="shared" si="374"/>
        <v>0</v>
      </c>
      <c r="GZ119" s="503">
        <f t="shared" si="375"/>
        <v>0</v>
      </c>
      <c r="HA119" s="503">
        <f t="shared" si="376"/>
        <v>0</v>
      </c>
      <c r="HB119" s="504">
        <f t="shared" si="256"/>
        <v>-24.428454129133204</v>
      </c>
      <c r="HC119" s="513">
        <f t="shared" si="390"/>
        <v>-1.6799999999999215E-2</v>
      </c>
      <c r="HD119" s="513">
        <f t="shared" si="342"/>
        <v>-2.7999999999998693E-2</v>
      </c>
      <c r="HF119" s="161"/>
      <c r="HH119" s="103">
        <f t="shared" si="174"/>
        <v>-24.416454129133204</v>
      </c>
      <c r="HJ119" s="179"/>
      <c r="HK119" s="36">
        <v>42361</v>
      </c>
      <c r="HL119" s="107">
        <v>-1.3204500000000003</v>
      </c>
      <c r="HM119" s="107">
        <v>-1.3107500000000001</v>
      </c>
      <c r="HN119" s="173">
        <v>-23.997479974999997</v>
      </c>
      <c r="HO119" s="197">
        <v>0.1</v>
      </c>
      <c r="HP119" s="218">
        <v>1.26075</v>
      </c>
      <c r="HQ119" s="222">
        <f t="shared" si="343"/>
        <v>0</v>
      </c>
      <c r="HR119" s="223">
        <f t="shared" si="344"/>
        <v>-1</v>
      </c>
      <c r="HS119" s="198">
        <f t="shared" si="345"/>
        <v>-23.625620786868801</v>
      </c>
      <c r="HT119" s="198">
        <f t="shared" si="346"/>
        <v>-0.10000000000000142</v>
      </c>
      <c r="HU119" s="503">
        <f t="shared" si="377"/>
        <v>0</v>
      </c>
      <c r="HV119" s="503">
        <f t="shared" si="378"/>
        <v>0</v>
      </c>
      <c r="HW119" s="503">
        <f t="shared" si="379"/>
        <v>0</v>
      </c>
      <c r="HX119" s="503">
        <f t="shared" si="380"/>
        <v>0</v>
      </c>
      <c r="HY119" s="504">
        <f t="shared" si="260"/>
        <v>-23.225620786868802</v>
      </c>
      <c r="HZ119" s="513">
        <f t="shared" si="391"/>
        <v>-0.10000000000000142</v>
      </c>
      <c r="IA119" s="513">
        <f t="shared" si="347"/>
        <v>-0.10000000000000142</v>
      </c>
      <c r="IB119" s="159"/>
      <c r="IC119" s="161"/>
      <c r="ID119" s="159"/>
      <c r="IE119" s="103">
        <f t="shared" si="178"/>
        <v>-22.911828218144802</v>
      </c>
      <c r="IF119" s="178"/>
      <c r="IG119" s="179"/>
      <c r="IH119" s="36">
        <v>42361</v>
      </c>
      <c r="II119" s="107">
        <v>-1.3204500000000003</v>
      </c>
      <c r="IJ119" s="107">
        <v>-1.3107500000000001</v>
      </c>
      <c r="IK119" s="173">
        <v>-23.997479974999997</v>
      </c>
      <c r="IL119" s="197">
        <v>0.1</v>
      </c>
      <c r="IM119" s="218">
        <v>3.1107500000000003</v>
      </c>
      <c r="IN119" s="222">
        <f t="shared" si="348"/>
        <v>0</v>
      </c>
      <c r="IO119" s="223">
        <f t="shared" si="349"/>
        <v>0</v>
      </c>
      <c r="IP119" s="198">
        <f t="shared" si="350"/>
        <v>-24.572000000000003</v>
      </c>
      <c r="IQ119" s="198">
        <f t="shared" si="351"/>
        <v>0</v>
      </c>
      <c r="IR119" s="503">
        <f t="shared" si="381"/>
        <v>0</v>
      </c>
      <c r="IS119" s="503">
        <f t="shared" si="382"/>
        <v>0</v>
      </c>
      <c r="IT119" s="503">
        <f t="shared" si="383"/>
        <v>0</v>
      </c>
      <c r="IU119" s="503">
        <f t="shared" si="384"/>
        <v>0</v>
      </c>
      <c r="IV119" s="504">
        <f t="shared" si="264"/>
        <v>-24.116167740969185</v>
      </c>
      <c r="IW119" s="513">
        <f t="shared" si="392"/>
        <v>0</v>
      </c>
      <c r="IX119" s="513">
        <f t="shared" si="352"/>
        <v>0</v>
      </c>
      <c r="IY119" s="159"/>
      <c r="IZ119" s="161"/>
      <c r="JA119" s="159"/>
      <c r="JB119" s="103">
        <f t="shared" si="182"/>
        <v>-23.911914087414075</v>
      </c>
      <c r="JC119" s="184"/>
      <c r="JD119" s="515">
        <v>-23.997479974999997</v>
      </c>
      <c r="JF119" s="159">
        <v>2.71075</v>
      </c>
      <c r="JG119" s="159">
        <f t="shared" si="217"/>
        <v>-24.568153755081987</v>
      </c>
      <c r="JH119" s="159"/>
      <c r="JJ119" s="159">
        <v>0.61075000000000002</v>
      </c>
      <c r="JK119" s="159">
        <f t="shared" si="218"/>
        <v>-23.728457209572003</v>
      </c>
      <c r="JL119" s="159"/>
      <c r="JN119" s="159">
        <v>4.46075</v>
      </c>
      <c r="JO119" s="159">
        <f t="shared" si="219"/>
        <v>-22.257124073501192</v>
      </c>
      <c r="JP119" s="159"/>
      <c r="JR119" s="159">
        <v>0.46074999999999999</v>
      </c>
      <c r="JS119" s="159">
        <f t="shared" si="220"/>
        <v>-23.413424596811986</v>
      </c>
      <c r="JT119" s="159"/>
      <c r="JV119" s="159">
        <v>0.4607500000000001</v>
      </c>
      <c r="JW119" s="159">
        <f t="shared" si="221"/>
        <v>-24.364680912451213</v>
      </c>
      <c r="JX119" s="159"/>
      <c r="JZ119" s="159">
        <v>-4.8892499999999988</v>
      </c>
      <c r="KA119" s="159">
        <f t="shared" si="222"/>
        <v>-24.416454129133204</v>
      </c>
      <c r="KB119" s="159"/>
      <c r="KD119" s="370">
        <v>1.26075</v>
      </c>
      <c r="KE119" s="159">
        <f t="shared" si="223"/>
        <v>-22.911828218144802</v>
      </c>
      <c r="KF119" s="159"/>
      <c r="KH119" s="218">
        <v>3.1107500000000003</v>
      </c>
      <c r="KI119" s="159">
        <f t="shared" si="232"/>
        <v>-23.911914087414075</v>
      </c>
      <c r="KJ119" s="159"/>
      <c r="KK119" s="36">
        <v>42361</v>
      </c>
      <c r="KL119" s="36"/>
    </row>
    <row r="120" spans="1:315" x14ac:dyDescent="0.25">
      <c r="A120" s="95">
        <v>41266</v>
      </c>
      <c r="B120" s="36">
        <v>41266</v>
      </c>
      <c r="C120" s="303">
        <v>1.4</v>
      </c>
      <c r="D120" s="303">
        <v>-0.70000000000000007</v>
      </c>
      <c r="E120" s="303">
        <v>3.15</v>
      </c>
      <c r="F120" s="303">
        <v>-0.85000000000000009</v>
      </c>
      <c r="G120" s="303">
        <v>-0.85</v>
      </c>
      <c r="H120" s="303">
        <v>-6.1999999999999993</v>
      </c>
      <c r="I120" s="303">
        <v>-5.0000000000000044E-2</v>
      </c>
      <c r="J120" s="303">
        <v>1.8</v>
      </c>
      <c r="K120" s="105"/>
      <c r="L120" s="36">
        <v>42361</v>
      </c>
      <c r="M120" s="104">
        <v>-1.3204500000000003</v>
      </c>
      <c r="N120" s="98">
        <f t="shared" si="215"/>
        <v>-1.3107500000000001</v>
      </c>
      <c r="O120" s="107">
        <f t="shared" si="216"/>
        <v>-1.2998500000000002</v>
      </c>
      <c r="P120" s="264"/>
      <c r="Q120" s="177">
        <v>42361</v>
      </c>
      <c r="R120" s="303">
        <v>1.4</v>
      </c>
      <c r="S120" s="219">
        <v>2.71075</v>
      </c>
      <c r="U120" s="303">
        <v>-0.70000000000000007</v>
      </c>
      <c r="V120" s="219">
        <v>0.61075000000000002</v>
      </c>
      <c r="X120" s="303">
        <v>3.15</v>
      </c>
      <c r="Y120" s="219">
        <v>4.46075</v>
      </c>
      <c r="AA120" s="303">
        <v>-0.85000000000000009</v>
      </c>
      <c r="AB120" s="219">
        <v>0.46074999999999999</v>
      </c>
      <c r="AD120" s="303">
        <v>-0.85</v>
      </c>
      <c r="AE120" s="218">
        <v>0.4607500000000001</v>
      </c>
      <c r="AG120" s="303">
        <v>-6.1999999999999993</v>
      </c>
      <c r="AH120" s="218">
        <v>-4.8892499999999988</v>
      </c>
      <c r="AJ120" s="303">
        <v>-5.0000000000000044E-2</v>
      </c>
      <c r="AK120" s="218">
        <v>1.26075</v>
      </c>
      <c r="AL120" s="103"/>
      <c r="AM120" s="303">
        <v>1.8</v>
      </c>
      <c r="AN120" s="330">
        <f t="shared" si="206"/>
        <v>3.1107500000000003</v>
      </c>
      <c r="AO120" s="103"/>
      <c r="AZ120" s="36">
        <v>42362</v>
      </c>
      <c r="BA120" s="303">
        <v>2.1</v>
      </c>
      <c r="BB120" s="227"/>
      <c r="BC120" s="303">
        <v>-0.54999999999999993</v>
      </c>
      <c r="BD120" s="184"/>
      <c r="BE120" s="303">
        <v>2.7</v>
      </c>
      <c r="BF120" s="184"/>
      <c r="BG120" s="303">
        <v>-0.95</v>
      </c>
      <c r="BH120" s="184"/>
      <c r="BI120" s="303">
        <v>-1.45</v>
      </c>
      <c r="BJ120" s="184"/>
      <c r="BK120" s="303">
        <v>-10.45</v>
      </c>
      <c r="BL120" s="374"/>
      <c r="BM120" s="303">
        <v>2</v>
      </c>
      <c r="BN120" s="184"/>
      <c r="BO120" s="303">
        <v>1.35</v>
      </c>
      <c r="BP120" s="184"/>
      <c r="BQ120">
        <f t="shared" si="150"/>
        <v>1</v>
      </c>
      <c r="BR120" s="36">
        <v>42358</v>
      </c>
      <c r="BS120">
        <v>62</v>
      </c>
      <c r="BT120">
        <f t="shared" ref="BT120:BT183" si="393">(BS120/100)</f>
        <v>0.62</v>
      </c>
      <c r="BU120">
        <v>-24.422888888888885</v>
      </c>
      <c r="BV120" s="36">
        <v>42362</v>
      </c>
      <c r="BW120" s="100">
        <v>66</v>
      </c>
      <c r="BX120" s="100">
        <f t="shared" ref="BX120:BX183" si="394">(BW120/100)</f>
        <v>0.66</v>
      </c>
      <c r="BY120" s="100">
        <f t="shared" ref="BY120:BY183" si="395">((16.484*BX120*BX120*BX120*BX120)-(57.288*BX120*BX120*BX120)+(80.584*BX120*BX120)-(52.06*BX120)-11.415)</f>
        <v>-24.014484965759998</v>
      </c>
      <c r="BZ120" s="100"/>
      <c r="CA120" s="100"/>
      <c r="CC120" s="36">
        <v>42362</v>
      </c>
      <c r="CD120" s="107">
        <v>-1.3362500000000002</v>
      </c>
      <c r="CE120" s="107">
        <v>-1.3283500000000004</v>
      </c>
      <c r="CF120" s="173">
        <v>-24.014484965759998</v>
      </c>
      <c r="CG120" s="197">
        <v>0.1</v>
      </c>
      <c r="CH120" s="219">
        <v>3.4283500000000005</v>
      </c>
      <c r="CI120" s="222">
        <f t="shared" si="313"/>
        <v>0</v>
      </c>
      <c r="CJ120" s="223">
        <f t="shared" si="314"/>
        <v>0</v>
      </c>
      <c r="CK120" s="198">
        <f t="shared" si="315"/>
        <v>-24.635059000545986</v>
      </c>
      <c r="CL120" s="198">
        <f t="shared" si="316"/>
        <v>0</v>
      </c>
      <c r="CM120" s="503">
        <f t="shared" si="353"/>
        <v>0</v>
      </c>
      <c r="CN120" s="503">
        <f t="shared" si="354"/>
        <v>0</v>
      </c>
      <c r="CO120" s="503">
        <f t="shared" si="355"/>
        <v>0</v>
      </c>
      <c r="CP120" s="503">
        <f t="shared" si="356"/>
        <v>0</v>
      </c>
      <c r="CQ120" s="504">
        <f t="shared" si="236"/>
        <v>-24.635059000545986</v>
      </c>
      <c r="CR120" s="513">
        <f t="shared" si="385"/>
        <v>0</v>
      </c>
      <c r="CS120" s="513">
        <f t="shared" si="317"/>
        <v>0</v>
      </c>
      <c r="CU120" s="161"/>
      <c r="CW120" s="103">
        <f t="shared" si="154"/>
        <v>-24.568153755081987</v>
      </c>
      <c r="CZ120" s="36">
        <v>42362</v>
      </c>
      <c r="DA120" s="107">
        <v>-1.3362500000000002</v>
      </c>
      <c r="DB120" s="107">
        <v>-1.3283500000000004</v>
      </c>
      <c r="DC120" s="173">
        <v>-24.014484965759998</v>
      </c>
      <c r="DD120" s="197">
        <v>0.1</v>
      </c>
      <c r="DE120" s="219">
        <v>0.77835000000000043</v>
      </c>
      <c r="DF120" s="222">
        <f t="shared" si="318"/>
        <v>0</v>
      </c>
      <c r="DG120" s="223">
        <f t="shared" si="319"/>
        <v>-1.1000000000000001</v>
      </c>
      <c r="DH120" s="198">
        <f t="shared" si="320"/>
        <v>-24.680839899449193</v>
      </c>
      <c r="DI120" s="198">
        <f t="shared" si="321"/>
        <v>-2.1999999999998465E-2</v>
      </c>
      <c r="DJ120" s="503">
        <f t="shared" si="357"/>
        <v>0</v>
      </c>
      <c r="DK120" s="503">
        <f t="shared" si="358"/>
        <v>0</v>
      </c>
      <c r="DL120" s="503">
        <f t="shared" si="359"/>
        <v>0</v>
      </c>
      <c r="DM120" s="503">
        <f t="shared" si="360"/>
        <v>0</v>
      </c>
      <c r="DN120" s="504">
        <f t="shared" si="240"/>
        <v>-24.680839899449193</v>
      </c>
      <c r="DO120" s="513">
        <f t="shared" si="386"/>
        <v>-2.1999999999998465E-2</v>
      </c>
      <c r="DP120" s="513">
        <f t="shared" si="322"/>
        <v>-2.1999999999998465E-2</v>
      </c>
      <c r="DR120" s="161"/>
      <c r="DT120" s="103">
        <f t="shared" si="158"/>
        <v>-23.750457209572001</v>
      </c>
      <c r="DU120" s="178"/>
      <c r="DV120" s="179"/>
      <c r="DW120" s="36">
        <v>42362</v>
      </c>
      <c r="DX120" s="107">
        <v>-1.3362500000000002</v>
      </c>
      <c r="DY120" s="107">
        <v>-1.3283500000000004</v>
      </c>
      <c r="DZ120" s="173">
        <v>-24.014484965759998</v>
      </c>
      <c r="EA120" s="197">
        <v>0.1</v>
      </c>
      <c r="EB120" s="219">
        <v>4.0283500000000005</v>
      </c>
      <c r="EC120" s="222">
        <f t="shared" si="323"/>
        <v>0</v>
      </c>
      <c r="ED120" s="223">
        <f t="shared" si="324"/>
        <v>1.1000000000000001</v>
      </c>
      <c r="EE120" s="198">
        <f t="shared" si="325"/>
        <v>-22.671014396181203</v>
      </c>
      <c r="EF120" s="198">
        <f t="shared" si="326"/>
        <v>0.10999999999999943</v>
      </c>
      <c r="EG120" s="503">
        <f t="shared" si="361"/>
        <v>0</v>
      </c>
      <c r="EH120" s="503">
        <f t="shared" si="362"/>
        <v>0</v>
      </c>
      <c r="EI120" s="503">
        <f t="shared" si="363"/>
        <v>0.05</v>
      </c>
      <c r="EJ120" s="503">
        <f t="shared" si="364"/>
        <v>0</v>
      </c>
      <c r="EK120" s="504">
        <f t="shared" si="244"/>
        <v>-22.715124073501197</v>
      </c>
      <c r="EL120" s="513">
        <f t="shared" si="387"/>
        <v>0.15999999999999942</v>
      </c>
      <c r="EM120" s="513">
        <f t="shared" si="327"/>
        <v>0.15999999999999942</v>
      </c>
      <c r="EO120" s="161"/>
      <c r="EQ120" s="103">
        <f t="shared" si="162"/>
        <v>-22.097124073501192</v>
      </c>
      <c r="ER120" s="178"/>
      <c r="ES120" s="179"/>
      <c r="ET120" s="36">
        <v>42362</v>
      </c>
      <c r="EU120" s="107">
        <v>-1.3362500000000002</v>
      </c>
      <c r="EV120" s="107">
        <v>-1.3283500000000004</v>
      </c>
      <c r="EW120" s="173">
        <v>-24.014484965759998</v>
      </c>
      <c r="EX120" s="197">
        <v>0.1</v>
      </c>
      <c r="EY120" s="219">
        <v>0.37835000000000041</v>
      </c>
      <c r="EZ120" s="222">
        <f t="shared" si="328"/>
        <v>0</v>
      </c>
      <c r="FA120" s="223">
        <f t="shared" si="329"/>
        <v>-1.1000000000000001</v>
      </c>
      <c r="FB120" s="198">
        <f t="shared" si="330"/>
        <v>-23.379854038647199</v>
      </c>
      <c r="FC120" s="198">
        <f t="shared" si="331"/>
        <v>-0.10999999999999943</v>
      </c>
      <c r="FD120" s="503">
        <f t="shared" si="365"/>
        <v>0</v>
      </c>
      <c r="FE120" s="503">
        <f t="shared" si="366"/>
        <v>0</v>
      </c>
      <c r="FF120" s="503">
        <f t="shared" si="367"/>
        <v>0</v>
      </c>
      <c r="FG120" s="503">
        <f t="shared" si="368"/>
        <v>0</v>
      </c>
      <c r="FH120" s="504">
        <f t="shared" si="248"/>
        <v>-24.009854038647191</v>
      </c>
      <c r="FI120" s="513">
        <f t="shared" si="388"/>
        <v>-0.10999999999999943</v>
      </c>
      <c r="FJ120" s="513">
        <f t="shared" si="332"/>
        <v>-0.10999999999999943</v>
      </c>
      <c r="FL120" s="161"/>
      <c r="FN120" s="103">
        <f t="shared" si="166"/>
        <v>-23.523424596811985</v>
      </c>
      <c r="FO120" s="178"/>
      <c r="FP120" s="179"/>
      <c r="FQ120" s="36">
        <v>42362</v>
      </c>
      <c r="FR120" s="107">
        <v>-1.3362500000000002</v>
      </c>
      <c r="FS120" s="107">
        <v>-1.3283500000000004</v>
      </c>
      <c r="FT120" s="173">
        <v>-24.014484965759998</v>
      </c>
      <c r="FU120" s="197">
        <v>0.1</v>
      </c>
      <c r="FV120" s="218">
        <v>-0.12164999999999959</v>
      </c>
      <c r="FW120" s="222">
        <f t="shared" si="333"/>
        <v>-1.1499999999999999</v>
      </c>
      <c r="FX120" s="223">
        <f t="shared" si="334"/>
        <v>0</v>
      </c>
      <c r="FY120" s="198">
        <f t="shared" si="335"/>
        <v>-24.587680912451212</v>
      </c>
      <c r="FZ120" s="198">
        <f t="shared" si="336"/>
        <v>-2.2999999999999687E-2</v>
      </c>
      <c r="GA120" s="503">
        <f t="shared" si="369"/>
        <v>0</v>
      </c>
      <c r="GB120" s="503">
        <f t="shared" si="370"/>
        <v>0</v>
      </c>
      <c r="GC120" s="503">
        <f t="shared" si="371"/>
        <v>0</v>
      </c>
      <c r="GD120" s="503">
        <f t="shared" si="372"/>
        <v>0</v>
      </c>
      <c r="GE120" s="504">
        <f t="shared" si="252"/>
        <v>-24.387680912451213</v>
      </c>
      <c r="GF120" s="513">
        <f t="shared" si="389"/>
        <v>-1.3799999999999812E-2</v>
      </c>
      <c r="GG120" s="513">
        <f t="shared" si="337"/>
        <v>-2.2999999999999687E-2</v>
      </c>
      <c r="GI120" s="161"/>
      <c r="GK120" s="103">
        <f t="shared" si="170"/>
        <v>-24.387680912451213</v>
      </c>
      <c r="GL120" s="178"/>
      <c r="GM120" s="179"/>
      <c r="GN120" s="36">
        <v>42362</v>
      </c>
      <c r="GO120" s="107">
        <v>-1.3362500000000002</v>
      </c>
      <c r="GP120" s="107">
        <v>-1.3283500000000004</v>
      </c>
      <c r="GQ120" s="173">
        <v>-24.014484965759998</v>
      </c>
      <c r="GR120" s="197">
        <v>0.1</v>
      </c>
      <c r="GS120" s="218">
        <v>-9.1216499999999989</v>
      </c>
      <c r="GT120" s="222">
        <f t="shared" si="338"/>
        <v>-1.4</v>
      </c>
      <c r="GU120" s="223">
        <f t="shared" si="339"/>
        <v>0</v>
      </c>
      <c r="GV120" s="198">
        <f t="shared" si="340"/>
        <v>-24.827999999999992</v>
      </c>
      <c r="GW120" s="198">
        <f t="shared" si="341"/>
        <v>-2.7999999999998693E-2</v>
      </c>
      <c r="GX120" s="503">
        <f t="shared" si="373"/>
        <v>0</v>
      </c>
      <c r="GY120" s="503">
        <f t="shared" si="374"/>
        <v>0</v>
      </c>
      <c r="GZ120" s="503">
        <f t="shared" si="375"/>
        <v>0</v>
      </c>
      <c r="HA120" s="503">
        <f t="shared" si="376"/>
        <v>0</v>
      </c>
      <c r="HB120" s="504">
        <f t="shared" si="256"/>
        <v>-24.456454129133203</v>
      </c>
      <c r="HC120" s="513">
        <f t="shared" si="390"/>
        <v>-1.6799999999999215E-2</v>
      </c>
      <c r="HD120" s="513">
        <f t="shared" si="342"/>
        <v>-2.7999999999998693E-2</v>
      </c>
      <c r="HF120" s="161"/>
      <c r="HH120" s="103">
        <f t="shared" si="174"/>
        <v>-24.444454129133202</v>
      </c>
      <c r="HJ120" s="179"/>
      <c r="HK120" s="36">
        <v>42362</v>
      </c>
      <c r="HL120" s="107">
        <v>-1.3362500000000002</v>
      </c>
      <c r="HM120" s="107">
        <v>-1.3283500000000004</v>
      </c>
      <c r="HN120" s="173">
        <v>-24.014484965759998</v>
      </c>
      <c r="HO120" s="197">
        <v>0.1</v>
      </c>
      <c r="HP120" s="218">
        <v>3.3283500000000004</v>
      </c>
      <c r="HQ120" s="222">
        <f t="shared" si="343"/>
        <v>0</v>
      </c>
      <c r="HR120" s="223">
        <f t="shared" si="344"/>
        <v>0</v>
      </c>
      <c r="HS120" s="198">
        <f t="shared" si="345"/>
        <v>-23.625620786868801</v>
      </c>
      <c r="HT120" s="198">
        <f t="shared" si="346"/>
        <v>0</v>
      </c>
      <c r="HU120" s="503">
        <f t="shared" si="377"/>
        <v>0</v>
      </c>
      <c r="HV120" s="503">
        <f t="shared" si="378"/>
        <v>0</v>
      </c>
      <c r="HW120" s="503">
        <f t="shared" si="379"/>
        <v>0</v>
      </c>
      <c r="HX120" s="503">
        <f t="shared" si="380"/>
        <v>0</v>
      </c>
      <c r="HY120" s="504">
        <f t="shared" si="260"/>
        <v>-23.225620786868802</v>
      </c>
      <c r="HZ120" s="513">
        <f t="shared" si="391"/>
        <v>0</v>
      </c>
      <c r="IA120" s="513">
        <f t="shared" si="347"/>
        <v>0</v>
      </c>
      <c r="IB120" s="159"/>
      <c r="IC120" s="161"/>
      <c r="ID120" s="159"/>
      <c r="IE120" s="103">
        <f t="shared" si="178"/>
        <v>-22.911828218144802</v>
      </c>
      <c r="IF120" s="178"/>
      <c r="IG120" s="179"/>
      <c r="IH120" s="36">
        <v>42362</v>
      </c>
      <c r="II120" s="107">
        <v>-1.3362500000000002</v>
      </c>
      <c r="IJ120" s="107">
        <v>-1.3283500000000004</v>
      </c>
      <c r="IK120" s="173">
        <v>-24.014484965759998</v>
      </c>
      <c r="IL120" s="197">
        <v>0.1</v>
      </c>
      <c r="IM120" s="218">
        <v>2.6783500000000005</v>
      </c>
      <c r="IN120" s="222">
        <f t="shared" si="348"/>
        <v>0</v>
      </c>
      <c r="IO120" s="223">
        <f t="shared" si="349"/>
        <v>-0.5</v>
      </c>
      <c r="IP120" s="198">
        <f t="shared" si="350"/>
        <v>-24.582000000000004</v>
      </c>
      <c r="IQ120" s="198">
        <f t="shared" si="351"/>
        <v>-1.0000000000001563E-2</v>
      </c>
      <c r="IR120" s="503">
        <f t="shared" si="381"/>
        <v>0</v>
      </c>
      <c r="IS120" s="503">
        <f t="shared" si="382"/>
        <v>0</v>
      </c>
      <c r="IT120" s="503">
        <f t="shared" si="383"/>
        <v>0</v>
      </c>
      <c r="IU120" s="503">
        <f t="shared" si="384"/>
        <v>0</v>
      </c>
      <c r="IV120" s="504">
        <f t="shared" si="264"/>
        <v>-24.126167740969187</v>
      </c>
      <c r="IW120" s="513">
        <f t="shared" si="392"/>
        <v>-1.0000000000001563E-2</v>
      </c>
      <c r="IX120" s="513">
        <f t="shared" si="352"/>
        <v>-1.0000000000001563E-2</v>
      </c>
      <c r="IY120" s="159"/>
      <c r="IZ120" s="161"/>
      <c r="JA120" s="159"/>
      <c r="JB120" s="103">
        <f t="shared" si="182"/>
        <v>-23.921914087414077</v>
      </c>
      <c r="JC120" s="184"/>
      <c r="JD120" s="515">
        <v>-24.014484965759998</v>
      </c>
      <c r="JF120" s="159">
        <v>3.4283500000000005</v>
      </c>
      <c r="JG120" s="159">
        <f t="shared" si="217"/>
        <v>-24.568153755081987</v>
      </c>
      <c r="JH120" s="159"/>
      <c r="JJ120" s="159">
        <v>0.77835000000000043</v>
      </c>
      <c r="JK120" s="159">
        <f t="shared" si="218"/>
        <v>-23.750457209572001</v>
      </c>
      <c r="JL120" s="159"/>
      <c r="JN120" s="159">
        <v>4.0283500000000005</v>
      </c>
      <c r="JO120" s="159">
        <f t="shared" si="219"/>
        <v>-22.097124073501192</v>
      </c>
      <c r="JP120" s="159"/>
      <c r="JR120" s="159">
        <v>0.37835000000000041</v>
      </c>
      <c r="JS120" s="159">
        <f t="shared" si="220"/>
        <v>-23.523424596811985</v>
      </c>
      <c r="JT120" s="159"/>
      <c r="JV120" s="159">
        <v>-0.12164999999999959</v>
      </c>
      <c r="JW120" s="159">
        <f t="shared" si="221"/>
        <v>-24.387680912451213</v>
      </c>
      <c r="JX120" s="159"/>
      <c r="JZ120" s="159">
        <v>-9.1216499999999989</v>
      </c>
      <c r="KA120" s="159">
        <f t="shared" si="222"/>
        <v>-24.444454129133202</v>
      </c>
      <c r="KB120" s="159"/>
      <c r="KD120" s="370">
        <v>3.3283500000000004</v>
      </c>
      <c r="KE120" s="159">
        <f t="shared" si="223"/>
        <v>-22.911828218144802</v>
      </c>
      <c r="KF120" s="159"/>
      <c r="KH120" s="218">
        <v>2.6783500000000005</v>
      </c>
      <c r="KI120" s="159">
        <f t="shared" si="232"/>
        <v>-23.921914087414077</v>
      </c>
      <c r="KJ120" s="159"/>
      <c r="KK120" s="36">
        <v>42362</v>
      </c>
      <c r="KL120" s="36"/>
    </row>
    <row r="121" spans="1:315" x14ac:dyDescent="0.25">
      <c r="A121" s="95">
        <v>41267</v>
      </c>
      <c r="B121" s="36">
        <v>41267</v>
      </c>
      <c r="C121" s="303">
        <v>2.1</v>
      </c>
      <c r="D121" s="303">
        <v>-0.54999999999999993</v>
      </c>
      <c r="E121" s="303">
        <v>2.7</v>
      </c>
      <c r="F121" s="303">
        <v>-0.95</v>
      </c>
      <c r="G121" s="303">
        <v>-1.45</v>
      </c>
      <c r="H121" s="303">
        <v>-10.45</v>
      </c>
      <c r="I121" s="303">
        <v>2</v>
      </c>
      <c r="J121" s="303">
        <v>1.35</v>
      </c>
      <c r="K121" s="105"/>
      <c r="L121" s="36">
        <v>42362</v>
      </c>
      <c r="M121" s="104">
        <v>-1.3362500000000002</v>
      </c>
      <c r="N121" s="98">
        <f t="shared" si="215"/>
        <v>-1.3283500000000004</v>
      </c>
      <c r="O121" s="107">
        <f t="shared" si="216"/>
        <v>-1.31925</v>
      </c>
      <c r="P121" s="264"/>
      <c r="Q121" s="177">
        <v>42362</v>
      </c>
      <c r="R121" s="303">
        <v>2.1</v>
      </c>
      <c r="S121" s="219">
        <v>3.4283500000000005</v>
      </c>
      <c r="U121" s="303">
        <v>-0.54999999999999993</v>
      </c>
      <c r="V121" s="219">
        <v>0.77835000000000043</v>
      </c>
      <c r="X121" s="303">
        <v>2.7</v>
      </c>
      <c r="Y121" s="219">
        <v>4.0283500000000005</v>
      </c>
      <c r="AA121" s="303">
        <v>-0.95</v>
      </c>
      <c r="AB121" s="219">
        <v>0.37835000000000041</v>
      </c>
      <c r="AD121" s="303">
        <v>-1.45</v>
      </c>
      <c r="AE121" s="218">
        <v>-0.12164999999999959</v>
      </c>
      <c r="AG121" s="303">
        <v>-10.45</v>
      </c>
      <c r="AH121" s="218">
        <v>-9.1216499999999989</v>
      </c>
      <c r="AJ121" s="303">
        <v>2</v>
      </c>
      <c r="AK121" s="218">
        <v>3.3283500000000004</v>
      </c>
      <c r="AL121" s="103"/>
      <c r="AM121" s="303">
        <v>1.35</v>
      </c>
      <c r="AN121" s="330">
        <f t="shared" si="206"/>
        <v>2.6783500000000005</v>
      </c>
      <c r="AO121" s="103"/>
      <c r="AZ121" s="36">
        <v>42363</v>
      </c>
      <c r="BA121" s="303">
        <v>0.85</v>
      </c>
      <c r="BB121" s="227"/>
      <c r="BC121" s="303">
        <v>-2.4</v>
      </c>
      <c r="BD121" s="184"/>
      <c r="BE121" s="303">
        <v>1.55</v>
      </c>
      <c r="BF121" s="184"/>
      <c r="BG121" s="303">
        <v>-1.9</v>
      </c>
      <c r="BH121" s="184"/>
      <c r="BI121" s="303">
        <v>-3.35</v>
      </c>
      <c r="BJ121" s="184"/>
      <c r="BK121" s="303">
        <v>-10</v>
      </c>
      <c r="BL121" s="374"/>
      <c r="BM121" s="303">
        <v>1.8</v>
      </c>
      <c r="BN121" s="184"/>
      <c r="BO121" s="303">
        <v>0.8</v>
      </c>
      <c r="BP121" s="184"/>
      <c r="BQ121">
        <f t="shared" ref="BQ121:BQ184" si="396">(BR121-BR120)</f>
        <v>0</v>
      </c>
      <c r="BR121" s="36">
        <v>42358</v>
      </c>
      <c r="BS121">
        <v>63</v>
      </c>
      <c r="BT121">
        <f t="shared" si="393"/>
        <v>0.63</v>
      </c>
      <c r="BU121">
        <v>-24.091111111111104</v>
      </c>
      <c r="BV121" s="36">
        <v>42363</v>
      </c>
      <c r="BW121" s="100">
        <v>67</v>
      </c>
      <c r="BX121" s="100">
        <f t="shared" si="394"/>
        <v>0.67</v>
      </c>
      <c r="BY121" s="100">
        <f t="shared" si="395"/>
        <v>-24.029442358360001</v>
      </c>
      <c r="BZ121" s="100"/>
      <c r="CA121" s="100"/>
      <c r="CC121" s="36">
        <v>42363</v>
      </c>
      <c r="CD121" s="107">
        <v>-1.3484500000000006</v>
      </c>
      <c r="CE121" s="107">
        <v>-1.3423500000000004</v>
      </c>
      <c r="CF121" s="173">
        <v>-24.029442358360001</v>
      </c>
      <c r="CG121" s="197">
        <v>0.1</v>
      </c>
      <c r="CH121" s="219">
        <v>2.1923500000000002</v>
      </c>
      <c r="CI121" s="222">
        <f t="shared" si="313"/>
        <v>0</v>
      </c>
      <c r="CJ121" s="223">
        <f t="shared" si="314"/>
        <v>-0.5</v>
      </c>
      <c r="CK121" s="198">
        <f t="shared" si="315"/>
        <v>-24.645059000545988</v>
      </c>
      <c r="CL121" s="198">
        <f t="shared" si="316"/>
        <v>-1.0000000000001563E-2</v>
      </c>
      <c r="CM121" s="503">
        <f t="shared" si="353"/>
        <v>0</v>
      </c>
      <c r="CN121" s="503">
        <f t="shared" si="354"/>
        <v>0</v>
      </c>
      <c r="CO121" s="503">
        <f t="shared" si="355"/>
        <v>0</v>
      </c>
      <c r="CP121" s="503">
        <f t="shared" si="356"/>
        <v>0</v>
      </c>
      <c r="CQ121" s="504">
        <f t="shared" si="236"/>
        <v>-24.645059000545988</v>
      </c>
      <c r="CR121" s="513">
        <f t="shared" si="385"/>
        <v>-1.0000000000001563E-2</v>
      </c>
      <c r="CS121" s="513">
        <f t="shared" si="317"/>
        <v>-1.0000000000001563E-2</v>
      </c>
      <c r="CU121" s="161"/>
      <c r="CW121" s="103">
        <f t="shared" ref="CW121:CW164" si="397">(CW120+CS121)</f>
        <v>-24.578153755081988</v>
      </c>
      <c r="CZ121" s="36">
        <v>42363</v>
      </c>
      <c r="DA121" s="107">
        <v>-1.3484500000000006</v>
      </c>
      <c r="DB121" s="107">
        <v>-1.3423500000000004</v>
      </c>
      <c r="DC121" s="173">
        <v>-24.029442358360001</v>
      </c>
      <c r="DD121" s="197">
        <v>0.1</v>
      </c>
      <c r="DE121" s="219">
        <v>-1.0576499999999995</v>
      </c>
      <c r="DF121" s="222">
        <f t="shared" si="318"/>
        <v>-1.2</v>
      </c>
      <c r="DG121" s="223">
        <f t="shared" si="319"/>
        <v>0</v>
      </c>
      <c r="DH121" s="198">
        <f t="shared" si="320"/>
        <v>-24.704839899449194</v>
      </c>
      <c r="DI121" s="198">
        <f t="shared" si="321"/>
        <v>-2.4000000000000909E-2</v>
      </c>
      <c r="DJ121" s="503">
        <f t="shared" si="357"/>
        <v>0</v>
      </c>
      <c r="DK121" s="503">
        <f t="shared" si="358"/>
        <v>0</v>
      </c>
      <c r="DL121" s="503">
        <f t="shared" si="359"/>
        <v>0</v>
      </c>
      <c r="DM121" s="503">
        <f t="shared" si="360"/>
        <v>0</v>
      </c>
      <c r="DN121" s="504">
        <f t="shared" si="240"/>
        <v>-24.704839899449194</v>
      </c>
      <c r="DO121" s="513">
        <f t="shared" si="386"/>
        <v>-1.4400000000000544E-2</v>
      </c>
      <c r="DP121" s="513">
        <f t="shared" si="322"/>
        <v>-2.4000000000000909E-2</v>
      </c>
      <c r="DR121" s="161"/>
      <c r="DT121" s="103">
        <f t="shared" ref="DT121:DT164" si="398">(DT120+DP121)</f>
        <v>-23.774457209572002</v>
      </c>
      <c r="DU121" s="178"/>
      <c r="DV121" s="179"/>
      <c r="DW121" s="36">
        <v>42363</v>
      </c>
      <c r="DX121" s="107">
        <v>-1.3484500000000006</v>
      </c>
      <c r="DY121" s="107">
        <v>-1.3423500000000004</v>
      </c>
      <c r="DZ121" s="173">
        <v>-24.029442358360001</v>
      </c>
      <c r="EA121" s="197">
        <v>0.1</v>
      </c>
      <c r="EB121" s="219">
        <v>2.8923500000000004</v>
      </c>
      <c r="EC121" s="222">
        <f t="shared" si="323"/>
        <v>0</v>
      </c>
      <c r="ED121" s="223">
        <f t="shared" si="324"/>
        <v>-0.5</v>
      </c>
      <c r="EE121" s="198">
        <f t="shared" si="325"/>
        <v>-22.721014396181204</v>
      </c>
      <c r="EF121" s="198">
        <f t="shared" si="326"/>
        <v>-5.0000000000000711E-2</v>
      </c>
      <c r="EG121" s="503">
        <f t="shared" si="361"/>
        <v>0</v>
      </c>
      <c r="EH121" s="503">
        <f t="shared" si="362"/>
        <v>0</v>
      </c>
      <c r="EI121" s="503">
        <f t="shared" si="363"/>
        <v>9.0000000000000011E-2</v>
      </c>
      <c r="EJ121" s="503">
        <f t="shared" si="364"/>
        <v>0</v>
      </c>
      <c r="EK121" s="504">
        <f t="shared" si="244"/>
        <v>-22.675124073501198</v>
      </c>
      <c r="EL121" s="513">
        <f t="shared" si="387"/>
        <v>3.99999999999993E-2</v>
      </c>
      <c r="EM121" s="513">
        <f t="shared" si="327"/>
        <v>3.99999999999993E-2</v>
      </c>
      <c r="EO121" s="161"/>
      <c r="EQ121" s="103">
        <f t="shared" ref="EQ121:EQ164" si="399">(EQ120+EM121)</f>
        <v>-22.057124073501193</v>
      </c>
      <c r="ER121" s="178"/>
      <c r="ES121" s="179"/>
      <c r="ET121" s="36">
        <v>42363</v>
      </c>
      <c r="EU121" s="107">
        <v>-1.3484500000000006</v>
      </c>
      <c r="EV121" s="107">
        <v>-1.3423500000000004</v>
      </c>
      <c r="EW121" s="173">
        <v>-24.029442358360001</v>
      </c>
      <c r="EX121" s="197">
        <v>0.1</v>
      </c>
      <c r="EY121" s="219">
        <v>-0.55764999999999953</v>
      </c>
      <c r="EZ121" s="222">
        <f t="shared" si="328"/>
        <v>-1.1499999999999999</v>
      </c>
      <c r="FA121" s="223">
        <f t="shared" si="329"/>
        <v>0</v>
      </c>
      <c r="FB121" s="198">
        <f t="shared" si="330"/>
        <v>-23.494854038647198</v>
      </c>
      <c r="FC121" s="198">
        <f t="shared" si="331"/>
        <v>-0.11499999999999844</v>
      </c>
      <c r="FD121" s="503">
        <f t="shared" si="365"/>
        <v>0</v>
      </c>
      <c r="FE121" s="503">
        <f t="shared" si="366"/>
        <v>0</v>
      </c>
      <c r="FF121" s="503">
        <f t="shared" si="367"/>
        <v>0</v>
      </c>
      <c r="FG121" s="503">
        <f t="shared" si="368"/>
        <v>0</v>
      </c>
      <c r="FH121" s="504">
        <f t="shared" si="248"/>
        <v>-24.124854038647189</v>
      </c>
      <c r="FI121" s="513">
        <f t="shared" si="388"/>
        <v>-6.8999999999999062E-2</v>
      </c>
      <c r="FJ121" s="513">
        <f t="shared" si="332"/>
        <v>-0.11499999999999844</v>
      </c>
      <c r="FL121" s="161"/>
      <c r="FN121" s="103">
        <f t="shared" ref="FN121:FN164" si="400">(FN120+FJ121)</f>
        <v>-23.638424596811983</v>
      </c>
      <c r="FO121" s="178"/>
      <c r="FP121" s="179"/>
      <c r="FQ121" s="36">
        <v>42363</v>
      </c>
      <c r="FR121" s="107">
        <v>-1.3484500000000006</v>
      </c>
      <c r="FS121" s="107">
        <v>-1.3423500000000004</v>
      </c>
      <c r="FT121" s="173">
        <v>-24.029442358360001</v>
      </c>
      <c r="FU121" s="197">
        <v>0.1</v>
      </c>
      <c r="FV121" s="218">
        <v>-2.0076499999999999</v>
      </c>
      <c r="FW121" s="222">
        <f t="shared" si="333"/>
        <v>-1.25</v>
      </c>
      <c r="FX121" s="223">
        <f t="shared" si="334"/>
        <v>0</v>
      </c>
      <c r="FY121" s="198">
        <f t="shared" si="335"/>
        <v>-24.612680912451211</v>
      </c>
      <c r="FZ121" s="198">
        <f t="shared" si="336"/>
        <v>-2.4999999999998579E-2</v>
      </c>
      <c r="GA121" s="503">
        <f t="shared" si="369"/>
        <v>0</v>
      </c>
      <c r="GB121" s="503">
        <f t="shared" si="370"/>
        <v>0</v>
      </c>
      <c r="GC121" s="503">
        <f t="shared" si="371"/>
        <v>0</v>
      </c>
      <c r="GD121" s="503">
        <f t="shared" si="372"/>
        <v>0</v>
      </c>
      <c r="GE121" s="504">
        <f t="shared" si="252"/>
        <v>-24.412680912451211</v>
      </c>
      <c r="GF121" s="513">
        <f t="shared" si="389"/>
        <v>-1.4999999999999146E-2</v>
      </c>
      <c r="GG121" s="513">
        <f t="shared" si="337"/>
        <v>-2.4999999999998579E-2</v>
      </c>
      <c r="GI121" s="161"/>
      <c r="GK121" s="103">
        <f t="shared" ref="GK121:GK164" si="401">(GK120+GG121)</f>
        <v>-24.412680912451211</v>
      </c>
      <c r="GL121" s="178"/>
      <c r="GM121" s="179"/>
      <c r="GN121" s="36">
        <v>42363</v>
      </c>
      <c r="GO121" s="107">
        <v>-1.3484500000000006</v>
      </c>
      <c r="GP121" s="107">
        <v>-1.3423500000000004</v>
      </c>
      <c r="GQ121" s="173">
        <v>-24.029442358360001</v>
      </c>
      <c r="GR121" s="197">
        <v>0.1</v>
      </c>
      <c r="GS121" s="218">
        <v>-8.6576500000000003</v>
      </c>
      <c r="GT121" s="222">
        <f t="shared" si="338"/>
        <v>-1.4</v>
      </c>
      <c r="GU121" s="223">
        <f t="shared" si="339"/>
        <v>0</v>
      </c>
      <c r="GV121" s="198">
        <f t="shared" si="340"/>
        <v>-24.855999999999991</v>
      </c>
      <c r="GW121" s="198">
        <f t="shared" si="341"/>
        <v>-2.7999999999998693E-2</v>
      </c>
      <c r="GX121" s="503">
        <f t="shared" si="373"/>
        <v>0</v>
      </c>
      <c r="GY121" s="503">
        <f t="shared" si="374"/>
        <v>0</v>
      </c>
      <c r="GZ121" s="503">
        <f t="shared" si="375"/>
        <v>0</v>
      </c>
      <c r="HA121" s="503">
        <f t="shared" si="376"/>
        <v>0</v>
      </c>
      <c r="HB121" s="504">
        <f t="shared" si="256"/>
        <v>-24.484454129133201</v>
      </c>
      <c r="HC121" s="513">
        <f t="shared" si="390"/>
        <v>-1.6799999999999215E-2</v>
      </c>
      <c r="HD121" s="513">
        <f t="shared" si="342"/>
        <v>-2.7999999999998693E-2</v>
      </c>
      <c r="HF121" s="161"/>
      <c r="HH121" s="103">
        <f t="shared" ref="HH121:HH164" si="402">(HH120+HD121)</f>
        <v>-24.472454129133201</v>
      </c>
      <c r="HJ121" s="179"/>
      <c r="HK121" s="36">
        <v>42363</v>
      </c>
      <c r="HL121" s="107">
        <v>-1.3484500000000006</v>
      </c>
      <c r="HM121" s="107">
        <v>-1.3423500000000004</v>
      </c>
      <c r="HN121" s="173">
        <v>-24.029442358360001</v>
      </c>
      <c r="HO121" s="197">
        <v>0.1</v>
      </c>
      <c r="HP121" s="218">
        <v>3.1423500000000004</v>
      </c>
      <c r="HQ121" s="222">
        <f t="shared" si="343"/>
        <v>0</v>
      </c>
      <c r="HR121" s="223">
        <f t="shared" si="344"/>
        <v>0</v>
      </c>
      <c r="HS121" s="198">
        <f t="shared" si="345"/>
        <v>-23.625620786868801</v>
      </c>
      <c r="HT121" s="198">
        <f t="shared" si="346"/>
        <v>0</v>
      </c>
      <c r="HU121" s="503">
        <f t="shared" si="377"/>
        <v>0</v>
      </c>
      <c r="HV121" s="503">
        <f t="shared" si="378"/>
        <v>0</v>
      </c>
      <c r="HW121" s="503">
        <f t="shared" si="379"/>
        <v>0</v>
      </c>
      <c r="HX121" s="503">
        <f t="shared" si="380"/>
        <v>0</v>
      </c>
      <c r="HY121" s="504">
        <f t="shared" si="260"/>
        <v>-23.225620786868802</v>
      </c>
      <c r="HZ121" s="513">
        <f t="shared" si="391"/>
        <v>0</v>
      </c>
      <c r="IA121" s="513">
        <f t="shared" si="347"/>
        <v>0</v>
      </c>
      <c r="IB121" s="159"/>
      <c r="IC121" s="161"/>
      <c r="ID121" s="159"/>
      <c r="IE121" s="103">
        <f t="shared" ref="IE121:IE164" si="403">(IE120+IA121)</f>
        <v>-22.911828218144802</v>
      </c>
      <c r="IF121" s="178"/>
      <c r="IG121" s="179"/>
      <c r="IH121" s="36">
        <v>42363</v>
      </c>
      <c r="II121" s="107">
        <v>-1.3484500000000006</v>
      </c>
      <c r="IJ121" s="107">
        <v>-1.3423500000000004</v>
      </c>
      <c r="IK121" s="173">
        <v>-24.029442358360001</v>
      </c>
      <c r="IL121" s="197">
        <v>0.1</v>
      </c>
      <c r="IM121" s="218">
        <v>2.1423500000000004</v>
      </c>
      <c r="IN121" s="222">
        <f t="shared" si="348"/>
        <v>0</v>
      </c>
      <c r="IO121" s="223">
        <f t="shared" si="349"/>
        <v>-0.5</v>
      </c>
      <c r="IP121" s="198">
        <f t="shared" si="350"/>
        <v>-24.592000000000006</v>
      </c>
      <c r="IQ121" s="198">
        <f t="shared" si="351"/>
        <v>-1.0000000000001563E-2</v>
      </c>
      <c r="IR121" s="503">
        <f t="shared" si="381"/>
        <v>0</v>
      </c>
      <c r="IS121" s="503">
        <f t="shared" si="382"/>
        <v>0</v>
      </c>
      <c r="IT121" s="503">
        <f t="shared" si="383"/>
        <v>0</v>
      </c>
      <c r="IU121" s="503">
        <f t="shared" si="384"/>
        <v>0</v>
      </c>
      <c r="IV121" s="504">
        <f t="shared" si="264"/>
        <v>-24.136167740969189</v>
      </c>
      <c r="IW121" s="513">
        <f t="shared" si="392"/>
        <v>-1.0000000000001563E-2</v>
      </c>
      <c r="IX121" s="513">
        <f t="shared" si="352"/>
        <v>-1.0000000000001563E-2</v>
      </c>
      <c r="IY121" s="159"/>
      <c r="IZ121" s="161"/>
      <c r="JA121" s="159"/>
      <c r="JB121" s="103">
        <f t="shared" ref="JB121:JB164" si="404">(JB120+IX121)</f>
        <v>-23.931914087414079</v>
      </c>
      <c r="JC121" s="184"/>
      <c r="JD121" s="515">
        <v>-24.029442358360001</v>
      </c>
      <c r="JF121" s="159">
        <v>2.1923500000000002</v>
      </c>
      <c r="JG121" s="159">
        <f t="shared" ref="JG121:JG152" si="405">(CW121)</f>
        <v>-24.578153755081988</v>
      </c>
      <c r="JH121" s="159"/>
      <c r="JJ121" s="159">
        <v>-1.0576499999999995</v>
      </c>
      <c r="JK121" s="159">
        <f t="shared" ref="JK121:JK152" si="406">(DT121)</f>
        <v>-23.774457209572002</v>
      </c>
      <c r="JL121" s="159"/>
      <c r="JN121" s="159">
        <v>2.8923500000000004</v>
      </c>
      <c r="JO121" s="159">
        <f t="shared" ref="JO121:JO152" si="407">(EQ121)</f>
        <v>-22.057124073501193</v>
      </c>
      <c r="JP121" s="159"/>
      <c r="JR121" s="159">
        <v>-0.55764999999999953</v>
      </c>
      <c r="JS121" s="159">
        <f t="shared" ref="JS121:JS152" si="408">(FN121)</f>
        <v>-23.638424596811983</v>
      </c>
      <c r="JT121" s="159"/>
      <c r="JV121" s="159">
        <v>-2.0076499999999999</v>
      </c>
      <c r="JW121" s="159">
        <f t="shared" ref="JW121:JW152" si="409">(GK121)</f>
        <v>-24.412680912451211</v>
      </c>
      <c r="JX121" s="159"/>
      <c r="JZ121" s="159">
        <v>-8.6576500000000003</v>
      </c>
      <c r="KA121" s="159">
        <f t="shared" ref="KA121:KA152" si="410">(HH121)</f>
        <v>-24.472454129133201</v>
      </c>
      <c r="KB121" s="159"/>
      <c r="KD121" s="370">
        <v>3.1423500000000004</v>
      </c>
      <c r="KE121" s="159">
        <f t="shared" ref="KE121:KE152" si="411">(IE121)</f>
        <v>-22.911828218144802</v>
      </c>
      <c r="KF121" s="159"/>
      <c r="KH121" s="218">
        <v>2.1423500000000004</v>
      </c>
      <c r="KI121" s="159">
        <f t="shared" si="232"/>
        <v>-23.931914087414079</v>
      </c>
      <c r="KJ121" s="159"/>
      <c r="KK121" s="36">
        <v>42363</v>
      </c>
      <c r="KL121" s="36"/>
    </row>
    <row r="122" spans="1:315" ht="15.75" thickBot="1" x14ac:dyDescent="0.3">
      <c r="A122" s="95">
        <v>41268</v>
      </c>
      <c r="B122" s="36">
        <v>41268</v>
      </c>
      <c r="C122" s="303">
        <v>0.85</v>
      </c>
      <c r="D122" s="303">
        <v>-2.4</v>
      </c>
      <c r="E122" s="303">
        <v>1.55</v>
      </c>
      <c r="F122" s="303">
        <v>-1.9</v>
      </c>
      <c r="G122" s="303">
        <v>-3.35</v>
      </c>
      <c r="H122" s="303">
        <v>-10</v>
      </c>
      <c r="I122" s="303">
        <v>1.8</v>
      </c>
      <c r="J122" s="303">
        <v>0.8</v>
      </c>
      <c r="K122" s="105"/>
      <c r="L122" s="36">
        <v>42363</v>
      </c>
      <c r="M122" s="104">
        <v>-1.3484500000000006</v>
      </c>
      <c r="N122" s="98">
        <f t="shared" si="215"/>
        <v>-1.3423500000000004</v>
      </c>
      <c r="O122" s="107">
        <f t="shared" si="216"/>
        <v>-1.3350500000000005</v>
      </c>
      <c r="P122" s="264"/>
      <c r="Q122" s="177">
        <v>42363</v>
      </c>
      <c r="R122" s="303">
        <v>0.85</v>
      </c>
      <c r="S122" s="219">
        <v>2.1923500000000002</v>
      </c>
      <c r="U122" s="303">
        <v>-2.4</v>
      </c>
      <c r="V122" s="219">
        <v>-1.0576499999999995</v>
      </c>
      <c r="X122" s="303">
        <v>1.55</v>
      </c>
      <c r="Y122" s="219">
        <v>2.8923500000000004</v>
      </c>
      <c r="AA122" s="303">
        <v>-1.9</v>
      </c>
      <c r="AB122" s="219">
        <v>-0.55764999999999953</v>
      </c>
      <c r="AD122" s="303">
        <v>-3.35</v>
      </c>
      <c r="AE122" s="218">
        <v>-2.0076499999999999</v>
      </c>
      <c r="AG122" s="303">
        <v>-10</v>
      </c>
      <c r="AH122" s="218">
        <v>-8.6576500000000003</v>
      </c>
      <c r="AJ122" s="303">
        <v>1.8</v>
      </c>
      <c r="AK122" s="218">
        <v>3.1423500000000004</v>
      </c>
      <c r="AL122" s="103"/>
      <c r="AM122" s="303">
        <v>0.8</v>
      </c>
      <c r="AN122" s="330">
        <f t="shared" si="206"/>
        <v>2.1423500000000004</v>
      </c>
      <c r="AO122" s="103"/>
      <c r="AZ122" s="36">
        <v>42364</v>
      </c>
      <c r="BA122" s="303">
        <v>-0.05</v>
      </c>
      <c r="BB122" s="227"/>
      <c r="BC122" s="303">
        <v>-1.7999999999999998</v>
      </c>
      <c r="BD122" s="184"/>
      <c r="BE122" s="303">
        <v>0.55000000000000004</v>
      </c>
      <c r="BF122" s="184"/>
      <c r="BG122" s="303">
        <v>-4.4000000000000004</v>
      </c>
      <c r="BH122" s="184"/>
      <c r="BI122" s="303">
        <v>-6.05</v>
      </c>
      <c r="BJ122" s="184"/>
      <c r="BK122" s="303">
        <v>-8.8999999999999986</v>
      </c>
      <c r="BL122" s="374"/>
      <c r="BM122" s="303">
        <v>1.1000000000000001</v>
      </c>
      <c r="BN122" s="184"/>
      <c r="BO122" s="303">
        <v>0.15000000000000002</v>
      </c>
      <c r="BP122" s="184"/>
      <c r="BQ122">
        <f t="shared" si="396"/>
        <v>1</v>
      </c>
      <c r="BR122" s="36">
        <v>42359</v>
      </c>
      <c r="BS122">
        <v>64</v>
      </c>
      <c r="BT122">
        <f t="shared" si="393"/>
        <v>0.64</v>
      </c>
      <c r="BU122" s="100"/>
      <c r="BV122" s="36">
        <v>42364</v>
      </c>
      <c r="BW122" s="100">
        <v>68</v>
      </c>
      <c r="BX122" s="100">
        <f t="shared" si="394"/>
        <v>0.68</v>
      </c>
      <c r="BY122" s="100">
        <f t="shared" si="395"/>
        <v>-24.042432796159993</v>
      </c>
      <c r="BZ122" s="100"/>
      <c r="CA122" s="100"/>
      <c r="CC122" s="36">
        <v>42364</v>
      </c>
      <c r="CD122" s="107">
        <v>-1.3570500000000008</v>
      </c>
      <c r="CE122" s="107">
        <v>-1.3527500000000008</v>
      </c>
      <c r="CF122" s="173">
        <v>-24.042432796159993</v>
      </c>
      <c r="CG122" s="197">
        <v>0.1</v>
      </c>
      <c r="CH122" s="219">
        <v>1.3027500000000007</v>
      </c>
      <c r="CI122" s="222">
        <f t="shared" si="313"/>
        <v>0</v>
      </c>
      <c r="CJ122" s="223">
        <f t="shared" si="314"/>
        <v>-1</v>
      </c>
      <c r="CK122" s="198">
        <f t="shared" si="315"/>
        <v>-24.665059000545988</v>
      </c>
      <c r="CL122" s="198">
        <f t="shared" si="316"/>
        <v>-1.9999999999999574E-2</v>
      </c>
      <c r="CM122" s="503">
        <f t="shared" si="353"/>
        <v>0</v>
      </c>
      <c r="CN122" s="503">
        <f t="shared" si="354"/>
        <v>0</v>
      </c>
      <c r="CO122" s="503">
        <f t="shared" si="355"/>
        <v>0</v>
      </c>
      <c r="CP122" s="503">
        <f t="shared" si="356"/>
        <v>0</v>
      </c>
      <c r="CQ122" s="504">
        <f t="shared" si="236"/>
        <v>-24.665059000545988</v>
      </c>
      <c r="CR122" s="513">
        <f t="shared" si="385"/>
        <v>-1.9999999999999574E-2</v>
      </c>
      <c r="CS122" s="513">
        <f t="shared" si="317"/>
        <v>-1.9999999999999574E-2</v>
      </c>
      <c r="CU122" s="161"/>
      <c r="CW122" s="103">
        <f t="shared" si="397"/>
        <v>-24.598153755081988</v>
      </c>
      <c r="CZ122" s="36">
        <v>42364</v>
      </c>
      <c r="DA122" s="107">
        <v>-1.3570500000000008</v>
      </c>
      <c r="DB122" s="107">
        <v>-1.3527500000000008</v>
      </c>
      <c r="DC122" s="173">
        <v>-24.042432796159993</v>
      </c>
      <c r="DD122" s="197">
        <v>0.1</v>
      </c>
      <c r="DE122" s="219">
        <v>-0.44724999999999904</v>
      </c>
      <c r="DF122" s="222">
        <f t="shared" si="318"/>
        <v>-1.1499999999999999</v>
      </c>
      <c r="DG122" s="223">
        <f t="shared" si="319"/>
        <v>0</v>
      </c>
      <c r="DH122" s="198">
        <f t="shared" si="320"/>
        <v>-24.727839899449194</v>
      </c>
      <c r="DI122" s="198">
        <f t="shared" si="321"/>
        <v>-2.2999999999999687E-2</v>
      </c>
      <c r="DJ122" s="503">
        <f t="shared" si="357"/>
        <v>0</v>
      </c>
      <c r="DK122" s="503">
        <f t="shared" si="358"/>
        <v>0</v>
      </c>
      <c r="DL122" s="503">
        <f t="shared" si="359"/>
        <v>0</v>
      </c>
      <c r="DM122" s="503">
        <f t="shared" si="360"/>
        <v>0</v>
      </c>
      <c r="DN122" s="504">
        <f t="shared" si="240"/>
        <v>-24.727839899449194</v>
      </c>
      <c r="DO122" s="513">
        <f t="shared" si="386"/>
        <v>-1.3799999999999812E-2</v>
      </c>
      <c r="DP122" s="513">
        <f t="shared" si="322"/>
        <v>-2.2999999999999687E-2</v>
      </c>
      <c r="DR122" s="161"/>
      <c r="DT122" s="103">
        <f t="shared" si="398"/>
        <v>-23.797457209572002</v>
      </c>
      <c r="DU122" s="178"/>
      <c r="DV122" s="179"/>
      <c r="DW122" s="36">
        <v>42364</v>
      </c>
      <c r="DX122" s="107">
        <v>-1.3570500000000008</v>
      </c>
      <c r="DY122" s="107">
        <v>-1.3527500000000008</v>
      </c>
      <c r="DZ122" s="173">
        <v>-24.042432796159993</v>
      </c>
      <c r="EA122" s="197">
        <v>0.1</v>
      </c>
      <c r="EB122" s="219">
        <v>1.9027500000000008</v>
      </c>
      <c r="EC122" s="222">
        <f t="shared" si="323"/>
        <v>0</v>
      </c>
      <c r="ED122" s="223">
        <f t="shared" si="324"/>
        <v>-1</v>
      </c>
      <c r="EE122" s="198">
        <f t="shared" si="325"/>
        <v>-22.821014396181205</v>
      </c>
      <c r="EF122" s="198">
        <f t="shared" si="326"/>
        <v>-0.10000000000000142</v>
      </c>
      <c r="EG122" s="503">
        <f t="shared" si="361"/>
        <v>0</v>
      </c>
      <c r="EH122" s="503">
        <f t="shared" si="362"/>
        <v>0</v>
      </c>
      <c r="EI122" s="503">
        <f t="shared" si="363"/>
        <v>9.0000000000000011E-2</v>
      </c>
      <c r="EJ122" s="503">
        <f t="shared" si="364"/>
        <v>0</v>
      </c>
      <c r="EK122" s="504">
        <f t="shared" si="244"/>
        <v>-22.6851240735012</v>
      </c>
      <c r="EL122" s="513">
        <f t="shared" si="387"/>
        <v>-1.0000000000001411E-2</v>
      </c>
      <c r="EM122" s="513">
        <f t="shared" si="327"/>
        <v>-1.0000000000001411E-2</v>
      </c>
      <c r="EO122" s="161"/>
      <c r="EQ122" s="103">
        <f t="shared" si="399"/>
        <v>-22.067124073501194</v>
      </c>
      <c r="ER122" s="178"/>
      <c r="ES122" s="179"/>
      <c r="ET122" s="36">
        <v>42364</v>
      </c>
      <c r="EU122" s="107">
        <v>-1.3570500000000008</v>
      </c>
      <c r="EV122" s="107">
        <v>-1.3527500000000008</v>
      </c>
      <c r="EW122" s="173">
        <v>-24.042432796159993</v>
      </c>
      <c r="EX122" s="197">
        <v>0.1</v>
      </c>
      <c r="EY122" s="219">
        <v>-3.0472499999999996</v>
      </c>
      <c r="EZ122" s="222">
        <f t="shared" si="328"/>
        <v>-1.3</v>
      </c>
      <c r="FA122" s="223">
        <f t="shared" si="329"/>
        <v>0</v>
      </c>
      <c r="FB122" s="198">
        <f t="shared" si="330"/>
        <v>-23.624854038647197</v>
      </c>
      <c r="FC122" s="198">
        <f t="shared" si="331"/>
        <v>-0.12999999999999901</v>
      </c>
      <c r="FD122" s="503">
        <f t="shared" si="365"/>
        <v>0</v>
      </c>
      <c r="FE122" s="503">
        <f t="shared" si="366"/>
        <v>0</v>
      </c>
      <c r="FF122" s="503">
        <f t="shared" si="367"/>
        <v>0</v>
      </c>
      <c r="FG122" s="503">
        <f t="shared" si="368"/>
        <v>0</v>
      </c>
      <c r="FH122" s="504">
        <f t="shared" si="248"/>
        <v>-24.254854038647188</v>
      </c>
      <c r="FI122" s="513">
        <f t="shared" si="388"/>
        <v>-7.7999999999999403E-2</v>
      </c>
      <c r="FJ122" s="513">
        <f t="shared" si="332"/>
        <v>-0.12999999999999901</v>
      </c>
      <c r="FL122" s="161"/>
      <c r="FN122" s="103">
        <f t="shared" si="400"/>
        <v>-23.768424596811982</v>
      </c>
      <c r="FO122" s="178"/>
      <c r="FP122" s="179"/>
      <c r="FQ122" s="36">
        <v>42364</v>
      </c>
      <c r="FR122" s="107">
        <v>-1.3570500000000008</v>
      </c>
      <c r="FS122" s="107">
        <v>-1.3527500000000008</v>
      </c>
      <c r="FT122" s="173">
        <v>-24.042432796159993</v>
      </c>
      <c r="FU122" s="197">
        <v>0.1</v>
      </c>
      <c r="FV122" s="218">
        <v>-4.6972499999999986</v>
      </c>
      <c r="FW122" s="222">
        <f t="shared" si="333"/>
        <v>-1.4</v>
      </c>
      <c r="FX122" s="223">
        <f t="shared" si="334"/>
        <v>0</v>
      </c>
      <c r="FY122" s="198">
        <f t="shared" si="335"/>
        <v>-24.640680912451209</v>
      </c>
      <c r="FZ122" s="198">
        <f t="shared" si="336"/>
        <v>-2.7999999999998693E-2</v>
      </c>
      <c r="GA122" s="503">
        <f t="shared" si="369"/>
        <v>0</v>
      </c>
      <c r="GB122" s="503">
        <f t="shared" si="370"/>
        <v>0</v>
      </c>
      <c r="GC122" s="503">
        <f t="shared" si="371"/>
        <v>0</v>
      </c>
      <c r="GD122" s="503">
        <f t="shared" si="372"/>
        <v>0</v>
      </c>
      <c r="GE122" s="504">
        <f t="shared" si="252"/>
        <v>-24.44068091245121</v>
      </c>
      <c r="GF122" s="513">
        <f t="shared" si="389"/>
        <v>-1.6799999999999215E-2</v>
      </c>
      <c r="GG122" s="513">
        <f t="shared" si="337"/>
        <v>-2.7999999999998693E-2</v>
      </c>
      <c r="GI122" s="161"/>
      <c r="GK122" s="103">
        <f t="shared" si="401"/>
        <v>-24.44068091245121</v>
      </c>
      <c r="GL122" s="178"/>
      <c r="GM122" s="179"/>
      <c r="GN122" s="36">
        <v>42364</v>
      </c>
      <c r="GO122" s="107">
        <v>-1.3570500000000008</v>
      </c>
      <c r="GP122" s="107">
        <v>-1.3527500000000008</v>
      </c>
      <c r="GQ122" s="173">
        <v>-24.042432796159993</v>
      </c>
      <c r="GR122" s="197">
        <v>0.1</v>
      </c>
      <c r="GS122" s="218">
        <v>-7.5472499999999982</v>
      </c>
      <c r="GT122" s="222">
        <f t="shared" si="338"/>
        <v>-1.4</v>
      </c>
      <c r="GU122" s="223">
        <f t="shared" si="339"/>
        <v>0</v>
      </c>
      <c r="GV122" s="198">
        <f t="shared" si="340"/>
        <v>-24.88399999999999</v>
      </c>
      <c r="GW122" s="198">
        <f t="shared" si="341"/>
        <v>-2.7999999999998693E-2</v>
      </c>
      <c r="GX122" s="503">
        <f t="shared" si="373"/>
        <v>0</v>
      </c>
      <c r="GY122" s="503">
        <f t="shared" si="374"/>
        <v>0</v>
      </c>
      <c r="GZ122" s="503">
        <f t="shared" si="375"/>
        <v>0</v>
      </c>
      <c r="HA122" s="503">
        <f t="shared" si="376"/>
        <v>0</v>
      </c>
      <c r="HB122" s="504">
        <f t="shared" si="256"/>
        <v>-24.5124541291332</v>
      </c>
      <c r="HC122" s="513">
        <f t="shared" si="390"/>
        <v>-1.6799999999999215E-2</v>
      </c>
      <c r="HD122" s="513">
        <f t="shared" si="342"/>
        <v>-2.7999999999998693E-2</v>
      </c>
      <c r="HF122" s="161"/>
      <c r="HH122" s="103">
        <f t="shared" si="402"/>
        <v>-24.5004541291332</v>
      </c>
      <c r="HJ122" s="179"/>
      <c r="HK122" s="36">
        <v>42364</v>
      </c>
      <c r="HL122" s="107">
        <v>-1.3570500000000008</v>
      </c>
      <c r="HM122" s="107">
        <v>-1.3527500000000008</v>
      </c>
      <c r="HN122" s="173">
        <v>-24.042432796159993</v>
      </c>
      <c r="HO122" s="197">
        <v>0.1</v>
      </c>
      <c r="HP122" s="218">
        <v>2.4527500000000009</v>
      </c>
      <c r="HQ122" s="222">
        <f t="shared" si="343"/>
        <v>0</v>
      </c>
      <c r="HR122" s="223">
        <f t="shared" si="344"/>
        <v>-0.5</v>
      </c>
      <c r="HS122" s="198">
        <f t="shared" si="345"/>
        <v>-23.675620786868802</v>
      </c>
      <c r="HT122" s="198">
        <f t="shared" si="346"/>
        <v>-5.0000000000000711E-2</v>
      </c>
      <c r="HU122" s="503">
        <f t="shared" si="377"/>
        <v>0</v>
      </c>
      <c r="HV122" s="503">
        <f t="shared" si="378"/>
        <v>0</v>
      </c>
      <c r="HW122" s="503">
        <f t="shared" si="379"/>
        <v>0</v>
      </c>
      <c r="HX122" s="503">
        <f t="shared" si="380"/>
        <v>0</v>
      </c>
      <c r="HY122" s="504">
        <f t="shared" si="260"/>
        <v>-23.275620786868803</v>
      </c>
      <c r="HZ122" s="513">
        <f t="shared" si="391"/>
        <v>-5.0000000000000711E-2</v>
      </c>
      <c r="IA122" s="513">
        <f t="shared" si="347"/>
        <v>-5.0000000000000711E-2</v>
      </c>
      <c r="IB122" s="159"/>
      <c r="IC122" s="161"/>
      <c r="ID122" s="159"/>
      <c r="IE122" s="103">
        <f t="shared" si="403"/>
        <v>-22.961828218144802</v>
      </c>
      <c r="IF122" s="178"/>
      <c r="IG122" s="179"/>
      <c r="IH122" s="36">
        <v>42364</v>
      </c>
      <c r="II122" s="107">
        <v>-1.3570500000000008</v>
      </c>
      <c r="IJ122" s="107">
        <v>-1.3527500000000008</v>
      </c>
      <c r="IK122" s="173">
        <v>-24.042432796159993</v>
      </c>
      <c r="IL122" s="197">
        <v>0.1</v>
      </c>
      <c r="IM122" s="218">
        <v>1.5027500000000007</v>
      </c>
      <c r="IN122" s="222">
        <f t="shared" si="348"/>
        <v>0</v>
      </c>
      <c r="IO122" s="223">
        <f t="shared" si="349"/>
        <v>-1</v>
      </c>
      <c r="IP122" s="198">
        <f t="shared" si="350"/>
        <v>-24.612000000000005</v>
      </c>
      <c r="IQ122" s="198">
        <f t="shared" si="351"/>
        <v>-1.9999999999999574E-2</v>
      </c>
      <c r="IR122" s="503">
        <f t="shared" si="381"/>
        <v>0</v>
      </c>
      <c r="IS122" s="503">
        <f t="shared" si="382"/>
        <v>0</v>
      </c>
      <c r="IT122" s="503">
        <f t="shared" si="383"/>
        <v>0</v>
      </c>
      <c r="IU122" s="503">
        <f t="shared" si="384"/>
        <v>0</v>
      </c>
      <c r="IV122" s="504">
        <f t="shared" si="264"/>
        <v>-24.156167740969188</v>
      </c>
      <c r="IW122" s="513">
        <f t="shared" si="392"/>
        <v>-1.9999999999999574E-2</v>
      </c>
      <c r="IX122" s="513">
        <f t="shared" si="352"/>
        <v>-1.9999999999999574E-2</v>
      </c>
      <c r="IY122" s="159"/>
      <c r="IZ122" s="161"/>
      <c r="JA122" s="159"/>
      <c r="JB122" s="103">
        <f t="shared" si="404"/>
        <v>-23.951914087414078</v>
      </c>
      <c r="JC122" s="184"/>
      <c r="JD122" s="515">
        <v>-24.042432796159993</v>
      </c>
      <c r="JF122" s="159">
        <v>1.3027500000000007</v>
      </c>
      <c r="JG122" s="159">
        <f t="shared" si="405"/>
        <v>-24.598153755081988</v>
      </c>
      <c r="JH122" s="159"/>
      <c r="JJ122" s="159">
        <v>-0.44724999999999904</v>
      </c>
      <c r="JK122" s="159">
        <f t="shared" si="406"/>
        <v>-23.797457209572002</v>
      </c>
      <c r="JL122" s="159"/>
      <c r="JN122" s="159">
        <v>1.9027500000000008</v>
      </c>
      <c r="JO122" s="159">
        <f t="shared" si="407"/>
        <v>-22.067124073501194</v>
      </c>
      <c r="JP122" s="159"/>
      <c r="JR122" s="159">
        <v>-3.0472499999999996</v>
      </c>
      <c r="JS122" s="159">
        <f t="shared" si="408"/>
        <v>-23.768424596811982</v>
      </c>
      <c r="JT122" s="159"/>
      <c r="JV122" s="159">
        <v>-4.6972499999999986</v>
      </c>
      <c r="JW122" s="159">
        <f t="shared" si="409"/>
        <v>-24.44068091245121</v>
      </c>
      <c r="JX122" s="159"/>
      <c r="JZ122" s="159">
        <v>-7.5472499999999982</v>
      </c>
      <c r="KA122" s="159">
        <f t="shared" si="410"/>
        <v>-24.5004541291332</v>
      </c>
      <c r="KB122" s="159"/>
      <c r="KD122" s="370">
        <v>2.4527500000000009</v>
      </c>
      <c r="KE122" s="159">
        <f t="shared" si="411"/>
        <v>-22.961828218144802</v>
      </c>
      <c r="KF122" s="159"/>
      <c r="KH122" s="218">
        <v>1.5027500000000007</v>
      </c>
      <c r="KI122" s="159">
        <f t="shared" si="232"/>
        <v>-23.951914087414078</v>
      </c>
      <c r="KJ122" s="159"/>
      <c r="KK122" s="36">
        <v>42364</v>
      </c>
      <c r="KL122" s="36"/>
    </row>
    <row r="123" spans="1:315" ht="15.75" thickBot="1" x14ac:dyDescent="0.3">
      <c r="A123" s="95">
        <v>41269</v>
      </c>
      <c r="B123" s="36">
        <v>41269</v>
      </c>
      <c r="C123" s="303">
        <v>-0.05</v>
      </c>
      <c r="D123" s="303">
        <v>-1.7999999999999998</v>
      </c>
      <c r="E123" s="303">
        <v>0.55000000000000004</v>
      </c>
      <c r="F123" s="303">
        <v>-4.4000000000000004</v>
      </c>
      <c r="G123" s="303">
        <v>-6.05</v>
      </c>
      <c r="H123" s="303">
        <v>-8.8999999999999986</v>
      </c>
      <c r="I123" s="303">
        <v>1.1000000000000001</v>
      </c>
      <c r="J123" s="303">
        <v>0.15000000000000002</v>
      </c>
      <c r="K123" s="105"/>
      <c r="L123" s="36">
        <v>42364</v>
      </c>
      <c r="M123" s="104">
        <v>-1.3570500000000008</v>
      </c>
      <c r="N123" s="98">
        <f t="shared" si="215"/>
        <v>-1.3527500000000008</v>
      </c>
      <c r="O123" s="107">
        <f t="shared" si="216"/>
        <v>-1.3472500000000005</v>
      </c>
      <c r="P123" s="264"/>
      <c r="Q123" s="177">
        <v>42364</v>
      </c>
      <c r="R123" s="303">
        <v>-0.05</v>
      </c>
      <c r="S123" s="219">
        <v>1.3027500000000007</v>
      </c>
      <c r="U123" s="303">
        <v>-1.7999999999999998</v>
      </c>
      <c r="V123" s="219">
        <v>-0.44724999999999904</v>
      </c>
      <c r="X123" s="303">
        <v>0.55000000000000004</v>
      </c>
      <c r="Y123" s="219">
        <v>1.9027500000000008</v>
      </c>
      <c r="AA123" s="303">
        <v>-4.4000000000000004</v>
      </c>
      <c r="AB123" s="219">
        <v>-3.0472499999999996</v>
      </c>
      <c r="AD123" s="303">
        <v>-6.05</v>
      </c>
      <c r="AE123" s="218">
        <v>-4.6972499999999986</v>
      </c>
      <c r="AG123" s="303">
        <v>-8.8999999999999986</v>
      </c>
      <c r="AH123" s="218">
        <v>-7.5472499999999982</v>
      </c>
      <c r="AJ123" s="303">
        <v>1.1000000000000001</v>
      </c>
      <c r="AK123" s="218">
        <v>2.4527500000000009</v>
      </c>
      <c r="AL123" s="103"/>
      <c r="AM123" s="303">
        <v>0.15000000000000002</v>
      </c>
      <c r="AN123" s="330">
        <f t="shared" si="206"/>
        <v>1.5027500000000007</v>
      </c>
      <c r="AO123" s="103"/>
      <c r="AZ123" s="36">
        <v>42365</v>
      </c>
      <c r="BA123" s="303">
        <v>0.7</v>
      </c>
      <c r="BB123" s="227">
        <v>-23.223433333333325</v>
      </c>
      <c r="BC123" s="303">
        <v>-0.44999999999999996</v>
      </c>
      <c r="BD123" s="184"/>
      <c r="BE123" s="303">
        <v>0.65</v>
      </c>
      <c r="BF123" s="184"/>
      <c r="BG123" s="303">
        <v>-3.9</v>
      </c>
      <c r="BH123" s="184"/>
      <c r="BI123" s="303">
        <v>-3.4</v>
      </c>
      <c r="BJ123" s="184"/>
      <c r="BK123" s="303">
        <v>-8.6</v>
      </c>
      <c r="BL123" s="374"/>
      <c r="BM123" s="303">
        <v>-0.54999999999999993</v>
      </c>
      <c r="BN123" s="184"/>
      <c r="BO123" s="303">
        <v>-0.7</v>
      </c>
      <c r="BP123" s="184"/>
      <c r="BQ123">
        <f t="shared" si="396"/>
        <v>1</v>
      </c>
      <c r="BR123" s="36">
        <v>42360</v>
      </c>
      <c r="BS123">
        <v>65</v>
      </c>
      <c r="BT123">
        <f t="shared" si="393"/>
        <v>0.65</v>
      </c>
      <c r="BU123">
        <v>-22.988411111111112</v>
      </c>
      <c r="BV123" s="36">
        <v>42365</v>
      </c>
      <c r="BW123" s="100">
        <v>69</v>
      </c>
      <c r="BX123" s="100">
        <f t="shared" si="394"/>
        <v>0.69</v>
      </c>
      <c r="BY123" s="100">
        <f t="shared" si="395"/>
        <v>-24.053532966359995</v>
      </c>
      <c r="BZ123" s="100"/>
      <c r="CA123" s="100"/>
      <c r="CC123" s="36">
        <v>42365</v>
      </c>
      <c r="CD123" s="107">
        <v>-1.3620500000000009</v>
      </c>
      <c r="CE123" s="107">
        <v>-1.3595500000000009</v>
      </c>
      <c r="CF123" s="173">
        <v>-24.053532966359995</v>
      </c>
      <c r="CG123" s="197">
        <v>0.1</v>
      </c>
      <c r="CH123" s="219">
        <v>2.0595500000000007</v>
      </c>
      <c r="CI123" s="222">
        <f t="shared" si="313"/>
        <v>0</v>
      </c>
      <c r="CJ123" s="223">
        <f t="shared" si="314"/>
        <v>-0.5</v>
      </c>
      <c r="CK123" s="198">
        <f t="shared" si="315"/>
        <v>-24.675059000545989</v>
      </c>
      <c r="CL123" s="198">
        <f t="shared" si="316"/>
        <v>-1.0000000000001563E-2</v>
      </c>
      <c r="CM123" s="503">
        <f t="shared" si="353"/>
        <v>0</v>
      </c>
      <c r="CN123" s="503">
        <f t="shared" si="354"/>
        <v>0</v>
      </c>
      <c r="CO123" s="503">
        <f t="shared" si="355"/>
        <v>0</v>
      </c>
      <c r="CP123" s="503">
        <f t="shared" si="356"/>
        <v>0</v>
      </c>
      <c r="CQ123" s="504">
        <f t="shared" si="236"/>
        <v>-24.675059000545989</v>
      </c>
      <c r="CR123" s="513">
        <f t="shared" si="385"/>
        <v>-1.0000000000001563E-2</v>
      </c>
      <c r="CS123" s="513">
        <f t="shared" si="317"/>
        <v>-1.0000000000001563E-2</v>
      </c>
      <c r="CU123" s="161"/>
      <c r="CW123" s="103">
        <f t="shared" si="397"/>
        <v>-24.60815375508199</v>
      </c>
      <c r="CX123" s="225">
        <v>-23.223433333333325</v>
      </c>
      <c r="CZ123" s="36">
        <v>42365</v>
      </c>
      <c r="DA123" s="107">
        <v>-1.3620500000000009</v>
      </c>
      <c r="DB123" s="107">
        <v>-1.3595500000000009</v>
      </c>
      <c r="DC123" s="173">
        <v>-24.053532966359995</v>
      </c>
      <c r="DD123" s="197">
        <v>0.1</v>
      </c>
      <c r="DE123" s="219">
        <v>0.90955000000000097</v>
      </c>
      <c r="DF123" s="222">
        <f t="shared" si="318"/>
        <v>0</v>
      </c>
      <c r="DG123" s="223">
        <f t="shared" si="319"/>
        <v>-1.1000000000000001</v>
      </c>
      <c r="DH123" s="198">
        <f t="shared" si="320"/>
        <v>-24.749839899449192</v>
      </c>
      <c r="DI123" s="198">
        <f t="shared" si="321"/>
        <v>-2.1999999999998465E-2</v>
      </c>
      <c r="DJ123" s="503">
        <f t="shared" si="357"/>
        <v>0</v>
      </c>
      <c r="DK123" s="503">
        <f t="shared" si="358"/>
        <v>0</v>
      </c>
      <c r="DL123" s="503">
        <f t="shared" si="359"/>
        <v>0</v>
      </c>
      <c r="DM123" s="503">
        <f t="shared" si="360"/>
        <v>0</v>
      </c>
      <c r="DN123" s="504">
        <f t="shared" si="240"/>
        <v>-24.749839899449192</v>
      </c>
      <c r="DO123" s="513">
        <f t="shared" si="386"/>
        <v>-2.1999999999998465E-2</v>
      </c>
      <c r="DP123" s="513">
        <f t="shared" si="322"/>
        <v>-2.1999999999998465E-2</v>
      </c>
      <c r="DR123" s="161"/>
      <c r="DT123" s="103">
        <f t="shared" si="398"/>
        <v>-23.819457209572001</v>
      </c>
      <c r="DU123" s="178"/>
      <c r="DV123" s="179"/>
      <c r="DW123" s="36">
        <v>42365</v>
      </c>
      <c r="DX123" s="107">
        <v>-1.3620500000000009</v>
      </c>
      <c r="DY123" s="107">
        <v>-1.3595500000000009</v>
      </c>
      <c r="DZ123" s="173">
        <v>-24.053532966359995</v>
      </c>
      <c r="EA123" s="197">
        <v>0.1</v>
      </c>
      <c r="EB123" s="219">
        <v>2.0095500000000008</v>
      </c>
      <c r="EC123" s="222">
        <f t="shared" si="323"/>
        <v>0</v>
      </c>
      <c r="ED123" s="223">
        <f t="shared" si="324"/>
        <v>-0.5</v>
      </c>
      <c r="EE123" s="198">
        <f t="shared" si="325"/>
        <v>-22.871014396181206</v>
      </c>
      <c r="EF123" s="198">
        <f t="shared" si="326"/>
        <v>-5.0000000000000711E-2</v>
      </c>
      <c r="EG123" s="503">
        <f t="shared" si="361"/>
        <v>0</v>
      </c>
      <c r="EH123" s="503">
        <f t="shared" si="362"/>
        <v>0</v>
      </c>
      <c r="EI123" s="503">
        <f t="shared" si="363"/>
        <v>9.0000000000000011E-2</v>
      </c>
      <c r="EJ123" s="503">
        <f t="shared" si="364"/>
        <v>0</v>
      </c>
      <c r="EK123" s="504">
        <f t="shared" si="244"/>
        <v>-22.645124073501201</v>
      </c>
      <c r="EL123" s="513">
        <f t="shared" si="387"/>
        <v>3.99999999999993E-2</v>
      </c>
      <c r="EM123" s="513">
        <f t="shared" si="327"/>
        <v>3.99999999999993E-2</v>
      </c>
      <c r="EO123" s="161"/>
      <c r="EQ123" s="103">
        <f t="shared" si="399"/>
        <v>-22.027124073501195</v>
      </c>
      <c r="ER123" s="178"/>
      <c r="ES123" s="179"/>
      <c r="ET123" s="36">
        <v>42365</v>
      </c>
      <c r="EU123" s="107">
        <v>-1.3620500000000009</v>
      </c>
      <c r="EV123" s="107">
        <v>-1.3595500000000009</v>
      </c>
      <c r="EW123" s="173">
        <v>-24.053532966359995</v>
      </c>
      <c r="EX123" s="197">
        <v>0.1</v>
      </c>
      <c r="EY123" s="219">
        <v>-2.540449999999999</v>
      </c>
      <c r="EZ123" s="222">
        <f t="shared" si="328"/>
        <v>-1.25</v>
      </c>
      <c r="FA123" s="223">
        <f t="shared" si="329"/>
        <v>0</v>
      </c>
      <c r="FB123" s="198">
        <f t="shared" si="330"/>
        <v>-23.749854038647197</v>
      </c>
      <c r="FC123" s="198">
        <f t="shared" si="331"/>
        <v>-0.125</v>
      </c>
      <c r="FD123" s="503">
        <f t="shared" si="365"/>
        <v>0</v>
      </c>
      <c r="FE123" s="503">
        <f t="shared" si="366"/>
        <v>0</v>
      </c>
      <c r="FF123" s="503">
        <f t="shared" si="367"/>
        <v>0</v>
      </c>
      <c r="FG123" s="503">
        <f t="shared" si="368"/>
        <v>0</v>
      </c>
      <c r="FH123" s="504">
        <f t="shared" si="248"/>
        <v>-24.379854038647188</v>
      </c>
      <c r="FI123" s="513">
        <f t="shared" si="388"/>
        <v>-7.4999999999999997E-2</v>
      </c>
      <c r="FJ123" s="513">
        <f t="shared" si="332"/>
        <v>-0.125</v>
      </c>
      <c r="FL123" s="161"/>
      <c r="FN123" s="103">
        <f t="shared" si="400"/>
        <v>-23.893424596811982</v>
      </c>
      <c r="FO123" s="178"/>
      <c r="FP123" s="179"/>
      <c r="FQ123" s="36">
        <v>42365</v>
      </c>
      <c r="FR123" s="107">
        <v>-1.3620500000000009</v>
      </c>
      <c r="FS123" s="107">
        <v>-1.3595500000000009</v>
      </c>
      <c r="FT123" s="173">
        <v>-24.053532966359995</v>
      </c>
      <c r="FU123" s="197">
        <v>0.1</v>
      </c>
      <c r="FV123" s="218">
        <v>-2.040449999999999</v>
      </c>
      <c r="FW123" s="222">
        <f t="shared" si="333"/>
        <v>-1.25</v>
      </c>
      <c r="FX123" s="223">
        <f t="shared" si="334"/>
        <v>0</v>
      </c>
      <c r="FY123" s="198">
        <f t="shared" si="335"/>
        <v>-24.665680912451208</v>
      </c>
      <c r="FZ123" s="198">
        <f t="shared" si="336"/>
        <v>-2.4999999999998579E-2</v>
      </c>
      <c r="GA123" s="503">
        <f t="shared" si="369"/>
        <v>0</v>
      </c>
      <c r="GB123" s="503">
        <f t="shared" si="370"/>
        <v>0</v>
      </c>
      <c r="GC123" s="503">
        <f t="shared" si="371"/>
        <v>0</v>
      </c>
      <c r="GD123" s="503">
        <f t="shared" si="372"/>
        <v>0</v>
      </c>
      <c r="GE123" s="504">
        <f t="shared" si="252"/>
        <v>-24.465680912451209</v>
      </c>
      <c r="GF123" s="513">
        <f t="shared" si="389"/>
        <v>-1.4999999999999146E-2</v>
      </c>
      <c r="GG123" s="513">
        <f t="shared" si="337"/>
        <v>-2.4999999999998579E-2</v>
      </c>
      <c r="GI123" s="161"/>
      <c r="GK123" s="103">
        <f t="shared" si="401"/>
        <v>-24.465680912451209</v>
      </c>
      <c r="GL123" s="178"/>
      <c r="GM123" s="179"/>
      <c r="GN123" s="36">
        <v>42365</v>
      </c>
      <c r="GO123" s="107">
        <v>-1.3620500000000009</v>
      </c>
      <c r="GP123" s="107">
        <v>-1.3595500000000009</v>
      </c>
      <c r="GQ123" s="173">
        <v>-24.053532966359995</v>
      </c>
      <c r="GR123" s="197">
        <v>0.1</v>
      </c>
      <c r="GS123" s="218">
        <v>-7.2404499999999992</v>
      </c>
      <c r="GT123" s="222">
        <f t="shared" si="338"/>
        <v>-1.4</v>
      </c>
      <c r="GU123" s="223">
        <f t="shared" si="339"/>
        <v>0</v>
      </c>
      <c r="GV123" s="198">
        <f t="shared" si="340"/>
        <v>-24.911999999999988</v>
      </c>
      <c r="GW123" s="198">
        <f t="shared" si="341"/>
        <v>-2.7999999999998693E-2</v>
      </c>
      <c r="GX123" s="503">
        <f t="shared" si="373"/>
        <v>0</v>
      </c>
      <c r="GY123" s="503">
        <f t="shared" si="374"/>
        <v>0</v>
      </c>
      <c r="GZ123" s="503">
        <f t="shared" si="375"/>
        <v>0</v>
      </c>
      <c r="HA123" s="503">
        <f t="shared" si="376"/>
        <v>0</v>
      </c>
      <c r="HB123" s="504">
        <f t="shared" si="256"/>
        <v>-24.540454129133199</v>
      </c>
      <c r="HC123" s="513">
        <f t="shared" si="390"/>
        <v>-1.6799999999999215E-2</v>
      </c>
      <c r="HD123" s="513">
        <f t="shared" si="342"/>
        <v>-2.7999999999998693E-2</v>
      </c>
      <c r="HF123" s="161"/>
      <c r="HH123" s="103">
        <f t="shared" si="402"/>
        <v>-24.528454129133198</v>
      </c>
      <c r="HJ123" s="179"/>
      <c r="HK123" s="36">
        <v>42365</v>
      </c>
      <c r="HL123" s="107">
        <v>-1.3620500000000009</v>
      </c>
      <c r="HM123" s="107">
        <v>-1.3595500000000009</v>
      </c>
      <c r="HN123" s="173">
        <v>-24.053532966359995</v>
      </c>
      <c r="HO123" s="197">
        <v>0.1</v>
      </c>
      <c r="HP123" s="218">
        <v>0.80955000000000099</v>
      </c>
      <c r="HQ123" s="222">
        <f t="shared" si="343"/>
        <v>0</v>
      </c>
      <c r="HR123" s="223">
        <f t="shared" si="344"/>
        <v>-1.1000000000000001</v>
      </c>
      <c r="HS123" s="198">
        <f t="shared" si="345"/>
        <v>-23.785620786868801</v>
      </c>
      <c r="HT123" s="198">
        <f t="shared" si="346"/>
        <v>-0.10999999999999943</v>
      </c>
      <c r="HU123" s="503">
        <f t="shared" si="377"/>
        <v>0</v>
      </c>
      <c r="HV123" s="503">
        <f t="shared" si="378"/>
        <v>0</v>
      </c>
      <c r="HW123" s="503">
        <f t="shared" si="379"/>
        <v>0</v>
      </c>
      <c r="HX123" s="503">
        <f t="shared" si="380"/>
        <v>0</v>
      </c>
      <c r="HY123" s="504">
        <f t="shared" si="260"/>
        <v>-23.385620786868802</v>
      </c>
      <c r="HZ123" s="513">
        <f t="shared" si="391"/>
        <v>-0.10999999999999943</v>
      </c>
      <c r="IA123" s="513">
        <f t="shared" si="347"/>
        <v>-0.10999999999999943</v>
      </c>
      <c r="IB123" s="159"/>
      <c r="IC123" s="161"/>
      <c r="ID123" s="159"/>
      <c r="IE123" s="103">
        <f t="shared" si="403"/>
        <v>-23.071828218144802</v>
      </c>
      <c r="IF123" s="178"/>
      <c r="IG123" s="179"/>
      <c r="IH123" s="36">
        <v>42365</v>
      </c>
      <c r="II123" s="107">
        <v>-1.3620500000000009</v>
      </c>
      <c r="IJ123" s="107">
        <v>-1.3595500000000009</v>
      </c>
      <c r="IK123" s="173">
        <v>-24.053532966359995</v>
      </c>
      <c r="IL123" s="197">
        <v>0.1</v>
      </c>
      <c r="IM123" s="218">
        <v>0.65955000000000097</v>
      </c>
      <c r="IN123" s="222">
        <f t="shared" si="348"/>
        <v>0</v>
      </c>
      <c r="IO123" s="223">
        <f t="shared" si="349"/>
        <v>-1.1000000000000001</v>
      </c>
      <c r="IP123" s="198">
        <f t="shared" si="350"/>
        <v>-24.634000000000004</v>
      </c>
      <c r="IQ123" s="198">
        <f t="shared" si="351"/>
        <v>-2.1999999999998465E-2</v>
      </c>
      <c r="IR123" s="503">
        <f t="shared" si="381"/>
        <v>0</v>
      </c>
      <c r="IS123" s="503">
        <f t="shared" si="382"/>
        <v>0</v>
      </c>
      <c r="IT123" s="503">
        <f t="shared" si="383"/>
        <v>0</v>
      </c>
      <c r="IU123" s="503">
        <f t="shared" si="384"/>
        <v>0</v>
      </c>
      <c r="IV123" s="504">
        <f t="shared" si="264"/>
        <v>-24.178167740969187</v>
      </c>
      <c r="IW123" s="513">
        <f t="shared" si="392"/>
        <v>-2.1999999999998465E-2</v>
      </c>
      <c r="IX123" s="513">
        <f t="shared" si="352"/>
        <v>-2.1999999999998465E-2</v>
      </c>
      <c r="IY123" s="159"/>
      <c r="IZ123" s="161"/>
      <c r="JA123" s="159"/>
      <c r="JB123" s="103">
        <f t="shared" si="404"/>
        <v>-23.973914087414077</v>
      </c>
      <c r="JC123" s="184"/>
      <c r="JD123" s="515">
        <v>-24.053532966359995</v>
      </c>
      <c r="JE123">
        <v>5</v>
      </c>
      <c r="JF123" s="159">
        <v>2.0595500000000007</v>
      </c>
      <c r="JG123" s="159">
        <f t="shared" si="405"/>
        <v>-24.60815375508199</v>
      </c>
      <c r="JH123" s="228">
        <v>-23.223433333333325</v>
      </c>
      <c r="JJ123" s="159">
        <v>0.90955000000000097</v>
      </c>
      <c r="JK123" s="159">
        <f t="shared" si="406"/>
        <v>-23.819457209572001</v>
      </c>
      <c r="JL123" s="159"/>
      <c r="JN123" s="159">
        <v>2.0095500000000008</v>
      </c>
      <c r="JO123" s="159">
        <f t="shared" si="407"/>
        <v>-22.027124073501195</v>
      </c>
      <c r="JP123" s="159"/>
      <c r="JR123" s="159">
        <v>-2.540449999999999</v>
      </c>
      <c r="JS123" s="159">
        <f t="shared" si="408"/>
        <v>-23.893424596811982</v>
      </c>
      <c r="JT123" s="159"/>
      <c r="JV123" s="159">
        <v>-2.040449999999999</v>
      </c>
      <c r="JW123" s="159">
        <f t="shared" si="409"/>
        <v>-24.465680912451209</v>
      </c>
      <c r="JX123" s="159"/>
      <c r="JZ123" s="159">
        <v>-7.2404499999999992</v>
      </c>
      <c r="KA123" s="159">
        <f t="shared" si="410"/>
        <v>-24.528454129133198</v>
      </c>
      <c r="KB123" s="159"/>
      <c r="KD123" s="370">
        <v>0.80955000000000099</v>
      </c>
      <c r="KE123" s="159">
        <f t="shared" si="411"/>
        <v>-23.071828218144802</v>
      </c>
      <c r="KF123" s="159"/>
      <c r="KH123" s="218">
        <v>0.65955000000000097</v>
      </c>
      <c r="KI123" s="159">
        <f t="shared" si="232"/>
        <v>-23.973914087414077</v>
      </c>
      <c r="KJ123" s="159"/>
      <c r="KK123" s="36">
        <v>42365</v>
      </c>
      <c r="KL123" s="36"/>
    </row>
    <row r="124" spans="1:315" x14ac:dyDescent="0.25">
      <c r="A124" s="95">
        <v>41270</v>
      </c>
      <c r="B124" s="36">
        <v>41270</v>
      </c>
      <c r="C124" s="303">
        <v>0.7</v>
      </c>
      <c r="D124" s="303">
        <v>-0.44999999999999996</v>
      </c>
      <c r="E124" s="303">
        <v>0.65</v>
      </c>
      <c r="F124" s="303">
        <v>-3.9</v>
      </c>
      <c r="G124" s="303">
        <v>-3.4</v>
      </c>
      <c r="H124" s="303">
        <v>-8.6</v>
      </c>
      <c r="I124" s="303">
        <v>-0.54999999999999993</v>
      </c>
      <c r="J124" s="303">
        <v>-0.7</v>
      </c>
      <c r="K124" s="105"/>
      <c r="L124" s="36">
        <v>42365</v>
      </c>
      <c r="M124" s="117">
        <v>-1.3620500000000009</v>
      </c>
      <c r="N124" s="98">
        <f t="shared" si="215"/>
        <v>-1.3595500000000009</v>
      </c>
      <c r="O124" s="107">
        <f t="shared" si="216"/>
        <v>-1.3558500000000009</v>
      </c>
      <c r="P124" s="264"/>
      <c r="Q124" s="177">
        <v>42365</v>
      </c>
      <c r="R124" s="303">
        <v>0.7</v>
      </c>
      <c r="S124" s="219">
        <v>2.0595500000000007</v>
      </c>
      <c r="T124" s="182">
        <v>-23.223433333333325</v>
      </c>
      <c r="U124" s="303">
        <v>-0.44999999999999996</v>
      </c>
      <c r="V124" s="219">
        <v>0.90955000000000097</v>
      </c>
      <c r="X124" s="303">
        <v>0.65</v>
      </c>
      <c r="Y124" s="219">
        <v>2.0095500000000008</v>
      </c>
      <c r="AA124" s="303">
        <v>-3.9</v>
      </c>
      <c r="AB124" s="219">
        <v>-2.540449999999999</v>
      </c>
      <c r="AD124" s="303">
        <v>-3.4</v>
      </c>
      <c r="AE124" s="218">
        <v>-2.040449999999999</v>
      </c>
      <c r="AG124" s="303">
        <v>-8.6</v>
      </c>
      <c r="AH124" s="218">
        <v>-7.2404499999999992</v>
      </c>
      <c r="AJ124" s="303">
        <v>-0.54999999999999993</v>
      </c>
      <c r="AK124" s="218">
        <v>0.80955000000000099</v>
      </c>
      <c r="AL124" s="103"/>
      <c r="AM124" s="303">
        <v>-0.7</v>
      </c>
      <c r="AN124" s="330">
        <f t="shared" si="206"/>
        <v>0.65955000000000097</v>
      </c>
      <c r="AO124" s="103"/>
      <c r="AZ124" s="36">
        <v>42366</v>
      </c>
      <c r="BA124" s="303">
        <v>0.89999999999999991</v>
      </c>
      <c r="BB124" s="227"/>
      <c r="BC124" s="303">
        <v>-0.75</v>
      </c>
      <c r="BD124" s="184"/>
      <c r="BE124" s="303">
        <v>1</v>
      </c>
      <c r="BF124" s="184"/>
      <c r="BG124" s="303">
        <v>-2.25</v>
      </c>
      <c r="BH124" s="184"/>
      <c r="BI124" s="303">
        <v>-1.1499999999999999</v>
      </c>
      <c r="BJ124" s="184"/>
      <c r="BK124" s="303">
        <v>-6.4499999999999993</v>
      </c>
      <c r="BL124" s="374"/>
      <c r="BM124" s="303">
        <v>-1.7999999999999998</v>
      </c>
      <c r="BN124" s="184"/>
      <c r="BO124" s="303">
        <v>-1.1499999999999999</v>
      </c>
      <c r="BP124" s="184"/>
      <c r="BQ124">
        <f t="shared" si="396"/>
        <v>0</v>
      </c>
      <c r="BR124" s="36">
        <v>42360</v>
      </c>
      <c r="BS124">
        <v>66</v>
      </c>
      <c r="BT124">
        <f t="shared" si="393"/>
        <v>0.66</v>
      </c>
      <c r="BU124">
        <v>-22.67207777777778</v>
      </c>
      <c r="BV124" s="36">
        <v>42366</v>
      </c>
      <c r="BW124" s="100">
        <v>70</v>
      </c>
      <c r="BX124" s="100">
        <f t="shared" si="394"/>
        <v>0.7</v>
      </c>
      <c r="BY124" s="100">
        <f t="shared" si="395"/>
        <v>-24.0628156</v>
      </c>
      <c r="BZ124" s="100"/>
      <c r="CA124" s="100"/>
      <c r="CC124" s="36">
        <v>42366</v>
      </c>
      <c r="CD124" s="107">
        <v>-1.3634499999999998</v>
      </c>
      <c r="CE124" s="107">
        <v>-1.3627500000000003</v>
      </c>
      <c r="CF124" s="173">
        <v>-24.0628156</v>
      </c>
      <c r="CG124" s="197">
        <v>0.1</v>
      </c>
      <c r="CH124" s="219">
        <v>2.2627500000000005</v>
      </c>
      <c r="CI124" s="222">
        <f t="shared" si="313"/>
        <v>0</v>
      </c>
      <c r="CJ124" s="223">
        <f t="shared" si="314"/>
        <v>-0.5</v>
      </c>
      <c r="CK124" s="198">
        <f t="shared" si="315"/>
        <v>-24.685059000545991</v>
      </c>
      <c r="CL124" s="198">
        <f t="shared" si="316"/>
        <v>-1.0000000000001563E-2</v>
      </c>
      <c r="CM124" s="503">
        <f t="shared" si="353"/>
        <v>0</v>
      </c>
      <c r="CN124" s="503">
        <f t="shared" si="354"/>
        <v>0</v>
      </c>
      <c r="CO124" s="503">
        <f t="shared" si="355"/>
        <v>0</v>
      </c>
      <c r="CP124" s="503">
        <f t="shared" si="356"/>
        <v>0</v>
      </c>
      <c r="CQ124" s="504">
        <f t="shared" si="236"/>
        <v>-24.685059000545991</v>
      </c>
      <c r="CR124" s="513">
        <f t="shared" si="385"/>
        <v>-1.0000000000001563E-2</v>
      </c>
      <c r="CS124" s="513">
        <f t="shared" si="317"/>
        <v>-1.0000000000001563E-2</v>
      </c>
      <c r="CU124" s="161"/>
      <c r="CW124" s="103">
        <f t="shared" si="397"/>
        <v>-24.618153755081991</v>
      </c>
      <c r="CZ124" s="36">
        <v>42366</v>
      </c>
      <c r="DA124" s="107">
        <v>-1.3634499999999998</v>
      </c>
      <c r="DB124" s="107">
        <v>-1.3627500000000003</v>
      </c>
      <c r="DC124" s="173">
        <v>-24.0628156</v>
      </c>
      <c r="DD124" s="197">
        <v>0.1</v>
      </c>
      <c r="DE124" s="219">
        <v>0.61275000000000035</v>
      </c>
      <c r="DF124" s="222">
        <f t="shared" si="318"/>
        <v>0</v>
      </c>
      <c r="DG124" s="223">
        <f t="shared" si="319"/>
        <v>-1.1000000000000001</v>
      </c>
      <c r="DH124" s="198">
        <f t="shared" si="320"/>
        <v>-24.771839899449191</v>
      </c>
      <c r="DI124" s="198">
        <f t="shared" si="321"/>
        <v>-2.1999999999998465E-2</v>
      </c>
      <c r="DJ124" s="503">
        <f t="shared" si="357"/>
        <v>0</v>
      </c>
      <c r="DK124" s="503">
        <f t="shared" si="358"/>
        <v>0</v>
      </c>
      <c r="DL124" s="503">
        <f t="shared" si="359"/>
        <v>0</v>
      </c>
      <c r="DM124" s="503">
        <f t="shared" si="360"/>
        <v>0</v>
      </c>
      <c r="DN124" s="504">
        <f t="shared" si="240"/>
        <v>-24.771839899449191</v>
      </c>
      <c r="DO124" s="513">
        <f t="shared" si="386"/>
        <v>-2.1999999999998465E-2</v>
      </c>
      <c r="DP124" s="513">
        <f t="shared" si="322"/>
        <v>-2.1999999999998465E-2</v>
      </c>
      <c r="DR124" s="161"/>
      <c r="DT124" s="103">
        <f t="shared" si="398"/>
        <v>-23.841457209571999</v>
      </c>
      <c r="DU124" s="178"/>
      <c r="DV124" s="179"/>
      <c r="DW124" s="36">
        <v>42366</v>
      </c>
      <c r="DX124" s="107">
        <v>-1.3634499999999998</v>
      </c>
      <c r="DY124" s="107">
        <v>-1.3627500000000003</v>
      </c>
      <c r="DZ124" s="173">
        <v>-24.0628156</v>
      </c>
      <c r="EA124" s="197">
        <v>0.1</v>
      </c>
      <c r="EB124" s="219">
        <v>2.3627500000000001</v>
      </c>
      <c r="EC124" s="222">
        <f t="shared" si="323"/>
        <v>0</v>
      </c>
      <c r="ED124" s="223">
        <f t="shared" si="324"/>
        <v>-0.5</v>
      </c>
      <c r="EE124" s="198">
        <f t="shared" si="325"/>
        <v>-22.921014396181207</v>
      </c>
      <c r="EF124" s="198">
        <f t="shared" si="326"/>
        <v>-5.0000000000000711E-2</v>
      </c>
      <c r="EG124" s="503">
        <f t="shared" si="361"/>
        <v>0</v>
      </c>
      <c r="EH124" s="503">
        <f t="shared" si="362"/>
        <v>0</v>
      </c>
      <c r="EI124" s="503">
        <f t="shared" si="363"/>
        <v>9.0000000000000011E-2</v>
      </c>
      <c r="EJ124" s="503">
        <f t="shared" si="364"/>
        <v>0</v>
      </c>
      <c r="EK124" s="504">
        <f t="shared" si="244"/>
        <v>-22.605124073501202</v>
      </c>
      <c r="EL124" s="513">
        <f t="shared" si="387"/>
        <v>3.99999999999993E-2</v>
      </c>
      <c r="EM124" s="513">
        <f t="shared" si="327"/>
        <v>3.99999999999993E-2</v>
      </c>
      <c r="EO124" s="161"/>
      <c r="EQ124" s="103">
        <f t="shared" si="399"/>
        <v>-21.987124073501196</v>
      </c>
      <c r="ER124" s="178"/>
      <c r="ES124" s="179"/>
      <c r="ET124" s="36">
        <v>42366</v>
      </c>
      <c r="EU124" s="107">
        <v>-1.3634499999999998</v>
      </c>
      <c r="EV124" s="107">
        <v>-1.3627500000000003</v>
      </c>
      <c r="EW124" s="173">
        <v>-24.0628156</v>
      </c>
      <c r="EX124" s="197">
        <v>0.1</v>
      </c>
      <c r="EY124" s="219">
        <v>-0.88724999999999965</v>
      </c>
      <c r="EZ124" s="222">
        <f t="shared" si="328"/>
        <v>-1.1499999999999999</v>
      </c>
      <c r="FA124" s="223">
        <f t="shared" si="329"/>
        <v>0</v>
      </c>
      <c r="FB124" s="198">
        <f t="shared" si="330"/>
        <v>-23.864854038647195</v>
      </c>
      <c r="FC124" s="198">
        <f t="shared" si="331"/>
        <v>-0.11499999999999844</v>
      </c>
      <c r="FD124" s="503">
        <f t="shared" si="365"/>
        <v>0</v>
      </c>
      <c r="FE124" s="503">
        <f t="shared" si="366"/>
        <v>0</v>
      </c>
      <c r="FF124" s="503">
        <f t="shared" si="367"/>
        <v>0</v>
      </c>
      <c r="FG124" s="503">
        <f t="shared" si="368"/>
        <v>0</v>
      </c>
      <c r="FH124" s="504">
        <f t="shared" si="248"/>
        <v>-24.494854038647187</v>
      </c>
      <c r="FI124" s="513">
        <f t="shared" si="388"/>
        <v>-6.8999999999999062E-2</v>
      </c>
      <c r="FJ124" s="513">
        <f t="shared" si="332"/>
        <v>-0.11499999999999844</v>
      </c>
      <c r="FL124" s="161"/>
      <c r="FN124" s="103">
        <f t="shared" si="400"/>
        <v>-24.008424596811981</v>
      </c>
      <c r="FO124" s="178"/>
      <c r="FP124" s="179"/>
      <c r="FQ124" s="36">
        <v>42366</v>
      </c>
      <c r="FR124" s="107">
        <v>-1.3634499999999998</v>
      </c>
      <c r="FS124" s="107">
        <v>-1.3627500000000003</v>
      </c>
      <c r="FT124" s="173">
        <v>-24.0628156</v>
      </c>
      <c r="FU124" s="197">
        <v>0.1</v>
      </c>
      <c r="FV124" s="218">
        <v>0.21275000000000044</v>
      </c>
      <c r="FW124" s="222">
        <f t="shared" si="333"/>
        <v>0</v>
      </c>
      <c r="FX124" s="223">
        <f t="shared" si="334"/>
        <v>-1.1000000000000001</v>
      </c>
      <c r="FY124" s="198">
        <f t="shared" si="335"/>
        <v>-24.687680912451206</v>
      </c>
      <c r="FZ124" s="198">
        <f t="shared" si="336"/>
        <v>-2.1999999999998465E-2</v>
      </c>
      <c r="GA124" s="503">
        <f t="shared" si="369"/>
        <v>0</v>
      </c>
      <c r="GB124" s="503">
        <f t="shared" si="370"/>
        <v>0</v>
      </c>
      <c r="GC124" s="503">
        <f t="shared" si="371"/>
        <v>0</v>
      </c>
      <c r="GD124" s="503">
        <f t="shared" si="372"/>
        <v>0</v>
      </c>
      <c r="GE124" s="504">
        <f t="shared" si="252"/>
        <v>-24.487680912451207</v>
      </c>
      <c r="GF124" s="513">
        <f t="shared" si="389"/>
        <v>-2.1999999999998465E-2</v>
      </c>
      <c r="GG124" s="513">
        <f t="shared" si="337"/>
        <v>-2.1999999999998465E-2</v>
      </c>
      <c r="GI124" s="161"/>
      <c r="GK124" s="103">
        <f t="shared" si="401"/>
        <v>-24.487680912451207</v>
      </c>
      <c r="GL124" s="178"/>
      <c r="GM124" s="179"/>
      <c r="GN124" s="36">
        <v>42366</v>
      </c>
      <c r="GO124" s="107">
        <v>-1.3634499999999998</v>
      </c>
      <c r="GP124" s="107">
        <v>-1.3627500000000003</v>
      </c>
      <c r="GQ124" s="173">
        <v>-24.0628156</v>
      </c>
      <c r="GR124" s="197">
        <v>0.1</v>
      </c>
      <c r="GS124" s="218">
        <v>-5.0872499999999992</v>
      </c>
      <c r="GT124" s="222">
        <f t="shared" si="338"/>
        <v>-1.4</v>
      </c>
      <c r="GU124" s="223">
        <f t="shared" si="339"/>
        <v>0</v>
      </c>
      <c r="GV124" s="198">
        <f t="shared" si="340"/>
        <v>-24.939999999999987</v>
      </c>
      <c r="GW124" s="198">
        <f t="shared" si="341"/>
        <v>-2.7999999999998693E-2</v>
      </c>
      <c r="GX124" s="503">
        <f t="shared" si="373"/>
        <v>0</v>
      </c>
      <c r="GY124" s="503">
        <f t="shared" si="374"/>
        <v>0</v>
      </c>
      <c r="GZ124" s="503">
        <f t="shared" si="375"/>
        <v>0</v>
      </c>
      <c r="HA124" s="503">
        <f t="shared" si="376"/>
        <v>0</v>
      </c>
      <c r="HB124" s="504">
        <f t="shared" si="256"/>
        <v>-24.568454129133197</v>
      </c>
      <c r="HC124" s="513">
        <f t="shared" si="390"/>
        <v>-1.6799999999999215E-2</v>
      </c>
      <c r="HD124" s="513">
        <f t="shared" si="342"/>
        <v>-2.7999999999998693E-2</v>
      </c>
      <c r="HF124" s="161"/>
      <c r="HH124" s="103">
        <f t="shared" si="402"/>
        <v>-24.556454129133197</v>
      </c>
      <c r="HJ124" s="179"/>
      <c r="HK124" s="36">
        <v>42366</v>
      </c>
      <c r="HL124" s="107">
        <v>-1.3634499999999998</v>
      </c>
      <c r="HM124" s="107">
        <v>-1.3627500000000003</v>
      </c>
      <c r="HN124" s="173">
        <v>-24.0628156</v>
      </c>
      <c r="HO124" s="197">
        <v>0.1</v>
      </c>
      <c r="HP124" s="218">
        <v>-0.43724999999999947</v>
      </c>
      <c r="HQ124" s="222">
        <f t="shared" si="343"/>
        <v>-1.1499999999999999</v>
      </c>
      <c r="HR124" s="223">
        <f t="shared" si="344"/>
        <v>0</v>
      </c>
      <c r="HS124" s="198">
        <f t="shared" si="345"/>
        <v>-23.900620786868799</v>
      </c>
      <c r="HT124" s="198">
        <f t="shared" si="346"/>
        <v>-0.11499999999999844</v>
      </c>
      <c r="HU124" s="503">
        <f t="shared" si="377"/>
        <v>0</v>
      </c>
      <c r="HV124" s="503">
        <f t="shared" si="378"/>
        <v>0</v>
      </c>
      <c r="HW124" s="503">
        <f t="shared" si="379"/>
        <v>0</v>
      </c>
      <c r="HX124" s="503">
        <f t="shared" si="380"/>
        <v>0</v>
      </c>
      <c r="HY124" s="504">
        <f t="shared" si="260"/>
        <v>-23.500620786868801</v>
      </c>
      <c r="HZ124" s="513">
        <f t="shared" si="391"/>
        <v>-6.8999999999999062E-2</v>
      </c>
      <c r="IA124" s="513">
        <f t="shared" si="347"/>
        <v>-0.11499999999999844</v>
      </c>
      <c r="IB124" s="159"/>
      <c r="IC124" s="161"/>
      <c r="ID124" s="159"/>
      <c r="IE124" s="103">
        <f t="shared" si="403"/>
        <v>-23.1868282181448</v>
      </c>
      <c r="IF124" s="178"/>
      <c r="IG124" s="179"/>
      <c r="IH124" s="36">
        <v>42366</v>
      </c>
      <c r="II124" s="107">
        <v>-1.3634499999999998</v>
      </c>
      <c r="IJ124" s="107">
        <v>-1.3627500000000003</v>
      </c>
      <c r="IK124" s="173">
        <v>-24.0628156</v>
      </c>
      <c r="IL124" s="197">
        <v>0.1</v>
      </c>
      <c r="IM124" s="218">
        <v>0.21275000000000044</v>
      </c>
      <c r="IN124" s="222">
        <f t="shared" si="348"/>
        <v>0</v>
      </c>
      <c r="IO124" s="223">
        <f t="shared" si="349"/>
        <v>-1.1000000000000001</v>
      </c>
      <c r="IP124" s="198">
        <f t="shared" si="350"/>
        <v>-24.656000000000002</v>
      </c>
      <c r="IQ124" s="198">
        <f t="shared" si="351"/>
        <v>-2.1999999999998465E-2</v>
      </c>
      <c r="IR124" s="503">
        <f t="shared" si="381"/>
        <v>0</v>
      </c>
      <c r="IS124" s="503">
        <f t="shared" si="382"/>
        <v>0</v>
      </c>
      <c r="IT124" s="503">
        <f t="shared" si="383"/>
        <v>0</v>
      </c>
      <c r="IU124" s="503">
        <f t="shared" si="384"/>
        <v>0</v>
      </c>
      <c r="IV124" s="504">
        <f t="shared" si="264"/>
        <v>-24.200167740969185</v>
      </c>
      <c r="IW124" s="513">
        <f t="shared" si="392"/>
        <v>-2.1999999999998465E-2</v>
      </c>
      <c r="IX124" s="513">
        <f t="shared" si="352"/>
        <v>-2.1999999999998465E-2</v>
      </c>
      <c r="IY124" s="159"/>
      <c r="IZ124" s="161"/>
      <c r="JA124" s="159"/>
      <c r="JB124" s="103">
        <f t="shared" si="404"/>
        <v>-23.995914087414075</v>
      </c>
      <c r="JC124" s="184"/>
      <c r="JD124" s="515">
        <v>-24.0628156</v>
      </c>
      <c r="JF124" s="159">
        <v>2.2627500000000005</v>
      </c>
      <c r="JG124" s="159">
        <f t="shared" si="405"/>
        <v>-24.618153755081991</v>
      </c>
      <c r="JH124" s="159"/>
      <c r="JJ124" s="159">
        <v>0.61275000000000035</v>
      </c>
      <c r="JK124" s="159">
        <f t="shared" si="406"/>
        <v>-23.841457209571999</v>
      </c>
      <c r="JL124" s="159"/>
      <c r="JN124" s="159">
        <v>2.3627500000000001</v>
      </c>
      <c r="JO124" s="159">
        <f t="shared" si="407"/>
        <v>-21.987124073501196</v>
      </c>
      <c r="JP124" s="159"/>
      <c r="JR124" s="159">
        <v>-0.88724999999999965</v>
      </c>
      <c r="JS124" s="159">
        <f t="shared" si="408"/>
        <v>-24.008424596811981</v>
      </c>
      <c r="JT124" s="159"/>
      <c r="JV124" s="159">
        <v>0.21275000000000044</v>
      </c>
      <c r="JW124" s="159">
        <f t="shared" si="409"/>
        <v>-24.487680912451207</v>
      </c>
      <c r="JX124" s="159"/>
      <c r="JZ124" s="159">
        <v>-5.0872499999999992</v>
      </c>
      <c r="KA124" s="159">
        <f t="shared" si="410"/>
        <v>-24.556454129133197</v>
      </c>
      <c r="KB124" s="159"/>
      <c r="KD124" s="370">
        <v>-0.43724999999999947</v>
      </c>
      <c r="KE124" s="159">
        <f t="shared" si="411"/>
        <v>-23.1868282181448</v>
      </c>
      <c r="KF124" s="159"/>
      <c r="KH124" s="218">
        <v>0.21275000000000044</v>
      </c>
      <c r="KI124" s="159">
        <f t="shared" si="232"/>
        <v>-23.995914087414075</v>
      </c>
      <c r="KJ124" s="159"/>
      <c r="KK124" s="36">
        <v>42366</v>
      </c>
      <c r="KL124" s="36"/>
    </row>
    <row r="125" spans="1:315" x14ac:dyDescent="0.25">
      <c r="A125" s="95">
        <v>41271</v>
      </c>
      <c r="B125" s="36">
        <v>41271</v>
      </c>
      <c r="C125" s="303">
        <v>0.89999999999999991</v>
      </c>
      <c r="D125" s="303">
        <v>-0.75</v>
      </c>
      <c r="E125" s="303">
        <v>1</v>
      </c>
      <c r="F125" s="303">
        <v>-2.25</v>
      </c>
      <c r="G125" s="303">
        <v>-1.1499999999999999</v>
      </c>
      <c r="H125" s="303">
        <v>-6.4499999999999993</v>
      </c>
      <c r="I125" s="303">
        <v>-1.7999999999999998</v>
      </c>
      <c r="J125" s="303">
        <v>-1.1499999999999999</v>
      </c>
      <c r="K125" s="105"/>
      <c r="L125" s="36">
        <v>42366</v>
      </c>
      <c r="M125" s="104">
        <v>-1.3634499999999998</v>
      </c>
      <c r="N125" s="98">
        <f t="shared" si="215"/>
        <v>-1.3627500000000003</v>
      </c>
      <c r="O125" s="107">
        <f t="shared" si="216"/>
        <v>-1.3608500000000003</v>
      </c>
      <c r="P125" s="264"/>
      <c r="Q125" s="177">
        <v>42366</v>
      </c>
      <c r="R125" s="303">
        <v>0.89999999999999991</v>
      </c>
      <c r="S125" s="219">
        <v>2.2627500000000005</v>
      </c>
      <c r="U125" s="303">
        <v>-0.75</v>
      </c>
      <c r="V125" s="219">
        <v>0.61275000000000035</v>
      </c>
      <c r="X125" s="303">
        <v>1</v>
      </c>
      <c r="Y125" s="219">
        <v>2.3627500000000001</v>
      </c>
      <c r="AA125" s="303">
        <v>-2.25</v>
      </c>
      <c r="AB125" s="219">
        <v>-0.88724999999999965</v>
      </c>
      <c r="AD125" s="303">
        <v>-1.1499999999999999</v>
      </c>
      <c r="AE125" s="218">
        <v>0.21275000000000044</v>
      </c>
      <c r="AG125" s="303">
        <v>-6.4499999999999993</v>
      </c>
      <c r="AH125" s="218">
        <v>-5.0872499999999992</v>
      </c>
      <c r="AJ125" s="303">
        <v>-1.7999999999999998</v>
      </c>
      <c r="AK125" s="218">
        <v>-0.43724999999999947</v>
      </c>
      <c r="AL125" s="103"/>
      <c r="AM125" s="303">
        <v>-1.1499999999999999</v>
      </c>
      <c r="AN125" s="330">
        <f t="shared" si="206"/>
        <v>0.21275000000000044</v>
      </c>
      <c r="AO125" s="103"/>
      <c r="AZ125" s="36">
        <v>42367</v>
      </c>
      <c r="BA125" s="303">
        <v>-0.3</v>
      </c>
      <c r="BB125" s="227"/>
      <c r="BC125" s="303">
        <v>-1.4</v>
      </c>
      <c r="BD125" s="184"/>
      <c r="BE125" s="303">
        <v>-0.65</v>
      </c>
      <c r="BF125" s="184"/>
      <c r="BG125" s="303">
        <v>-2.1500000000000004</v>
      </c>
      <c r="BH125" s="184"/>
      <c r="BI125" s="303">
        <v>-0.60000000000000009</v>
      </c>
      <c r="BJ125" s="184"/>
      <c r="BK125" s="303">
        <v>-5.4</v>
      </c>
      <c r="BL125" s="374"/>
      <c r="BM125" s="303">
        <v>-1.0999999999999999</v>
      </c>
      <c r="BN125" s="184"/>
      <c r="BO125" s="303">
        <v>-1.5</v>
      </c>
      <c r="BP125" s="184"/>
      <c r="BQ125">
        <f t="shared" si="396"/>
        <v>1</v>
      </c>
      <c r="BR125" s="36">
        <v>42361</v>
      </c>
      <c r="BS125">
        <v>66</v>
      </c>
      <c r="BT125">
        <f t="shared" si="393"/>
        <v>0.66</v>
      </c>
      <c r="BU125" s="100"/>
      <c r="BV125" s="36">
        <v>42367</v>
      </c>
      <c r="BW125" s="100">
        <v>71</v>
      </c>
      <c r="BX125" s="100">
        <f t="shared" si="394"/>
        <v>0.71</v>
      </c>
      <c r="BY125" s="100">
        <f t="shared" si="395"/>
        <v>-24.07034947196</v>
      </c>
      <c r="BZ125" s="100"/>
      <c r="CA125" s="100"/>
      <c r="CC125" s="36">
        <v>42367</v>
      </c>
      <c r="CD125" s="107">
        <v>-1.3612500000000001</v>
      </c>
      <c r="CE125" s="107">
        <v>-1.3623499999999999</v>
      </c>
      <c r="CF125" s="173">
        <v>-24.07034947196</v>
      </c>
      <c r="CG125" s="197">
        <v>0.1</v>
      </c>
      <c r="CH125" s="219">
        <v>1.0623499999999999</v>
      </c>
      <c r="CI125" s="222">
        <f t="shared" si="313"/>
        <v>0</v>
      </c>
      <c r="CJ125" s="223">
        <f t="shared" si="314"/>
        <v>-1</v>
      </c>
      <c r="CK125" s="198">
        <f t="shared" si="315"/>
        <v>-24.70505900054599</v>
      </c>
      <c r="CL125" s="198">
        <f t="shared" si="316"/>
        <v>-1.9999999999999574E-2</v>
      </c>
      <c r="CM125" s="503">
        <f t="shared" si="353"/>
        <v>0</v>
      </c>
      <c r="CN125" s="503">
        <f t="shared" si="354"/>
        <v>0</v>
      </c>
      <c r="CO125" s="503">
        <f t="shared" si="355"/>
        <v>0</v>
      </c>
      <c r="CP125" s="503">
        <f t="shared" si="356"/>
        <v>0</v>
      </c>
      <c r="CQ125" s="504">
        <f t="shared" si="236"/>
        <v>-24.70505900054599</v>
      </c>
      <c r="CR125" s="513">
        <f t="shared" si="385"/>
        <v>-1.9999999999999574E-2</v>
      </c>
      <c r="CS125" s="513">
        <f t="shared" si="317"/>
        <v>-1.9999999999999574E-2</v>
      </c>
      <c r="CU125" s="161"/>
      <c r="CW125" s="103">
        <f t="shared" si="397"/>
        <v>-24.638153755081991</v>
      </c>
      <c r="CZ125" s="36">
        <v>42367</v>
      </c>
      <c r="DA125" s="107">
        <v>-1.3612500000000001</v>
      </c>
      <c r="DB125" s="107">
        <v>-1.3623499999999999</v>
      </c>
      <c r="DC125" s="173">
        <v>-24.07034947196</v>
      </c>
      <c r="DD125" s="197">
        <v>0.1</v>
      </c>
      <c r="DE125" s="219">
        <v>-3.7649999999999961E-2</v>
      </c>
      <c r="DF125" s="222">
        <f t="shared" si="318"/>
        <v>-1.1499999999999999</v>
      </c>
      <c r="DG125" s="223">
        <f t="shared" si="319"/>
        <v>0</v>
      </c>
      <c r="DH125" s="198">
        <f t="shared" si="320"/>
        <v>-24.79483989944919</v>
      </c>
      <c r="DI125" s="198">
        <f t="shared" si="321"/>
        <v>-2.2999999999999687E-2</v>
      </c>
      <c r="DJ125" s="503">
        <f t="shared" si="357"/>
        <v>0</v>
      </c>
      <c r="DK125" s="503">
        <f t="shared" si="358"/>
        <v>0</v>
      </c>
      <c r="DL125" s="503">
        <f t="shared" si="359"/>
        <v>0</v>
      </c>
      <c r="DM125" s="503">
        <f t="shared" si="360"/>
        <v>0</v>
      </c>
      <c r="DN125" s="504">
        <f t="shared" si="240"/>
        <v>-24.79483989944919</v>
      </c>
      <c r="DO125" s="513">
        <f t="shared" si="386"/>
        <v>-1.3799999999999812E-2</v>
      </c>
      <c r="DP125" s="513">
        <f t="shared" si="322"/>
        <v>-2.2999999999999687E-2</v>
      </c>
      <c r="DR125" s="161"/>
      <c r="DT125" s="103">
        <f t="shared" si="398"/>
        <v>-23.864457209571999</v>
      </c>
      <c r="DU125" s="178"/>
      <c r="DV125" s="179"/>
      <c r="DW125" s="36">
        <v>42367</v>
      </c>
      <c r="DX125" s="107">
        <v>-1.3612500000000001</v>
      </c>
      <c r="DY125" s="107">
        <v>-1.3623499999999999</v>
      </c>
      <c r="DZ125" s="173">
        <v>-24.07034947196</v>
      </c>
      <c r="EA125" s="197">
        <v>0.1</v>
      </c>
      <c r="EB125" s="219">
        <v>0.71234999999999993</v>
      </c>
      <c r="EC125" s="222">
        <f t="shared" si="323"/>
        <v>0</v>
      </c>
      <c r="ED125" s="223">
        <f t="shared" si="324"/>
        <v>-1.1000000000000001</v>
      </c>
      <c r="EE125" s="198">
        <f t="shared" si="325"/>
        <v>-23.031014396181206</v>
      </c>
      <c r="EF125" s="198">
        <f t="shared" si="326"/>
        <v>-0.10999999999999943</v>
      </c>
      <c r="EG125" s="503">
        <f t="shared" si="361"/>
        <v>0</v>
      </c>
      <c r="EH125" s="503">
        <f t="shared" si="362"/>
        <v>0</v>
      </c>
      <c r="EI125" s="503">
        <f t="shared" si="363"/>
        <v>0</v>
      </c>
      <c r="EJ125" s="503">
        <f t="shared" si="364"/>
        <v>0</v>
      </c>
      <c r="EK125" s="504">
        <f t="shared" si="244"/>
        <v>-22.715124073501201</v>
      </c>
      <c r="EL125" s="513">
        <f t="shared" si="387"/>
        <v>-0.10999999999999943</v>
      </c>
      <c r="EM125" s="513">
        <f t="shared" si="327"/>
        <v>-0.10999999999999943</v>
      </c>
      <c r="EO125" s="161"/>
      <c r="EQ125" s="103">
        <f t="shared" si="399"/>
        <v>-22.097124073501195</v>
      </c>
      <c r="ER125" s="178"/>
      <c r="ES125" s="179"/>
      <c r="ET125" s="36">
        <v>42367</v>
      </c>
      <c r="EU125" s="107">
        <v>-1.3612500000000001</v>
      </c>
      <c r="EV125" s="107">
        <v>-1.3623499999999999</v>
      </c>
      <c r="EW125" s="173">
        <v>-24.07034947196</v>
      </c>
      <c r="EX125" s="197">
        <v>0.1</v>
      </c>
      <c r="EY125" s="219">
        <v>-0.78765000000000041</v>
      </c>
      <c r="EZ125" s="222">
        <f t="shared" si="328"/>
        <v>-1.1499999999999999</v>
      </c>
      <c r="FA125" s="223">
        <f t="shared" si="329"/>
        <v>0</v>
      </c>
      <c r="FB125" s="198">
        <f t="shared" si="330"/>
        <v>-23.979854038647193</v>
      </c>
      <c r="FC125" s="198">
        <f t="shared" si="331"/>
        <v>-0.11499999999999844</v>
      </c>
      <c r="FD125" s="503">
        <f t="shared" si="365"/>
        <v>0</v>
      </c>
      <c r="FE125" s="503">
        <f t="shared" si="366"/>
        <v>0</v>
      </c>
      <c r="FF125" s="503">
        <f t="shared" si="367"/>
        <v>0</v>
      </c>
      <c r="FG125" s="503">
        <f t="shared" si="368"/>
        <v>0</v>
      </c>
      <c r="FH125" s="504">
        <f t="shared" si="248"/>
        <v>-24.609854038647185</v>
      </c>
      <c r="FI125" s="513">
        <f t="shared" si="388"/>
        <v>-6.8999999999999062E-2</v>
      </c>
      <c r="FJ125" s="513">
        <f t="shared" si="332"/>
        <v>-0.11499999999999844</v>
      </c>
      <c r="FL125" s="161"/>
      <c r="FN125" s="103">
        <f t="shared" si="400"/>
        <v>-24.123424596811979</v>
      </c>
      <c r="FO125" s="178"/>
      <c r="FP125" s="179"/>
      <c r="FQ125" s="36">
        <v>42367</v>
      </c>
      <c r="FR125" s="107">
        <v>-1.3612500000000001</v>
      </c>
      <c r="FS125" s="107">
        <v>-1.3623499999999999</v>
      </c>
      <c r="FT125" s="173">
        <v>-24.07034947196</v>
      </c>
      <c r="FU125" s="197">
        <v>0.1</v>
      </c>
      <c r="FV125" s="218">
        <v>0.76234999999999986</v>
      </c>
      <c r="FW125" s="222">
        <f t="shared" si="333"/>
        <v>0</v>
      </c>
      <c r="FX125" s="223">
        <f t="shared" si="334"/>
        <v>-1.1000000000000001</v>
      </c>
      <c r="FY125" s="198">
        <f t="shared" si="335"/>
        <v>-24.709680912451205</v>
      </c>
      <c r="FZ125" s="198">
        <f t="shared" si="336"/>
        <v>-2.1999999999998465E-2</v>
      </c>
      <c r="GA125" s="503">
        <f t="shared" si="369"/>
        <v>0</v>
      </c>
      <c r="GB125" s="503">
        <f t="shared" si="370"/>
        <v>0</v>
      </c>
      <c r="GC125" s="503">
        <f t="shared" si="371"/>
        <v>0</v>
      </c>
      <c r="GD125" s="503">
        <f t="shared" si="372"/>
        <v>0</v>
      </c>
      <c r="GE125" s="504">
        <f t="shared" si="252"/>
        <v>-24.509680912451206</v>
      </c>
      <c r="GF125" s="513">
        <f t="shared" si="389"/>
        <v>-2.1999999999998465E-2</v>
      </c>
      <c r="GG125" s="513">
        <f t="shared" si="337"/>
        <v>-2.1999999999998465E-2</v>
      </c>
      <c r="GI125" s="161"/>
      <c r="GK125" s="103">
        <f t="shared" si="401"/>
        <v>-24.509680912451206</v>
      </c>
      <c r="GL125" s="178"/>
      <c r="GM125" s="179"/>
      <c r="GN125" s="36">
        <v>42367</v>
      </c>
      <c r="GO125" s="107">
        <v>-1.3612500000000001</v>
      </c>
      <c r="GP125" s="107">
        <v>-1.3623499999999999</v>
      </c>
      <c r="GQ125" s="173">
        <v>-24.07034947196</v>
      </c>
      <c r="GR125" s="197">
        <v>0.1</v>
      </c>
      <c r="GS125" s="218">
        <v>-4.0376500000000002</v>
      </c>
      <c r="GT125" s="222">
        <f t="shared" si="338"/>
        <v>-1.4</v>
      </c>
      <c r="GU125" s="223">
        <f t="shared" si="339"/>
        <v>0</v>
      </c>
      <c r="GV125" s="198">
        <f t="shared" si="340"/>
        <v>-24.967999999999986</v>
      </c>
      <c r="GW125" s="198">
        <f t="shared" si="341"/>
        <v>-2.7999999999998693E-2</v>
      </c>
      <c r="GX125" s="503">
        <f t="shared" si="373"/>
        <v>0</v>
      </c>
      <c r="GY125" s="503">
        <f t="shared" si="374"/>
        <v>0</v>
      </c>
      <c r="GZ125" s="503">
        <f t="shared" si="375"/>
        <v>0</v>
      </c>
      <c r="HA125" s="503">
        <f t="shared" si="376"/>
        <v>0</v>
      </c>
      <c r="HB125" s="504">
        <f t="shared" si="256"/>
        <v>-24.596454129133196</v>
      </c>
      <c r="HC125" s="513">
        <f t="shared" si="390"/>
        <v>-1.6799999999999215E-2</v>
      </c>
      <c r="HD125" s="513">
        <f t="shared" si="342"/>
        <v>-2.7999999999998693E-2</v>
      </c>
      <c r="HF125" s="161"/>
      <c r="HH125" s="103">
        <f t="shared" si="402"/>
        <v>-24.584454129133196</v>
      </c>
      <c r="HJ125" s="179"/>
      <c r="HK125" s="36">
        <v>42367</v>
      </c>
      <c r="HL125" s="107">
        <v>-1.3612500000000001</v>
      </c>
      <c r="HM125" s="107">
        <v>-1.3623499999999999</v>
      </c>
      <c r="HN125" s="173">
        <v>-24.07034947196</v>
      </c>
      <c r="HO125" s="197">
        <v>0.1</v>
      </c>
      <c r="HP125" s="218">
        <v>0.26235000000000008</v>
      </c>
      <c r="HQ125" s="222">
        <f t="shared" si="343"/>
        <v>0</v>
      </c>
      <c r="HR125" s="223">
        <f t="shared" si="344"/>
        <v>-1.1000000000000001</v>
      </c>
      <c r="HS125" s="198">
        <f t="shared" si="345"/>
        <v>-24.010620786868799</v>
      </c>
      <c r="HT125" s="198">
        <f t="shared" si="346"/>
        <v>-0.10999999999999943</v>
      </c>
      <c r="HU125" s="503">
        <f t="shared" si="377"/>
        <v>0</v>
      </c>
      <c r="HV125" s="503">
        <f t="shared" si="378"/>
        <v>0</v>
      </c>
      <c r="HW125" s="503">
        <f t="shared" si="379"/>
        <v>0</v>
      </c>
      <c r="HX125" s="503">
        <f t="shared" si="380"/>
        <v>0</v>
      </c>
      <c r="HY125" s="504">
        <f t="shared" si="260"/>
        <v>-23.6106207868688</v>
      </c>
      <c r="HZ125" s="513">
        <f t="shared" si="391"/>
        <v>-0.10999999999999943</v>
      </c>
      <c r="IA125" s="513">
        <f t="shared" si="347"/>
        <v>-0.10999999999999943</v>
      </c>
      <c r="IB125" s="159"/>
      <c r="IC125" s="161"/>
      <c r="ID125" s="159"/>
      <c r="IE125" s="103">
        <f t="shared" si="403"/>
        <v>-23.2968282181448</v>
      </c>
      <c r="IF125" s="178"/>
      <c r="IG125" s="179"/>
      <c r="IH125" s="36">
        <v>42367</v>
      </c>
      <c r="II125" s="107">
        <v>-1.3612500000000001</v>
      </c>
      <c r="IJ125" s="107">
        <v>-1.3623499999999999</v>
      </c>
      <c r="IK125" s="173">
        <v>-24.07034947196</v>
      </c>
      <c r="IL125" s="197">
        <v>0.1</v>
      </c>
      <c r="IM125" s="218">
        <v>-0.13765000000000005</v>
      </c>
      <c r="IN125" s="222">
        <f t="shared" si="348"/>
        <v>-1.1499999999999999</v>
      </c>
      <c r="IO125" s="223">
        <f t="shared" si="349"/>
        <v>0</v>
      </c>
      <c r="IP125" s="198">
        <f t="shared" si="350"/>
        <v>-24.679000000000002</v>
      </c>
      <c r="IQ125" s="198">
        <f t="shared" si="351"/>
        <v>-2.2999999999999687E-2</v>
      </c>
      <c r="IR125" s="503">
        <f t="shared" si="381"/>
        <v>0</v>
      </c>
      <c r="IS125" s="503">
        <f t="shared" si="382"/>
        <v>0</v>
      </c>
      <c r="IT125" s="503">
        <f t="shared" si="383"/>
        <v>0</v>
      </c>
      <c r="IU125" s="503">
        <f t="shared" si="384"/>
        <v>0</v>
      </c>
      <c r="IV125" s="504">
        <f t="shared" si="264"/>
        <v>-24.223167740969185</v>
      </c>
      <c r="IW125" s="513">
        <f t="shared" si="392"/>
        <v>-1.3799999999999812E-2</v>
      </c>
      <c r="IX125" s="513">
        <f t="shared" si="352"/>
        <v>-2.2999999999999687E-2</v>
      </c>
      <c r="IY125" s="159"/>
      <c r="IZ125" s="161"/>
      <c r="JA125" s="159"/>
      <c r="JB125" s="103">
        <f t="shared" si="404"/>
        <v>-24.018914087414075</v>
      </c>
      <c r="JC125" s="184"/>
      <c r="JD125" s="515">
        <v>-24.07034947196</v>
      </c>
      <c r="JF125" s="159">
        <v>1.0623499999999999</v>
      </c>
      <c r="JG125" s="159">
        <f t="shared" si="405"/>
        <v>-24.638153755081991</v>
      </c>
      <c r="JH125" s="159"/>
      <c r="JJ125" s="159">
        <v>-3.7649999999999961E-2</v>
      </c>
      <c r="JK125" s="159">
        <f t="shared" si="406"/>
        <v>-23.864457209571999</v>
      </c>
      <c r="JL125" s="159"/>
      <c r="JN125" s="159">
        <v>0.71234999999999993</v>
      </c>
      <c r="JO125" s="159">
        <f t="shared" si="407"/>
        <v>-22.097124073501195</v>
      </c>
      <c r="JP125" s="159"/>
      <c r="JR125" s="159">
        <v>-0.78765000000000041</v>
      </c>
      <c r="JS125" s="159">
        <f t="shared" si="408"/>
        <v>-24.123424596811979</v>
      </c>
      <c r="JT125" s="159"/>
      <c r="JV125" s="159">
        <v>0.76234999999999986</v>
      </c>
      <c r="JW125" s="159">
        <f t="shared" si="409"/>
        <v>-24.509680912451206</v>
      </c>
      <c r="JX125" s="159"/>
      <c r="JZ125" s="159">
        <v>-4.0376500000000002</v>
      </c>
      <c r="KA125" s="159">
        <f t="shared" si="410"/>
        <v>-24.584454129133196</v>
      </c>
      <c r="KB125" s="159"/>
      <c r="KD125" s="370">
        <v>0.26235000000000008</v>
      </c>
      <c r="KE125" s="159">
        <f t="shared" si="411"/>
        <v>-23.2968282181448</v>
      </c>
      <c r="KF125" s="159"/>
      <c r="KH125" s="218">
        <v>-0.13765000000000005</v>
      </c>
      <c r="KI125" s="159">
        <f t="shared" si="232"/>
        <v>-24.018914087414075</v>
      </c>
      <c r="KJ125" s="159"/>
      <c r="KK125" s="36">
        <v>42367</v>
      </c>
      <c r="KL125" s="36"/>
    </row>
    <row r="126" spans="1:315" x14ac:dyDescent="0.25">
      <c r="A126" s="95">
        <v>41272</v>
      </c>
      <c r="B126" s="36">
        <v>41272</v>
      </c>
      <c r="C126" s="303">
        <v>-0.3</v>
      </c>
      <c r="D126" s="303">
        <v>-1.4</v>
      </c>
      <c r="E126" s="303">
        <v>-0.65</v>
      </c>
      <c r="F126" s="303">
        <v>-2.1500000000000004</v>
      </c>
      <c r="G126" s="303">
        <v>-0.60000000000000009</v>
      </c>
      <c r="H126" s="303">
        <v>-5.4</v>
      </c>
      <c r="I126" s="303">
        <v>-1.0999999999999999</v>
      </c>
      <c r="J126" s="303">
        <v>-1.5</v>
      </c>
      <c r="K126" s="105"/>
      <c r="L126" s="36">
        <v>42367</v>
      </c>
      <c r="M126" s="104">
        <v>-1.3612500000000001</v>
      </c>
      <c r="N126" s="98">
        <f t="shared" si="215"/>
        <v>-1.3623499999999999</v>
      </c>
      <c r="O126" s="107">
        <f t="shared" si="216"/>
        <v>-1.3622500000000002</v>
      </c>
      <c r="P126" s="264"/>
      <c r="Q126" s="177">
        <v>42367</v>
      </c>
      <c r="R126" s="303">
        <v>-0.3</v>
      </c>
      <c r="S126" s="219">
        <v>1.0623499999999999</v>
      </c>
      <c r="U126" s="303">
        <v>-1.4</v>
      </c>
      <c r="V126" s="219">
        <v>-3.7649999999999961E-2</v>
      </c>
      <c r="X126" s="303">
        <v>-0.65</v>
      </c>
      <c r="Y126" s="219">
        <v>0.71234999999999993</v>
      </c>
      <c r="AA126" s="303">
        <v>-2.1500000000000004</v>
      </c>
      <c r="AB126" s="219">
        <v>-0.78765000000000041</v>
      </c>
      <c r="AD126" s="303">
        <v>-0.60000000000000009</v>
      </c>
      <c r="AE126" s="218">
        <v>0.76234999999999986</v>
      </c>
      <c r="AG126" s="303">
        <v>-5.4</v>
      </c>
      <c r="AH126" s="218">
        <v>-4.0376500000000002</v>
      </c>
      <c r="AJ126" s="303">
        <v>-1.0999999999999999</v>
      </c>
      <c r="AK126" s="218">
        <v>0.26235000000000008</v>
      </c>
      <c r="AL126" s="103"/>
      <c r="AM126" s="303">
        <v>-1.5</v>
      </c>
      <c r="AN126" s="330">
        <f t="shared" si="206"/>
        <v>-0.13765000000000005</v>
      </c>
      <c r="AO126" s="103"/>
      <c r="AZ126" s="36">
        <v>42368</v>
      </c>
      <c r="BA126" s="303">
        <v>-2.4</v>
      </c>
      <c r="BB126" s="227"/>
      <c r="BC126" s="303">
        <v>-0.9</v>
      </c>
      <c r="BD126" s="184"/>
      <c r="BE126" s="303">
        <v>-5.0999999999999996</v>
      </c>
      <c r="BF126" s="184"/>
      <c r="BG126" s="303">
        <v>-3</v>
      </c>
      <c r="BH126" s="184"/>
      <c r="BI126" s="303">
        <v>-1.1499999999999999</v>
      </c>
      <c r="BJ126" s="184"/>
      <c r="BK126" s="303">
        <v>-6.4</v>
      </c>
      <c r="BL126" s="374"/>
      <c r="BM126" s="303">
        <v>1.35</v>
      </c>
      <c r="BN126" s="184"/>
      <c r="BO126" s="303">
        <v>-0.4</v>
      </c>
      <c r="BP126" s="184"/>
      <c r="BQ126">
        <f t="shared" si="396"/>
        <v>1</v>
      </c>
      <c r="BR126" s="36">
        <v>42362</v>
      </c>
      <c r="BS126">
        <v>67</v>
      </c>
      <c r="BT126">
        <f t="shared" si="393"/>
        <v>0.67</v>
      </c>
      <c r="BU126" s="100"/>
      <c r="BV126" s="36">
        <v>42368</v>
      </c>
      <c r="BW126" s="100">
        <v>72</v>
      </c>
      <c r="BX126" s="100">
        <f t="shared" si="394"/>
        <v>0.72</v>
      </c>
      <c r="BY126" s="100">
        <f t="shared" si="395"/>
        <v>-24.076199400960004</v>
      </c>
      <c r="BZ126" s="100"/>
      <c r="CA126" s="100"/>
      <c r="CC126" s="36">
        <v>42368</v>
      </c>
      <c r="CD126" s="107">
        <v>-1.3554500000000003</v>
      </c>
      <c r="CE126" s="107">
        <v>-1.3583500000000002</v>
      </c>
      <c r="CF126" s="173">
        <v>-24.076199400960004</v>
      </c>
      <c r="CG126" s="197">
        <v>0.1</v>
      </c>
      <c r="CH126" s="219">
        <v>-1.0416499999999997</v>
      </c>
      <c r="CI126" s="222">
        <f t="shared" si="313"/>
        <v>-1.2</v>
      </c>
      <c r="CJ126" s="223">
        <f t="shared" si="314"/>
        <v>0</v>
      </c>
      <c r="CK126" s="198">
        <f t="shared" si="315"/>
        <v>-24.729059000545991</v>
      </c>
      <c r="CL126" s="198">
        <f t="shared" si="316"/>
        <v>-2.4000000000000909E-2</v>
      </c>
      <c r="CM126" s="503">
        <f t="shared" si="353"/>
        <v>0</v>
      </c>
      <c r="CN126" s="503">
        <f t="shared" si="354"/>
        <v>0</v>
      </c>
      <c r="CO126" s="503">
        <f t="shared" si="355"/>
        <v>0</v>
      </c>
      <c r="CP126" s="503">
        <f t="shared" si="356"/>
        <v>0</v>
      </c>
      <c r="CQ126" s="504">
        <f t="shared" si="236"/>
        <v>-24.729059000545991</v>
      </c>
      <c r="CR126" s="513">
        <f t="shared" si="385"/>
        <v>-1.4400000000000544E-2</v>
      </c>
      <c r="CS126" s="513">
        <f t="shared" si="317"/>
        <v>-2.4000000000000909E-2</v>
      </c>
      <c r="CU126" s="161"/>
      <c r="CW126" s="103">
        <f t="shared" si="397"/>
        <v>-24.662153755081992</v>
      </c>
      <c r="CZ126" s="36">
        <v>42368</v>
      </c>
      <c r="DA126" s="107">
        <v>-1.3554500000000003</v>
      </c>
      <c r="DB126" s="107">
        <v>-1.3583500000000002</v>
      </c>
      <c r="DC126" s="173">
        <v>-24.076199400960004</v>
      </c>
      <c r="DD126" s="197">
        <v>0.1</v>
      </c>
      <c r="DE126" s="219">
        <v>0.45835000000000015</v>
      </c>
      <c r="DF126" s="222">
        <f t="shared" si="318"/>
        <v>0</v>
      </c>
      <c r="DG126" s="223">
        <f t="shared" si="319"/>
        <v>-1.1000000000000001</v>
      </c>
      <c r="DH126" s="198">
        <f t="shared" si="320"/>
        <v>-24.816839899449189</v>
      </c>
      <c r="DI126" s="198">
        <f t="shared" si="321"/>
        <v>-2.1999999999998465E-2</v>
      </c>
      <c r="DJ126" s="503">
        <f t="shared" si="357"/>
        <v>0</v>
      </c>
      <c r="DK126" s="503">
        <f t="shared" si="358"/>
        <v>0</v>
      </c>
      <c r="DL126" s="503">
        <f t="shared" si="359"/>
        <v>0</v>
      </c>
      <c r="DM126" s="503">
        <f t="shared" si="360"/>
        <v>0</v>
      </c>
      <c r="DN126" s="504">
        <f t="shared" si="240"/>
        <v>-24.816839899449189</v>
      </c>
      <c r="DO126" s="513">
        <f t="shared" si="386"/>
        <v>-2.1999999999998465E-2</v>
      </c>
      <c r="DP126" s="513">
        <f t="shared" si="322"/>
        <v>-2.1999999999998465E-2</v>
      </c>
      <c r="DR126" s="161"/>
      <c r="DT126" s="103">
        <f t="shared" si="398"/>
        <v>-23.886457209571997</v>
      </c>
      <c r="DU126" s="178"/>
      <c r="DV126" s="179"/>
      <c r="DW126" s="36">
        <v>42368</v>
      </c>
      <c r="DX126" s="107">
        <v>-1.3554500000000003</v>
      </c>
      <c r="DY126" s="107">
        <v>-1.3583500000000002</v>
      </c>
      <c r="DZ126" s="173">
        <v>-24.076199400960004</v>
      </c>
      <c r="EA126" s="197">
        <v>0.1</v>
      </c>
      <c r="EB126" s="219">
        <v>-3.7416499999999995</v>
      </c>
      <c r="EC126" s="222">
        <f t="shared" si="323"/>
        <v>-1.3</v>
      </c>
      <c r="ED126" s="223">
        <f t="shared" si="324"/>
        <v>0</v>
      </c>
      <c r="EE126" s="198">
        <f t="shared" si="325"/>
        <v>-23.161014396181205</v>
      </c>
      <c r="EF126" s="198">
        <f t="shared" si="326"/>
        <v>-0.12999999999999901</v>
      </c>
      <c r="EG126" s="503">
        <f t="shared" si="361"/>
        <v>0</v>
      </c>
      <c r="EH126" s="503">
        <f t="shared" si="362"/>
        <v>0</v>
      </c>
      <c r="EI126" s="503">
        <f t="shared" si="363"/>
        <v>0</v>
      </c>
      <c r="EJ126" s="503">
        <f t="shared" si="364"/>
        <v>0</v>
      </c>
      <c r="EK126" s="504">
        <f t="shared" si="244"/>
        <v>-22.8451240735012</v>
      </c>
      <c r="EL126" s="513">
        <f t="shared" si="387"/>
        <v>-0.12999999999999901</v>
      </c>
      <c r="EM126" s="513">
        <f t="shared" si="327"/>
        <v>-0.12999999999999901</v>
      </c>
      <c r="EO126" s="161"/>
      <c r="EQ126" s="103">
        <f t="shared" si="399"/>
        <v>-22.227124073501194</v>
      </c>
      <c r="ER126" s="178"/>
      <c r="ES126" s="179"/>
      <c r="ET126" s="36">
        <v>42368</v>
      </c>
      <c r="EU126" s="107">
        <v>-1.3554500000000003</v>
      </c>
      <c r="EV126" s="107">
        <v>-1.3583500000000002</v>
      </c>
      <c r="EW126" s="173">
        <v>-24.076199400960004</v>
      </c>
      <c r="EX126" s="197">
        <v>0.1</v>
      </c>
      <c r="EY126" s="219">
        <v>-1.6416499999999998</v>
      </c>
      <c r="EZ126" s="222">
        <f t="shared" si="328"/>
        <v>-1.2</v>
      </c>
      <c r="FA126" s="223">
        <f t="shared" si="329"/>
        <v>0</v>
      </c>
      <c r="FB126" s="198">
        <f t="shared" si="330"/>
        <v>-24.099854038647194</v>
      </c>
      <c r="FC126" s="198">
        <f t="shared" si="331"/>
        <v>-0.12000000000000099</v>
      </c>
      <c r="FD126" s="503">
        <f t="shared" si="365"/>
        <v>0</v>
      </c>
      <c r="FE126" s="503">
        <f t="shared" si="366"/>
        <v>0</v>
      </c>
      <c r="FF126" s="503">
        <f t="shared" si="367"/>
        <v>0</v>
      </c>
      <c r="FG126" s="503">
        <f t="shared" si="368"/>
        <v>0</v>
      </c>
      <c r="FH126" s="504">
        <f t="shared" si="248"/>
        <v>-24.729854038647186</v>
      </c>
      <c r="FI126" s="513">
        <f t="shared" si="388"/>
        <v>-7.2000000000000591E-2</v>
      </c>
      <c r="FJ126" s="513">
        <f t="shared" si="332"/>
        <v>-0.12000000000000099</v>
      </c>
      <c r="FL126" s="161"/>
      <c r="FN126" s="103">
        <f t="shared" si="400"/>
        <v>-24.24342459681198</v>
      </c>
      <c r="FO126" s="178"/>
      <c r="FP126" s="179"/>
      <c r="FQ126" s="36">
        <v>42368</v>
      </c>
      <c r="FR126" s="107">
        <v>-1.3554500000000003</v>
      </c>
      <c r="FS126" s="107">
        <v>-1.3583500000000002</v>
      </c>
      <c r="FT126" s="173">
        <v>-24.076199400960004</v>
      </c>
      <c r="FU126" s="197">
        <v>0.1</v>
      </c>
      <c r="FV126" s="218">
        <v>0.20835000000000026</v>
      </c>
      <c r="FW126" s="222">
        <f t="shared" si="333"/>
        <v>0</v>
      </c>
      <c r="FX126" s="223">
        <f t="shared" si="334"/>
        <v>-1.1000000000000001</v>
      </c>
      <c r="FY126" s="198">
        <f t="shared" si="335"/>
        <v>-24.731680912451203</v>
      </c>
      <c r="FZ126" s="198">
        <f t="shared" si="336"/>
        <v>-2.1999999999998465E-2</v>
      </c>
      <c r="GA126" s="503">
        <f t="shared" si="369"/>
        <v>0</v>
      </c>
      <c r="GB126" s="503">
        <f t="shared" si="370"/>
        <v>0</v>
      </c>
      <c r="GC126" s="503">
        <f t="shared" si="371"/>
        <v>0</v>
      </c>
      <c r="GD126" s="503">
        <f t="shared" si="372"/>
        <v>0</v>
      </c>
      <c r="GE126" s="504">
        <f t="shared" si="252"/>
        <v>-24.531680912451204</v>
      </c>
      <c r="GF126" s="513">
        <f t="shared" si="389"/>
        <v>-2.1999999999998465E-2</v>
      </c>
      <c r="GG126" s="513">
        <f t="shared" si="337"/>
        <v>-2.1999999999998465E-2</v>
      </c>
      <c r="GI126" s="161"/>
      <c r="GK126" s="103">
        <f t="shared" si="401"/>
        <v>-24.531680912451204</v>
      </c>
      <c r="GL126" s="178"/>
      <c r="GM126" s="179"/>
      <c r="GN126" s="36">
        <v>42368</v>
      </c>
      <c r="GO126" s="107">
        <v>-1.3554500000000003</v>
      </c>
      <c r="GP126" s="107">
        <v>-1.3583500000000002</v>
      </c>
      <c r="GQ126" s="173">
        <v>-24.076199400960004</v>
      </c>
      <c r="GR126" s="197">
        <v>0.1</v>
      </c>
      <c r="GS126" s="218">
        <v>-5.0416500000000006</v>
      </c>
      <c r="GT126" s="222">
        <f t="shared" si="338"/>
        <v>-1.4</v>
      </c>
      <c r="GU126" s="223">
        <f t="shared" si="339"/>
        <v>0</v>
      </c>
      <c r="GV126" s="198">
        <f t="shared" si="340"/>
        <v>-24.995999999999984</v>
      </c>
      <c r="GW126" s="198">
        <f t="shared" si="341"/>
        <v>-2.7999999999998693E-2</v>
      </c>
      <c r="GX126" s="503">
        <f t="shared" si="373"/>
        <v>0</v>
      </c>
      <c r="GY126" s="503">
        <f t="shared" si="374"/>
        <v>0</v>
      </c>
      <c r="GZ126" s="503">
        <f t="shared" si="375"/>
        <v>0</v>
      </c>
      <c r="HA126" s="503">
        <f t="shared" si="376"/>
        <v>0</v>
      </c>
      <c r="HB126" s="504">
        <f t="shared" si="256"/>
        <v>-24.624454129133195</v>
      </c>
      <c r="HC126" s="513">
        <f t="shared" si="390"/>
        <v>-1.6799999999999215E-2</v>
      </c>
      <c r="HD126" s="513">
        <f t="shared" si="342"/>
        <v>-2.7999999999998693E-2</v>
      </c>
      <c r="HF126" s="161"/>
      <c r="HH126" s="103">
        <f t="shared" si="402"/>
        <v>-24.612454129133194</v>
      </c>
      <c r="HJ126" s="179"/>
      <c r="HK126" s="36">
        <v>42368</v>
      </c>
      <c r="HL126" s="107">
        <v>-1.3554500000000003</v>
      </c>
      <c r="HM126" s="107">
        <v>-1.3583500000000002</v>
      </c>
      <c r="HN126" s="173">
        <v>-24.076199400960004</v>
      </c>
      <c r="HO126" s="197">
        <v>0.1</v>
      </c>
      <c r="HP126" s="218">
        <v>2.7083500000000003</v>
      </c>
      <c r="HQ126" s="222">
        <f t="shared" si="343"/>
        <v>0</v>
      </c>
      <c r="HR126" s="223">
        <f t="shared" si="344"/>
        <v>-0.5</v>
      </c>
      <c r="HS126" s="198">
        <f t="shared" si="345"/>
        <v>-24.0606207868688</v>
      </c>
      <c r="HT126" s="198">
        <f t="shared" si="346"/>
        <v>-5.0000000000000711E-2</v>
      </c>
      <c r="HU126" s="503">
        <f t="shared" si="377"/>
        <v>0</v>
      </c>
      <c r="HV126" s="503">
        <f t="shared" si="378"/>
        <v>0</v>
      </c>
      <c r="HW126" s="503">
        <f t="shared" si="379"/>
        <v>0</v>
      </c>
      <c r="HX126" s="503">
        <f t="shared" si="380"/>
        <v>0</v>
      </c>
      <c r="HY126" s="504">
        <f t="shared" si="260"/>
        <v>-23.660620786868801</v>
      </c>
      <c r="HZ126" s="513">
        <f t="shared" si="391"/>
        <v>-5.0000000000000711E-2</v>
      </c>
      <c r="IA126" s="513">
        <f t="shared" si="347"/>
        <v>-5.0000000000000711E-2</v>
      </c>
      <c r="IB126" s="159"/>
      <c r="IC126" s="161"/>
      <c r="ID126" s="159"/>
      <c r="IE126" s="103">
        <f t="shared" si="403"/>
        <v>-23.3468282181448</v>
      </c>
      <c r="IF126" s="178"/>
      <c r="IG126" s="179"/>
      <c r="IH126" s="36">
        <v>42368</v>
      </c>
      <c r="II126" s="107">
        <v>-1.3554500000000003</v>
      </c>
      <c r="IJ126" s="107">
        <v>-1.3583500000000002</v>
      </c>
      <c r="IK126" s="173">
        <v>-24.076199400960004</v>
      </c>
      <c r="IL126" s="197">
        <v>0.1</v>
      </c>
      <c r="IM126" s="218">
        <v>0.95835000000000015</v>
      </c>
      <c r="IN126" s="222">
        <f t="shared" si="348"/>
        <v>0</v>
      </c>
      <c r="IO126" s="223">
        <f t="shared" si="349"/>
        <v>-1.1000000000000001</v>
      </c>
      <c r="IP126" s="198">
        <f t="shared" si="350"/>
        <v>-24.701000000000001</v>
      </c>
      <c r="IQ126" s="198">
        <f t="shared" si="351"/>
        <v>-2.1999999999998465E-2</v>
      </c>
      <c r="IR126" s="503">
        <f t="shared" si="381"/>
        <v>0</v>
      </c>
      <c r="IS126" s="503">
        <f t="shared" si="382"/>
        <v>0</v>
      </c>
      <c r="IT126" s="503">
        <f t="shared" si="383"/>
        <v>0</v>
      </c>
      <c r="IU126" s="503">
        <f t="shared" si="384"/>
        <v>0</v>
      </c>
      <c r="IV126" s="504">
        <f t="shared" si="264"/>
        <v>-24.245167740969183</v>
      </c>
      <c r="IW126" s="513">
        <f t="shared" si="392"/>
        <v>-2.1999999999998465E-2</v>
      </c>
      <c r="IX126" s="513">
        <f t="shared" si="352"/>
        <v>-2.1999999999998465E-2</v>
      </c>
      <c r="IY126" s="159"/>
      <c r="IZ126" s="161"/>
      <c r="JA126" s="159"/>
      <c r="JB126" s="103">
        <f t="shared" si="404"/>
        <v>-24.040914087414073</v>
      </c>
      <c r="JC126" s="184"/>
      <c r="JD126" s="515">
        <v>-24.076199400960004</v>
      </c>
      <c r="JF126" s="159">
        <v>-1.0416499999999997</v>
      </c>
      <c r="JG126" s="159">
        <f t="shared" si="405"/>
        <v>-24.662153755081992</v>
      </c>
      <c r="JH126" s="159"/>
      <c r="JJ126" s="159">
        <v>0.45835000000000015</v>
      </c>
      <c r="JK126" s="159">
        <f t="shared" si="406"/>
        <v>-23.886457209571997</v>
      </c>
      <c r="JL126" s="159"/>
      <c r="JN126" s="159">
        <v>-3.7416499999999995</v>
      </c>
      <c r="JO126" s="159">
        <f t="shared" si="407"/>
        <v>-22.227124073501194</v>
      </c>
      <c r="JP126" s="159"/>
      <c r="JR126" s="159">
        <v>-1.6416499999999998</v>
      </c>
      <c r="JS126" s="159">
        <f t="shared" si="408"/>
        <v>-24.24342459681198</v>
      </c>
      <c r="JT126" s="159"/>
      <c r="JV126" s="159">
        <v>0.20835000000000026</v>
      </c>
      <c r="JW126" s="159">
        <f t="shared" si="409"/>
        <v>-24.531680912451204</v>
      </c>
      <c r="JX126" s="159"/>
      <c r="JZ126" s="159">
        <v>-5.0416500000000006</v>
      </c>
      <c r="KA126" s="159">
        <f t="shared" si="410"/>
        <v>-24.612454129133194</v>
      </c>
      <c r="KB126" s="159"/>
      <c r="KD126" s="370">
        <v>2.7083500000000003</v>
      </c>
      <c r="KE126" s="159">
        <f t="shared" si="411"/>
        <v>-23.3468282181448</v>
      </c>
      <c r="KF126" s="159"/>
      <c r="KH126" s="218">
        <v>0.95835000000000015</v>
      </c>
      <c r="KI126" s="159">
        <f t="shared" si="232"/>
        <v>-24.040914087414073</v>
      </c>
      <c r="KJ126" s="159"/>
      <c r="KK126" s="36">
        <v>42368</v>
      </c>
      <c r="KL126" s="36"/>
    </row>
    <row r="127" spans="1:315" ht="15.75" thickBot="1" x14ac:dyDescent="0.3">
      <c r="A127" s="95">
        <v>41273</v>
      </c>
      <c r="B127" s="36">
        <v>41273</v>
      </c>
      <c r="C127" s="303">
        <v>-2.4</v>
      </c>
      <c r="D127" s="303">
        <v>-0.9</v>
      </c>
      <c r="E127" s="303">
        <v>-5.0999999999999996</v>
      </c>
      <c r="F127" s="303">
        <v>-3</v>
      </c>
      <c r="G127" s="303">
        <v>-1.1499999999999999</v>
      </c>
      <c r="H127" s="303">
        <v>-6.4</v>
      </c>
      <c r="I127" s="303">
        <v>1.35</v>
      </c>
      <c r="J127" s="303">
        <v>-0.4</v>
      </c>
      <c r="K127" s="105"/>
      <c r="L127" s="36">
        <v>42368</v>
      </c>
      <c r="M127" s="104">
        <v>-1.3554500000000003</v>
      </c>
      <c r="N127" s="98">
        <f t="shared" si="215"/>
        <v>-1.3583500000000002</v>
      </c>
      <c r="O127" s="107">
        <f t="shared" si="216"/>
        <v>-1.36005</v>
      </c>
      <c r="P127" s="264"/>
      <c r="Q127" s="177">
        <v>42368</v>
      </c>
      <c r="R127" s="303">
        <v>-2.4</v>
      </c>
      <c r="S127" s="219">
        <v>-1.0416499999999997</v>
      </c>
      <c r="U127" s="303">
        <v>-0.9</v>
      </c>
      <c r="V127" s="219">
        <v>0.45835000000000015</v>
      </c>
      <c r="X127" s="303">
        <v>-5.0999999999999996</v>
      </c>
      <c r="Y127" s="219">
        <v>-3.7416499999999995</v>
      </c>
      <c r="AA127" s="303">
        <v>-3</v>
      </c>
      <c r="AB127" s="219">
        <v>-1.6416499999999998</v>
      </c>
      <c r="AD127" s="303">
        <v>-1.1499999999999999</v>
      </c>
      <c r="AE127" s="218">
        <v>0.20835000000000026</v>
      </c>
      <c r="AG127" s="303">
        <v>-6.4</v>
      </c>
      <c r="AH127" s="218">
        <v>-5.0416500000000006</v>
      </c>
      <c r="AJ127" s="303">
        <v>1.35</v>
      </c>
      <c r="AK127" s="218">
        <v>2.7083500000000003</v>
      </c>
      <c r="AL127" s="103"/>
      <c r="AM127" s="303">
        <v>-0.4</v>
      </c>
      <c r="AN127" s="330">
        <f t="shared" si="206"/>
        <v>0.95835000000000015</v>
      </c>
      <c r="AO127" s="103"/>
      <c r="AZ127" s="36">
        <v>42369</v>
      </c>
      <c r="BA127" s="303">
        <v>-4.5999999999999996</v>
      </c>
      <c r="BB127" s="227"/>
      <c r="BC127" s="303">
        <v>0.25</v>
      </c>
      <c r="BD127" s="184"/>
      <c r="BE127" s="303">
        <v>-7.7</v>
      </c>
      <c r="BF127" s="184"/>
      <c r="BG127" s="303">
        <v>-7.4</v>
      </c>
      <c r="BH127" s="184"/>
      <c r="BI127" s="303">
        <v>-5.2</v>
      </c>
      <c r="BJ127" s="184"/>
      <c r="BK127" s="303">
        <v>-7.75</v>
      </c>
      <c r="BL127" s="374"/>
      <c r="BM127" s="303">
        <v>-0.10000000000000009</v>
      </c>
      <c r="BN127" s="184"/>
      <c r="BO127" s="303">
        <v>1.5</v>
      </c>
      <c r="BP127" s="184"/>
      <c r="BQ127">
        <f t="shared" si="396"/>
        <v>1</v>
      </c>
      <c r="BR127" s="36">
        <v>42363</v>
      </c>
      <c r="BS127">
        <v>68</v>
      </c>
      <c r="BT127">
        <f t="shared" si="393"/>
        <v>0.68</v>
      </c>
      <c r="BU127" s="490"/>
      <c r="BV127" s="36">
        <v>42369</v>
      </c>
      <c r="BW127" s="100">
        <v>73</v>
      </c>
      <c r="BX127" s="100">
        <f t="shared" si="394"/>
        <v>0.73</v>
      </c>
      <c r="BY127" s="100">
        <f t="shared" si="395"/>
        <v>-24.080426249559995</v>
      </c>
      <c r="BZ127" s="100"/>
      <c r="CA127" s="100"/>
      <c r="CC127" s="36">
        <v>42369</v>
      </c>
      <c r="CD127" s="107">
        <v>-1.3460500000000006</v>
      </c>
      <c r="CE127" s="107">
        <v>-1.3507500000000006</v>
      </c>
      <c r="CF127" s="173">
        <v>-24.080426249559995</v>
      </c>
      <c r="CG127" s="197">
        <v>0.1</v>
      </c>
      <c r="CH127" s="219">
        <v>-3.2492499999999991</v>
      </c>
      <c r="CI127" s="222">
        <f t="shared" si="313"/>
        <v>-1.3</v>
      </c>
      <c r="CJ127" s="223">
        <f t="shared" si="314"/>
        <v>0</v>
      </c>
      <c r="CK127" s="198">
        <f t="shared" si="315"/>
        <v>-24.755059000545991</v>
      </c>
      <c r="CL127" s="198">
        <f t="shared" si="316"/>
        <v>-2.5999999999999801E-2</v>
      </c>
      <c r="CM127" s="503">
        <f t="shared" si="353"/>
        <v>0</v>
      </c>
      <c r="CN127" s="503">
        <f t="shared" si="354"/>
        <v>0</v>
      </c>
      <c r="CO127" s="503">
        <f t="shared" si="355"/>
        <v>0</v>
      </c>
      <c r="CP127" s="503">
        <f t="shared" si="356"/>
        <v>0</v>
      </c>
      <c r="CQ127" s="504">
        <f t="shared" si="236"/>
        <v>-24.755059000545991</v>
      </c>
      <c r="CR127" s="513">
        <f t="shared" si="385"/>
        <v>-1.559999999999988E-2</v>
      </c>
      <c r="CS127" s="513">
        <f t="shared" si="317"/>
        <v>-2.5999999999999801E-2</v>
      </c>
      <c r="CU127" s="161"/>
      <c r="CW127" s="103">
        <f t="shared" si="397"/>
        <v>-24.688153755081991</v>
      </c>
      <c r="CZ127" s="36">
        <v>42369</v>
      </c>
      <c r="DA127" s="107">
        <v>-1.3460500000000006</v>
      </c>
      <c r="DB127" s="107">
        <v>-1.3507500000000006</v>
      </c>
      <c r="DC127" s="173">
        <v>-24.080426249559995</v>
      </c>
      <c r="DD127" s="197">
        <v>0.1</v>
      </c>
      <c r="DE127" s="219">
        <v>1.6007500000000006</v>
      </c>
      <c r="DF127" s="222">
        <f t="shared" si="318"/>
        <v>0</v>
      </c>
      <c r="DG127" s="223">
        <f t="shared" si="319"/>
        <v>-1</v>
      </c>
      <c r="DH127" s="198">
        <f t="shared" si="320"/>
        <v>-24.836839899449188</v>
      </c>
      <c r="DI127" s="198">
        <f t="shared" si="321"/>
        <v>-1.9999999999999574E-2</v>
      </c>
      <c r="DJ127" s="503">
        <f t="shared" si="357"/>
        <v>0</v>
      </c>
      <c r="DK127" s="503">
        <f t="shared" si="358"/>
        <v>0</v>
      </c>
      <c r="DL127" s="503">
        <f t="shared" si="359"/>
        <v>0</v>
      </c>
      <c r="DM127" s="503">
        <f t="shared" si="360"/>
        <v>0</v>
      </c>
      <c r="DN127" s="504">
        <f t="shared" si="240"/>
        <v>-24.836839899449188</v>
      </c>
      <c r="DO127" s="513">
        <f t="shared" si="386"/>
        <v>-1.9999999999999574E-2</v>
      </c>
      <c r="DP127" s="513">
        <f t="shared" si="322"/>
        <v>-1.9999999999999574E-2</v>
      </c>
      <c r="DR127" s="161"/>
      <c r="DT127" s="103">
        <f t="shared" si="398"/>
        <v>-23.906457209571997</v>
      </c>
      <c r="DU127" s="178"/>
      <c r="DV127" s="179"/>
      <c r="DW127" s="36">
        <v>42369</v>
      </c>
      <c r="DX127" s="107">
        <v>-1.3460500000000006</v>
      </c>
      <c r="DY127" s="107">
        <v>-1.3507500000000006</v>
      </c>
      <c r="DZ127" s="173">
        <v>-24.080426249559995</v>
      </c>
      <c r="EA127" s="197">
        <v>0.1</v>
      </c>
      <c r="EB127" s="219">
        <v>-6.3492499999999996</v>
      </c>
      <c r="EC127" s="222">
        <f t="shared" si="323"/>
        <v>-1.4</v>
      </c>
      <c r="ED127" s="223">
        <f t="shared" si="324"/>
        <v>0</v>
      </c>
      <c r="EE127" s="198">
        <f t="shared" si="325"/>
        <v>-23.301014396181206</v>
      </c>
      <c r="EF127" s="198">
        <f t="shared" si="326"/>
        <v>-0.14000000000000057</v>
      </c>
      <c r="EG127" s="503">
        <f t="shared" si="361"/>
        <v>0</v>
      </c>
      <c r="EH127" s="503">
        <f t="shared" si="362"/>
        <v>0</v>
      </c>
      <c r="EI127" s="503">
        <f t="shared" si="363"/>
        <v>0</v>
      </c>
      <c r="EJ127" s="503">
        <f t="shared" si="364"/>
        <v>0</v>
      </c>
      <c r="EK127" s="504">
        <f t="shared" si="244"/>
        <v>-22.985124073501201</v>
      </c>
      <c r="EL127" s="513">
        <f t="shared" si="387"/>
        <v>-0.14000000000000057</v>
      </c>
      <c r="EM127" s="513">
        <f t="shared" si="327"/>
        <v>-0.14000000000000057</v>
      </c>
      <c r="EO127" s="161"/>
      <c r="EQ127" s="103">
        <f t="shared" si="399"/>
        <v>-22.367124073501195</v>
      </c>
      <c r="ER127" s="178"/>
      <c r="ES127" s="179"/>
      <c r="ET127" s="36">
        <v>42369</v>
      </c>
      <c r="EU127" s="107">
        <v>-1.3460500000000006</v>
      </c>
      <c r="EV127" s="107">
        <v>-1.3507500000000006</v>
      </c>
      <c r="EW127" s="173">
        <v>-24.080426249559995</v>
      </c>
      <c r="EX127" s="197">
        <v>0.1</v>
      </c>
      <c r="EY127" s="219">
        <v>-6.0492499999999998</v>
      </c>
      <c r="EZ127" s="222">
        <f t="shared" si="328"/>
        <v>-1.4</v>
      </c>
      <c r="FA127" s="223">
        <f t="shared" si="329"/>
        <v>0</v>
      </c>
      <c r="FB127" s="198">
        <f t="shared" si="330"/>
        <v>-24.239854038647195</v>
      </c>
      <c r="FC127" s="198">
        <f t="shared" si="331"/>
        <v>-0.14000000000000057</v>
      </c>
      <c r="FD127" s="503">
        <f t="shared" si="365"/>
        <v>0</v>
      </c>
      <c r="FE127" s="503">
        <f t="shared" si="366"/>
        <v>0</v>
      </c>
      <c r="FF127" s="503">
        <f t="shared" si="367"/>
        <v>0</v>
      </c>
      <c r="FG127" s="503">
        <f t="shared" si="368"/>
        <v>0</v>
      </c>
      <c r="FH127" s="504">
        <f t="shared" si="248"/>
        <v>-24.869854038647187</v>
      </c>
      <c r="FI127" s="513">
        <f t="shared" si="388"/>
        <v>-8.4000000000000338E-2</v>
      </c>
      <c r="FJ127" s="513">
        <f t="shared" si="332"/>
        <v>-0.14000000000000057</v>
      </c>
      <c r="FL127" s="161"/>
      <c r="FN127" s="103">
        <f t="shared" si="400"/>
        <v>-24.383424596811981</v>
      </c>
      <c r="FO127" s="178"/>
      <c r="FP127" s="179"/>
      <c r="FQ127" s="36">
        <v>42369</v>
      </c>
      <c r="FR127" s="107">
        <v>-1.3460500000000006</v>
      </c>
      <c r="FS127" s="107">
        <v>-1.3507500000000006</v>
      </c>
      <c r="FT127" s="173">
        <v>-24.080426249559995</v>
      </c>
      <c r="FU127" s="197">
        <v>0.1</v>
      </c>
      <c r="FV127" s="218">
        <v>-3.8492499999999996</v>
      </c>
      <c r="FW127" s="222">
        <f t="shared" si="333"/>
        <v>-1.3</v>
      </c>
      <c r="FX127" s="223">
        <f t="shared" si="334"/>
        <v>0</v>
      </c>
      <c r="FY127" s="198">
        <f t="shared" si="335"/>
        <v>-24.757680912451203</v>
      </c>
      <c r="FZ127" s="198">
        <f t="shared" si="336"/>
        <v>-2.5999999999999801E-2</v>
      </c>
      <c r="GA127" s="503">
        <f t="shared" si="369"/>
        <v>0</v>
      </c>
      <c r="GB127" s="503">
        <f t="shared" si="370"/>
        <v>0</v>
      </c>
      <c r="GC127" s="503">
        <f t="shared" si="371"/>
        <v>0</v>
      </c>
      <c r="GD127" s="503">
        <f t="shared" si="372"/>
        <v>0</v>
      </c>
      <c r="GE127" s="504">
        <f t="shared" si="252"/>
        <v>-24.557680912451204</v>
      </c>
      <c r="GF127" s="513">
        <f t="shared" si="389"/>
        <v>-1.559999999999988E-2</v>
      </c>
      <c r="GG127" s="513">
        <f t="shared" si="337"/>
        <v>-2.5999999999999801E-2</v>
      </c>
      <c r="GI127" s="161"/>
      <c r="GK127" s="103">
        <f t="shared" si="401"/>
        <v>-24.557680912451204</v>
      </c>
      <c r="GL127" s="178"/>
      <c r="GM127" s="179"/>
      <c r="GN127" s="36">
        <v>42369</v>
      </c>
      <c r="GO127" s="107">
        <v>-1.3460500000000006</v>
      </c>
      <c r="GP127" s="107">
        <v>-1.3507500000000006</v>
      </c>
      <c r="GQ127" s="173">
        <v>-24.080426249559995</v>
      </c>
      <c r="GR127" s="197">
        <v>0.1</v>
      </c>
      <c r="GS127" s="218">
        <v>-6.3992499999999994</v>
      </c>
      <c r="GT127" s="222">
        <f t="shared" si="338"/>
        <v>-1.4</v>
      </c>
      <c r="GU127" s="223">
        <f t="shared" si="339"/>
        <v>0</v>
      </c>
      <c r="GV127" s="198">
        <f t="shared" si="340"/>
        <v>-25.023999999999983</v>
      </c>
      <c r="GW127" s="198">
        <f t="shared" si="341"/>
        <v>-2.7999999999998693E-2</v>
      </c>
      <c r="GX127" s="503">
        <f t="shared" si="373"/>
        <v>0</v>
      </c>
      <c r="GY127" s="503">
        <f t="shared" si="374"/>
        <v>0</v>
      </c>
      <c r="GZ127" s="503">
        <f t="shared" si="375"/>
        <v>0</v>
      </c>
      <c r="HA127" s="503">
        <f t="shared" si="376"/>
        <v>0</v>
      </c>
      <c r="HB127" s="504">
        <f t="shared" si="256"/>
        <v>-24.652454129133194</v>
      </c>
      <c r="HC127" s="513">
        <f t="shared" si="390"/>
        <v>-1.6799999999999215E-2</v>
      </c>
      <c r="HD127" s="513">
        <f t="shared" si="342"/>
        <v>-2.7999999999998693E-2</v>
      </c>
      <c r="HF127" s="161"/>
      <c r="HH127" s="103">
        <f t="shared" si="402"/>
        <v>-24.640454129133193</v>
      </c>
      <c r="HJ127" s="179"/>
      <c r="HK127" s="36">
        <v>42369</v>
      </c>
      <c r="HL127" s="107">
        <v>-1.3460500000000006</v>
      </c>
      <c r="HM127" s="107">
        <v>-1.3507500000000006</v>
      </c>
      <c r="HN127" s="173">
        <v>-24.080426249559995</v>
      </c>
      <c r="HO127" s="197">
        <v>0.1</v>
      </c>
      <c r="HP127" s="218">
        <v>1.2507500000000005</v>
      </c>
      <c r="HQ127" s="222">
        <f t="shared" si="343"/>
        <v>0</v>
      </c>
      <c r="HR127" s="223">
        <f t="shared" si="344"/>
        <v>-1</v>
      </c>
      <c r="HS127" s="198">
        <f t="shared" si="345"/>
        <v>-24.160620786868801</v>
      </c>
      <c r="HT127" s="198">
        <f t="shared" si="346"/>
        <v>-0.10000000000000142</v>
      </c>
      <c r="HU127" s="503">
        <f t="shared" si="377"/>
        <v>0</v>
      </c>
      <c r="HV127" s="503">
        <f t="shared" si="378"/>
        <v>0</v>
      </c>
      <c r="HW127" s="503">
        <f t="shared" si="379"/>
        <v>0</v>
      </c>
      <c r="HX127" s="503">
        <f t="shared" si="380"/>
        <v>0</v>
      </c>
      <c r="HY127" s="504">
        <f t="shared" si="260"/>
        <v>-23.760620786868802</v>
      </c>
      <c r="HZ127" s="513">
        <f t="shared" si="391"/>
        <v>-0.10000000000000142</v>
      </c>
      <c r="IA127" s="513">
        <f t="shared" si="347"/>
        <v>-0.10000000000000142</v>
      </c>
      <c r="IB127" s="159"/>
      <c r="IC127" s="161"/>
      <c r="ID127" s="159"/>
      <c r="IE127" s="103">
        <f t="shared" si="403"/>
        <v>-23.446828218144802</v>
      </c>
      <c r="IF127" s="178"/>
      <c r="IG127" s="179"/>
      <c r="IH127" s="36">
        <v>42369</v>
      </c>
      <c r="II127" s="107">
        <v>-1.3460500000000006</v>
      </c>
      <c r="IJ127" s="107">
        <v>-1.3507500000000006</v>
      </c>
      <c r="IK127" s="173">
        <v>-24.080426249559995</v>
      </c>
      <c r="IL127" s="197">
        <v>0.1</v>
      </c>
      <c r="IM127" s="218">
        <v>2.8507500000000006</v>
      </c>
      <c r="IN127" s="222">
        <f t="shared" si="348"/>
        <v>0</v>
      </c>
      <c r="IO127" s="223">
        <f t="shared" si="349"/>
        <v>-0.5</v>
      </c>
      <c r="IP127" s="198">
        <f t="shared" si="350"/>
        <v>-24.711000000000002</v>
      </c>
      <c r="IQ127" s="198">
        <f t="shared" si="351"/>
        <v>-1.0000000000001563E-2</v>
      </c>
      <c r="IR127" s="503">
        <f t="shared" si="381"/>
        <v>0</v>
      </c>
      <c r="IS127" s="503">
        <f t="shared" si="382"/>
        <v>0</v>
      </c>
      <c r="IT127" s="503">
        <f t="shared" si="383"/>
        <v>0</v>
      </c>
      <c r="IU127" s="503">
        <f t="shared" si="384"/>
        <v>0</v>
      </c>
      <c r="IV127" s="504">
        <f t="shared" si="264"/>
        <v>-24.255167740969185</v>
      </c>
      <c r="IW127" s="513">
        <f t="shared" si="392"/>
        <v>-1.0000000000001563E-2</v>
      </c>
      <c r="IX127" s="513">
        <f t="shared" si="352"/>
        <v>-1.0000000000001563E-2</v>
      </c>
      <c r="IY127" s="159"/>
      <c r="IZ127" s="161"/>
      <c r="JA127" s="159"/>
      <c r="JB127" s="103">
        <f t="shared" si="404"/>
        <v>-24.050914087414075</v>
      </c>
      <c r="JC127" s="184"/>
      <c r="JD127" s="515">
        <v>-24.080426249559995</v>
      </c>
      <c r="JF127" s="159">
        <v>-3.2492499999999991</v>
      </c>
      <c r="JG127" s="159">
        <f t="shared" si="405"/>
        <v>-24.688153755081991</v>
      </c>
      <c r="JH127" s="159"/>
      <c r="JJ127" s="159">
        <v>1.6007500000000006</v>
      </c>
      <c r="JK127" s="159">
        <f t="shared" si="406"/>
        <v>-23.906457209571997</v>
      </c>
      <c r="JL127" s="159"/>
      <c r="JN127" s="159">
        <v>-6.3492499999999996</v>
      </c>
      <c r="JO127" s="159">
        <f t="shared" si="407"/>
        <v>-22.367124073501195</v>
      </c>
      <c r="JP127" s="159"/>
      <c r="JR127" s="159">
        <v>-6.0492499999999998</v>
      </c>
      <c r="JS127" s="159">
        <f t="shared" si="408"/>
        <v>-24.383424596811981</v>
      </c>
      <c r="JT127" s="159"/>
      <c r="JV127" s="159">
        <v>-3.8492499999999996</v>
      </c>
      <c r="JW127" s="159">
        <f t="shared" si="409"/>
        <v>-24.557680912451204</v>
      </c>
      <c r="JX127" s="159"/>
      <c r="JZ127" s="159">
        <v>-6.3992499999999994</v>
      </c>
      <c r="KA127" s="159">
        <f t="shared" si="410"/>
        <v>-24.640454129133193</v>
      </c>
      <c r="KB127" s="159"/>
      <c r="KD127" s="370">
        <v>1.2507500000000005</v>
      </c>
      <c r="KE127" s="159">
        <f t="shared" si="411"/>
        <v>-23.446828218144802</v>
      </c>
      <c r="KF127" s="159"/>
      <c r="KH127" s="218">
        <v>2.8507500000000006</v>
      </c>
      <c r="KI127" s="159">
        <f t="shared" si="232"/>
        <v>-24.050914087414075</v>
      </c>
      <c r="KJ127" s="159"/>
      <c r="KK127" s="36">
        <v>42369</v>
      </c>
      <c r="KL127" s="36"/>
    </row>
    <row r="128" spans="1:315" ht="15.75" thickBot="1" x14ac:dyDescent="0.3">
      <c r="A128" s="95">
        <v>41274</v>
      </c>
      <c r="B128" s="36">
        <v>41274</v>
      </c>
      <c r="C128" s="303">
        <v>-4.5999999999999996</v>
      </c>
      <c r="D128" s="303">
        <v>0.25</v>
      </c>
      <c r="E128" s="303">
        <v>-7.7</v>
      </c>
      <c r="F128" s="303">
        <v>-7.4</v>
      </c>
      <c r="G128" s="303">
        <v>-5.2</v>
      </c>
      <c r="H128" s="303">
        <v>-7.75</v>
      </c>
      <c r="I128" s="303">
        <v>-0.10000000000000009</v>
      </c>
      <c r="J128" s="303">
        <v>1.5</v>
      </c>
      <c r="K128" s="105"/>
      <c r="L128" s="36">
        <v>42369</v>
      </c>
      <c r="M128" s="104">
        <v>-1.3460500000000006</v>
      </c>
      <c r="N128" s="98">
        <f t="shared" si="215"/>
        <v>-1.3507500000000006</v>
      </c>
      <c r="O128" s="107">
        <f t="shared" si="216"/>
        <v>-1.3542500000000004</v>
      </c>
      <c r="P128" s="264"/>
      <c r="Q128" s="177">
        <v>42369</v>
      </c>
      <c r="R128" s="303">
        <v>-4.5999999999999996</v>
      </c>
      <c r="S128" s="219">
        <v>-3.2492499999999991</v>
      </c>
      <c r="U128" s="303">
        <v>0.25</v>
      </c>
      <c r="V128" s="219">
        <v>1.6007500000000006</v>
      </c>
      <c r="X128" s="303">
        <v>-7.7</v>
      </c>
      <c r="Y128" s="219">
        <v>-6.3492499999999996</v>
      </c>
      <c r="AA128" s="303">
        <v>-7.4</v>
      </c>
      <c r="AB128" s="219">
        <v>-6.0492499999999998</v>
      </c>
      <c r="AD128" s="303">
        <v>-5.2</v>
      </c>
      <c r="AE128" s="218">
        <v>-3.8492499999999996</v>
      </c>
      <c r="AG128" s="303">
        <v>-7.75</v>
      </c>
      <c r="AH128" s="218">
        <v>-6.3992499999999994</v>
      </c>
      <c r="AJ128" s="303">
        <v>-0.10000000000000009</v>
      </c>
      <c r="AK128" s="218">
        <v>1.2507500000000005</v>
      </c>
      <c r="AL128" s="103"/>
      <c r="AM128" s="303">
        <v>1.5</v>
      </c>
      <c r="AN128" s="330">
        <f t="shared" si="206"/>
        <v>2.8507500000000006</v>
      </c>
      <c r="AO128" s="103"/>
      <c r="AZ128" s="36">
        <v>42370</v>
      </c>
      <c r="BA128" s="303">
        <v>-5.5</v>
      </c>
      <c r="BB128" s="227"/>
      <c r="BC128" s="303">
        <v>-0.19999999999999996</v>
      </c>
      <c r="BD128" s="184"/>
      <c r="BE128" s="303">
        <v>-6.0500000000000007</v>
      </c>
      <c r="BF128" s="184"/>
      <c r="BG128" s="303">
        <v>-10.850000000000001</v>
      </c>
      <c r="BH128" s="184"/>
      <c r="BI128" s="303">
        <v>-5.0999999999999996</v>
      </c>
      <c r="BJ128" s="184"/>
      <c r="BK128" s="303">
        <v>-7.85</v>
      </c>
      <c r="BL128" s="374"/>
      <c r="BM128" s="303">
        <v>-1.85</v>
      </c>
      <c r="BN128" s="227">
        <v>-24.688324074074078</v>
      </c>
      <c r="BO128" s="303">
        <v>4.1500000000000004</v>
      </c>
      <c r="BP128" s="227"/>
      <c r="BQ128">
        <f t="shared" si="396"/>
        <v>1</v>
      </c>
      <c r="BR128" s="36">
        <v>42364</v>
      </c>
      <c r="BS128">
        <v>69</v>
      </c>
      <c r="BT128">
        <f t="shared" si="393"/>
        <v>0.69</v>
      </c>
      <c r="BU128" s="100"/>
      <c r="BV128" s="36">
        <v>42370</v>
      </c>
      <c r="BW128" s="100">
        <v>74</v>
      </c>
      <c r="BX128" s="100">
        <f t="shared" si="394"/>
        <v>0.74</v>
      </c>
      <c r="BY128" s="100">
        <f t="shared" si="395"/>
        <v>-24.08308692416</v>
      </c>
      <c r="BZ128" s="100"/>
      <c r="CA128" s="100"/>
      <c r="CC128" s="36">
        <v>42370</v>
      </c>
      <c r="CD128" s="107">
        <v>-1.333050000000001</v>
      </c>
      <c r="CE128" s="107">
        <v>-1.3395500000000009</v>
      </c>
      <c r="CF128" s="173">
        <v>-24.08308692416</v>
      </c>
      <c r="CG128" s="197">
        <v>0.1</v>
      </c>
      <c r="CH128" s="219">
        <v>-4.1604499999999991</v>
      </c>
      <c r="CI128" s="222">
        <f t="shared" si="313"/>
        <v>-1.4</v>
      </c>
      <c r="CJ128" s="223">
        <f t="shared" si="314"/>
        <v>0</v>
      </c>
      <c r="CK128" s="198">
        <f t="shared" si="315"/>
        <v>-24.78305900054599</v>
      </c>
      <c r="CL128" s="198">
        <f t="shared" si="316"/>
        <v>-2.7999999999998693E-2</v>
      </c>
      <c r="CM128" s="503">
        <f t="shared" si="353"/>
        <v>0</v>
      </c>
      <c r="CN128" s="503">
        <f t="shared" si="354"/>
        <v>0</v>
      </c>
      <c r="CO128" s="503">
        <f t="shared" si="355"/>
        <v>0</v>
      </c>
      <c r="CP128" s="503">
        <f t="shared" si="356"/>
        <v>0</v>
      </c>
      <c r="CQ128" s="504">
        <f t="shared" si="236"/>
        <v>-24.78305900054599</v>
      </c>
      <c r="CR128" s="513">
        <f t="shared" si="385"/>
        <v>-1.6799999999999215E-2</v>
      </c>
      <c r="CS128" s="513">
        <f t="shared" si="317"/>
        <v>-2.7999999999998693E-2</v>
      </c>
      <c r="CU128" s="161"/>
      <c r="CW128" s="103">
        <f t="shared" si="397"/>
        <v>-24.71615375508199</v>
      </c>
      <c r="CZ128" s="36">
        <v>42370</v>
      </c>
      <c r="DA128" s="107">
        <v>-1.333050000000001</v>
      </c>
      <c r="DB128" s="107">
        <v>-1.3395500000000009</v>
      </c>
      <c r="DC128" s="173">
        <v>-24.08308692416</v>
      </c>
      <c r="DD128" s="197">
        <v>0.1</v>
      </c>
      <c r="DE128" s="219">
        <v>1.139550000000001</v>
      </c>
      <c r="DF128" s="222">
        <f t="shared" si="318"/>
        <v>0</v>
      </c>
      <c r="DG128" s="223">
        <f t="shared" si="319"/>
        <v>-1</v>
      </c>
      <c r="DH128" s="198">
        <f t="shared" si="320"/>
        <v>-24.856839899449188</v>
      </c>
      <c r="DI128" s="198">
        <f t="shared" si="321"/>
        <v>-1.9999999999999574E-2</v>
      </c>
      <c r="DJ128" s="503">
        <f t="shared" si="357"/>
        <v>0</v>
      </c>
      <c r="DK128" s="503">
        <f t="shared" si="358"/>
        <v>0</v>
      </c>
      <c r="DL128" s="503">
        <f t="shared" si="359"/>
        <v>0</v>
      </c>
      <c r="DM128" s="503">
        <f t="shared" si="360"/>
        <v>0</v>
      </c>
      <c r="DN128" s="504">
        <f t="shared" si="240"/>
        <v>-24.856839899449188</v>
      </c>
      <c r="DO128" s="513">
        <f t="shared" si="386"/>
        <v>-1.9999999999999574E-2</v>
      </c>
      <c r="DP128" s="513">
        <f t="shared" si="322"/>
        <v>-1.9999999999999574E-2</v>
      </c>
      <c r="DR128" s="161"/>
      <c r="DT128" s="103">
        <f t="shared" si="398"/>
        <v>-23.926457209571996</v>
      </c>
      <c r="DU128" s="178"/>
      <c r="DV128" s="179"/>
      <c r="DW128" s="36">
        <v>42370</v>
      </c>
      <c r="DX128" s="107">
        <v>-1.333050000000001</v>
      </c>
      <c r="DY128" s="107">
        <v>-1.3395500000000009</v>
      </c>
      <c r="DZ128" s="173">
        <v>-24.08308692416</v>
      </c>
      <c r="EA128" s="197">
        <v>0.1</v>
      </c>
      <c r="EB128" s="219">
        <v>-4.7104499999999998</v>
      </c>
      <c r="EC128" s="222">
        <f t="shared" si="323"/>
        <v>-1.4</v>
      </c>
      <c r="ED128" s="223">
        <f t="shared" si="324"/>
        <v>0</v>
      </c>
      <c r="EE128" s="198">
        <f t="shared" si="325"/>
        <v>-23.441014396181206</v>
      </c>
      <c r="EF128" s="198">
        <f t="shared" si="326"/>
        <v>-0.14000000000000057</v>
      </c>
      <c r="EG128" s="503">
        <f t="shared" si="361"/>
        <v>0</v>
      </c>
      <c r="EH128" s="503">
        <f t="shared" si="362"/>
        <v>0</v>
      </c>
      <c r="EI128" s="503">
        <f t="shared" si="363"/>
        <v>0</v>
      </c>
      <c r="EJ128" s="503">
        <f t="shared" si="364"/>
        <v>0</v>
      </c>
      <c r="EK128" s="504">
        <f t="shared" si="244"/>
        <v>-23.125124073501201</v>
      </c>
      <c r="EL128" s="513">
        <f t="shared" si="387"/>
        <v>-0.14000000000000057</v>
      </c>
      <c r="EM128" s="513">
        <f t="shared" si="327"/>
        <v>-0.14000000000000057</v>
      </c>
      <c r="EO128" s="161"/>
      <c r="EQ128" s="103">
        <f t="shared" si="399"/>
        <v>-22.507124073501195</v>
      </c>
      <c r="ER128" s="178"/>
      <c r="ES128" s="179"/>
      <c r="ET128" s="36">
        <v>42370</v>
      </c>
      <c r="EU128" s="107">
        <v>-1.333050000000001</v>
      </c>
      <c r="EV128" s="107">
        <v>-1.3395500000000009</v>
      </c>
      <c r="EW128" s="173">
        <v>-24.08308692416</v>
      </c>
      <c r="EX128" s="197">
        <v>0.1</v>
      </c>
      <c r="EY128" s="219">
        <v>-9.5104500000000005</v>
      </c>
      <c r="EZ128" s="222">
        <f t="shared" si="328"/>
        <v>-1.4</v>
      </c>
      <c r="FA128" s="223">
        <f t="shared" si="329"/>
        <v>0</v>
      </c>
      <c r="FB128" s="198">
        <f t="shared" si="330"/>
        <v>-24.379854038647196</v>
      </c>
      <c r="FC128" s="198">
        <f t="shared" si="331"/>
        <v>-0.14000000000000057</v>
      </c>
      <c r="FD128" s="503">
        <f t="shared" si="365"/>
        <v>0</v>
      </c>
      <c r="FE128" s="503">
        <f t="shared" si="366"/>
        <v>0</v>
      </c>
      <c r="FF128" s="503">
        <f t="shared" si="367"/>
        <v>0</v>
      </c>
      <c r="FG128" s="503">
        <f t="shared" si="368"/>
        <v>0</v>
      </c>
      <c r="FH128" s="504">
        <f t="shared" si="248"/>
        <v>-25.009854038647187</v>
      </c>
      <c r="FI128" s="513">
        <f t="shared" si="388"/>
        <v>-8.4000000000000338E-2</v>
      </c>
      <c r="FJ128" s="513">
        <f t="shared" si="332"/>
        <v>-0.14000000000000057</v>
      </c>
      <c r="FL128" s="161"/>
      <c r="FN128" s="103">
        <f t="shared" si="400"/>
        <v>-24.523424596811982</v>
      </c>
      <c r="FO128" s="178"/>
      <c r="FP128" s="179"/>
      <c r="FQ128" s="36">
        <v>42370</v>
      </c>
      <c r="FR128" s="107">
        <v>-1.333050000000001</v>
      </c>
      <c r="FS128" s="107">
        <v>-1.3395500000000009</v>
      </c>
      <c r="FT128" s="173">
        <v>-24.08308692416</v>
      </c>
      <c r="FU128" s="197">
        <v>0.1</v>
      </c>
      <c r="FV128" s="218">
        <v>-3.7604499999999987</v>
      </c>
      <c r="FW128" s="222">
        <f t="shared" si="333"/>
        <v>-1.3</v>
      </c>
      <c r="FX128" s="223">
        <f t="shared" si="334"/>
        <v>0</v>
      </c>
      <c r="FY128" s="198">
        <f t="shared" si="335"/>
        <v>-24.783680912451203</v>
      </c>
      <c r="FZ128" s="198">
        <f t="shared" si="336"/>
        <v>-2.5999999999999801E-2</v>
      </c>
      <c r="GA128" s="503">
        <f t="shared" si="369"/>
        <v>0</v>
      </c>
      <c r="GB128" s="503">
        <f t="shared" si="370"/>
        <v>0</v>
      </c>
      <c r="GC128" s="503">
        <f t="shared" si="371"/>
        <v>0</v>
      </c>
      <c r="GD128" s="503">
        <f t="shared" si="372"/>
        <v>0</v>
      </c>
      <c r="GE128" s="504">
        <f t="shared" si="252"/>
        <v>-24.583680912451204</v>
      </c>
      <c r="GF128" s="513">
        <f t="shared" si="389"/>
        <v>-1.559999999999988E-2</v>
      </c>
      <c r="GG128" s="513">
        <f t="shared" si="337"/>
        <v>-2.5999999999999801E-2</v>
      </c>
      <c r="GI128" s="161"/>
      <c r="GK128" s="103">
        <f t="shared" si="401"/>
        <v>-24.583680912451204</v>
      </c>
      <c r="GL128" s="178"/>
      <c r="GM128" s="179"/>
      <c r="GN128" s="36">
        <v>42370</v>
      </c>
      <c r="GO128" s="107">
        <v>-1.333050000000001</v>
      </c>
      <c r="GP128" s="107">
        <v>-1.3395500000000009</v>
      </c>
      <c r="GQ128" s="173">
        <v>-24.08308692416</v>
      </c>
      <c r="GR128" s="197">
        <v>0.1</v>
      </c>
      <c r="GS128" s="218">
        <v>-6.5104499999999987</v>
      </c>
      <c r="GT128" s="222">
        <f t="shared" si="338"/>
        <v>-1.4</v>
      </c>
      <c r="GU128" s="223">
        <f t="shared" si="339"/>
        <v>0</v>
      </c>
      <c r="GV128" s="198">
        <f t="shared" si="340"/>
        <v>-25.051999999999982</v>
      </c>
      <c r="GW128" s="198">
        <f t="shared" si="341"/>
        <v>-2.7999999999998693E-2</v>
      </c>
      <c r="GX128" s="503">
        <f t="shared" si="373"/>
        <v>0</v>
      </c>
      <c r="GY128" s="503">
        <f t="shared" si="374"/>
        <v>0</v>
      </c>
      <c r="GZ128" s="503">
        <f t="shared" si="375"/>
        <v>0</v>
      </c>
      <c r="HA128" s="503">
        <f t="shared" si="376"/>
        <v>0</v>
      </c>
      <c r="HB128" s="504">
        <f t="shared" si="256"/>
        <v>-24.680454129133192</v>
      </c>
      <c r="HC128" s="513">
        <f t="shared" si="390"/>
        <v>-1.6799999999999215E-2</v>
      </c>
      <c r="HD128" s="513">
        <f t="shared" si="342"/>
        <v>-2.7999999999998693E-2</v>
      </c>
      <c r="HF128" s="161"/>
      <c r="HH128" s="103">
        <f t="shared" si="402"/>
        <v>-24.668454129133192</v>
      </c>
      <c r="HJ128" s="179"/>
      <c r="HK128" s="36">
        <v>42370</v>
      </c>
      <c r="HL128" s="107">
        <v>-1.333050000000001</v>
      </c>
      <c r="HM128" s="107">
        <v>-1.3395500000000009</v>
      </c>
      <c r="HN128" s="173">
        <v>-24.08308692416</v>
      </c>
      <c r="HO128" s="197">
        <v>0.1</v>
      </c>
      <c r="HP128" s="218">
        <v>-0.51044999999999918</v>
      </c>
      <c r="HQ128" s="222">
        <f t="shared" si="343"/>
        <v>-1.1499999999999999</v>
      </c>
      <c r="HR128" s="223">
        <f t="shared" si="344"/>
        <v>0</v>
      </c>
      <c r="HS128" s="198">
        <f t="shared" si="345"/>
        <v>-24.275620786868799</v>
      </c>
      <c r="HT128" s="198">
        <f t="shared" si="346"/>
        <v>-0.11499999999999844</v>
      </c>
      <c r="HU128" s="503">
        <f t="shared" si="377"/>
        <v>0</v>
      </c>
      <c r="HV128" s="503">
        <f t="shared" si="378"/>
        <v>0</v>
      </c>
      <c r="HW128" s="503">
        <f t="shared" si="379"/>
        <v>0</v>
      </c>
      <c r="HX128" s="503">
        <f t="shared" si="380"/>
        <v>0</v>
      </c>
      <c r="HY128" s="504">
        <f t="shared" si="260"/>
        <v>-23.875620786868801</v>
      </c>
      <c r="HZ128" s="513">
        <f t="shared" si="391"/>
        <v>-6.8999999999999062E-2</v>
      </c>
      <c r="IA128" s="513">
        <f t="shared" si="347"/>
        <v>-0.11499999999999844</v>
      </c>
      <c r="IB128" s="159"/>
      <c r="IC128" s="161"/>
      <c r="ID128" s="159"/>
      <c r="IE128" s="103">
        <f t="shared" si="403"/>
        <v>-23.5618282181448</v>
      </c>
      <c r="IF128" s="225">
        <v>-24.688324074074078</v>
      </c>
      <c r="IG128" s="179"/>
      <c r="IH128" s="36">
        <v>42370</v>
      </c>
      <c r="II128" s="107">
        <v>-1.333050000000001</v>
      </c>
      <c r="IJ128" s="107">
        <v>-1.3395500000000009</v>
      </c>
      <c r="IK128" s="173">
        <v>-24.08308692416</v>
      </c>
      <c r="IL128" s="197">
        <v>0.1</v>
      </c>
      <c r="IM128" s="218">
        <v>5.4895500000000013</v>
      </c>
      <c r="IN128" s="222">
        <f t="shared" si="348"/>
        <v>0</v>
      </c>
      <c r="IO128" s="223">
        <f t="shared" si="349"/>
        <v>1.2</v>
      </c>
      <c r="IP128" s="198">
        <f t="shared" si="350"/>
        <v>-24.591000000000001</v>
      </c>
      <c r="IQ128" s="198">
        <f t="shared" si="351"/>
        <v>0.12000000000000099</v>
      </c>
      <c r="IR128" s="503">
        <f t="shared" si="381"/>
        <v>0</v>
      </c>
      <c r="IS128" s="503">
        <f t="shared" si="382"/>
        <v>0</v>
      </c>
      <c r="IT128" s="503">
        <f t="shared" si="383"/>
        <v>0</v>
      </c>
      <c r="IU128" s="503">
        <f t="shared" si="384"/>
        <v>0</v>
      </c>
      <c r="IV128" s="504">
        <f t="shared" si="264"/>
        <v>-24.135167740969184</v>
      </c>
      <c r="IW128" s="513">
        <f t="shared" si="392"/>
        <v>0.12000000000000099</v>
      </c>
      <c r="IX128" s="513">
        <f t="shared" si="352"/>
        <v>0.12000000000000099</v>
      </c>
      <c r="IY128" s="159"/>
      <c r="IZ128" s="161"/>
      <c r="JA128" s="159"/>
      <c r="JB128" s="103">
        <f t="shared" si="404"/>
        <v>-23.930914087414074</v>
      </c>
      <c r="JC128" s="227"/>
      <c r="JD128" s="170">
        <v>-24.08308692416</v>
      </c>
      <c r="JF128" s="159">
        <v>-4.1604499999999991</v>
      </c>
      <c r="JG128" s="159">
        <f t="shared" si="405"/>
        <v>-24.71615375508199</v>
      </c>
      <c r="JH128" s="159"/>
      <c r="JJ128" s="159">
        <v>1.139550000000001</v>
      </c>
      <c r="JK128" s="159">
        <f t="shared" si="406"/>
        <v>-23.926457209571996</v>
      </c>
      <c r="JL128" s="159"/>
      <c r="JN128" s="159">
        <v>-4.7104499999999998</v>
      </c>
      <c r="JO128" s="159">
        <f t="shared" si="407"/>
        <v>-22.507124073501195</v>
      </c>
      <c r="JP128" s="159"/>
      <c r="JR128" s="159">
        <v>-9.5104500000000005</v>
      </c>
      <c r="JS128" s="159">
        <f t="shared" si="408"/>
        <v>-24.523424596811982</v>
      </c>
      <c r="JT128" s="159"/>
      <c r="JV128" s="159">
        <v>-3.7604499999999987</v>
      </c>
      <c r="JW128" s="159">
        <f t="shared" si="409"/>
        <v>-24.583680912451204</v>
      </c>
      <c r="JX128" s="159"/>
      <c r="JZ128" s="159">
        <v>-6.5104499999999987</v>
      </c>
      <c r="KA128" s="159">
        <f t="shared" si="410"/>
        <v>-24.668454129133192</v>
      </c>
      <c r="KB128" s="159"/>
      <c r="KD128" s="370">
        <v>-0.51044999999999918</v>
      </c>
      <c r="KE128" s="159">
        <f t="shared" si="411"/>
        <v>-23.5618282181448</v>
      </c>
      <c r="KF128" s="228">
        <v>-24.688324074074078</v>
      </c>
      <c r="KH128" s="218">
        <v>5.4895500000000013</v>
      </c>
      <c r="KI128" s="159">
        <f t="shared" si="232"/>
        <v>-23.930914087414074</v>
      </c>
      <c r="KJ128" s="227"/>
      <c r="KK128" s="36">
        <v>42370</v>
      </c>
      <c r="KL128" s="36"/>
    </row>
    <row r="129" spans="1:315" ht="15.75" thickBot="1" x14ac:dyDescent="0.3">
      <c r="A129" s="95">
        <v>41275</v>
      </c>
      <c r="B129" s="36">
        <v>41275</v>
      </c>
      <c r="C129" s="303">
        <v>-5.5</v>
      </c>
      <c r="D129" s="303">
        <v>-0.19999999999999996</v>
      </c>
      <c r="E129" s="303">
        <v>-6.0500000000000007</v>
      </c>
      <c r="F129" s="303">
        <v>-10.850000000000001</v>
      </c>
      <c r="G129" s="303">
        <v>-5.0999999999999996</v>
      </c>
      <c r="H129" s="303">
        <v>-7.85</v>
      </c>
      <c r="I129" s="303">
        <v>-1.85</v>
      </c>
      <c r="J129" s="303">
        <v>4.1500000000000004</v>
      </c>
      <c r="K129" s="105"/>
      <c r="L129" s="36">
        <v>42370</v>
      </c>
      <c r="M129" s="104">
        <v>-1.333050000000001</v>
      </c>
      <c r="N129" s="98">
        <f t="shared" si="215"/>
        <v>-1.3395500000000009</v>
      </c>
      <c r="O129" s="107">
        <f t="shared" si="216"/>
        <v>-1.3448500000000008</v>
      </c>
      <c r="P129" s="264"/>
      <c r="Q129" s="177">
        <v>42370</v>
      </c>
      <c r="R129" s="303">
        <v>-5.5</v>
      </c>
      <c r="S129" s="219">
        <v>-4.1604499999999991</v>
      </c>
      <c r="U129" s="303">
        <v>-0.19999999999999996</v>
      </c>
      <c r="V129" s="219">
        <v>1.139550000000001</v>
      </c>
      <c r="X129" s="303">
        <v>-6.0500000000000007</v>
      </c>
      <c r="Y129" s="219">
        <v>-4.7104499999999998</v>
      </c>
      <c r="AA129" s="303">
        <v>-10.850000000000001</v>
      </c>
      <c r="AB129" s="219">
        <v>-9.5104500000000005</v>
      </c>
      <c r="AD129" s="303">
        <v>-5.0999999999999996</v>
      </c>
      <c r="AE129" s="218">
        <v>-3.7604499999999987</v>
      </c>
      <c r="AG129" s="303">
        <v>-7.85</v>
      </c>
      <c r="AH129" s="218">
        <v>-6.5104499999999987</v>
      </c>
      <c r="AJ129" s="303">
        <v>-1.85</v>
      </c>
      <c r="AK129" s="218">
        <v>-0.51044999999999918</v>
      </c>
      <c r="AL129" s="103">
        <v>-24.688324074074078</v>
      </c>
      <c r="AM129" s="303">
        <v>4.1500000000000004</v>
      </c>
      <c r="AN129" s="330">
        <f t="shared" si="206"/>
        <v>5.4895500000000013</v>
      </c>
      <c r="AO129" s="103"/>
      <c r="AZ129" s="36">
        <v>42371</v>
      </c>
      <c r="BA129" s="303">
        <v>-4.8</v>
      </c>
      <c r="BB129" s="227"/>
      <c r="BC129" s="303">
        <v>0</v>
      </c>
      <c r="BD129" s="184"/>
      <c r="BE129" s="303">
        <v>-3.75</v>
      </c>
      <c r="BF129" s="184"/>
      <c r="BG129" s="303">
        <v>-8.9499999999999993</v>
      </c>
      <c r="BH129" s="184"/>
      <c r="BI129" s="303">
        <v>-5.0999999999999996</v>
      </c>
      <c r="BJ129" s="184"/>
      <c r="BK129" s="303">
        <v>-7.65</v>
      </c>
      <c r="BL129" s="498">
        <v>-25.419699999999999</v>
      </c>
      <c r="BM129" s="303">
        <v>-0.2</v>
      </c>
      <c r="BN129" s="184"/>
      <c r="BO129" s="303">
        <v>4.8499999999999996</v>
      </c>
      <c r="BP129" s="184"/>
      <c r="BQ129">
        <f t="shared" si="396"/>
        <v>1</v>
      </c>
      <c r="BR129" s="36">
        <v>42365</v>
      </c>
      <c r="BS129">
        <v>69</v>
      </c>
      <c r="BT129">
        <f t="shared" si="393"/>
        <v>0.69</v>
      </c>
      <c r="BU129">
        <v>-23.223433333333325</v>
      </c>
      <c r="BV129" s="36">
        <v>42371</v>
      </c>
      <c r="BW129" s="100">
        <v>75</v>
      </c>
      <c r="BX129" s="100">
        <f t="shared" si="394"/>
        <v>0.75</v>
      </c>
      <c r="BY129" s="100">
        <f t="shared" si="395"/>
        <v>-24.084234374999987</v>
      </c>
      <c r="BZ129" s="100"/>
      <c r="CA129" s="100"/>
      <c r="CC129" s="36">
        <v>42371</v>
      </c>
      <c r="CD129" s="107">
        <v>-1.316450000000001</v>
      </c>
      <c r="CE129" s="107">
        <v>-1.324750000000001</v>
      </c>
      <c r="CF129" s="173">
        <v>-24.084234374999987</v>
      </c>
      <c r="CG129" s="197">
        <v>0.1</v>
      </c>
      <c r="CH129" s="219">
        <v>-3.4752499999999991</v>
      </c>
      <c r="CI129" s="222">
        <f t="shared" si="313"/>
        <v>-1.3</v>
      </c>
      <c r="CJ129" s="223">
        <f t="shared" si="314"/>
        <v>0</v>
      </c>
      <c r="CK129" s="198">
        <f t="shared" si="315"/>
        <v>-24.809059000545989</v>
      </c>
      <c r="CL129" s="198">
        <f t="shared" si="316"/>
        <v>-2.5999999999999801E-2</v>
      </c>
      <c r="CM129" s="503">
        <f t="shared" si="353"/>
        <v>0</v>
      </c>
      <c r="CN129" s="503">
        <f t="shared" si="354"/>
        <v>0</v>
      </c>
      <c r="CO129" s="503">
        <f t="shared" si="355"/>
        <v>0</v>
      </c>
      <c r="CP129" s="503">
        <f t="shared" si="356"/>
        <v>0</v>
      </c>
      <c r="CQ129" s="504">
        <f t="shared" si="236"/>
        <v>-24.809059000545989</v>
      </c>
      <c r="CR129" s="513">
        <f t="shared" si="385"/>
        <v>-1.559999999999988E-2</v>
      </c>
      <c r="CS129" s="513">
        <f t="shared" si="317"/>
        <v>-2.5999999999999801E-2</v>
      </c>
      <c r="CU129" s="161"/>
      <c r="CW129" s="103">
        <f t="shared" si="397"/>
        <v>-24.74215375508199</v>
      </c>
      <c r="CZ129" s="36">
        <v>42371</v>
      </c>
      <c r="DA129" s="107">
        <v>-1.316450000000001</v>
      </c>
      <c r="DB129" s="107">
        <v>-1.324750000000001</v>
      </c>
      <c r="DC129" s="173">
        <v>-24.084234374999987</v>
      </c>
      <c r="DD129" s="197">
        <v>0.1</v>
      </c>
      <c r="DE129" s="219">
        <v>1.324750000000001</v>
      </c>
      <c r="DF129" s="222">
        <f t="shared" si="318"/>
        <v>0</v>
      </c>
      <c r="DG129" s="223">
        <f t="shared" si="319"/>
        <v>-1</v>
      </c>
      <c r="DH129" s="198">
        <f t="shared" si="320"/>
        <v>-24.876839899449187</v>
      </c>
      <c r="DI129" s="198">
        <f t="shared" si="321"/>
        <v>-1.9999999999999574E-2</v>
      </c>
      <c r="DJ129" s="503">
        <f t="shared" si="357"/>
        <v>0</v>
      </c>
      <c r="DK129" s="503">
        <f t="shared" si="358"/>
        <v>0</v>
      </c>
      <c r="DL129" s="503">
        <f t="shared" si="359"/>
        <v>0</v>
      </c>
      <c r="DM129" s="503">
        <f t="shared" si="360"/>
        <v>0</v>
      </c>
      <c r="DN129" s="504">
        <f t="shared" si="240"/>
        <v>-24.876839899449187</v>
      </c>
      <c r="DO129" s="513">
        <f t="shared" si="386"/>
        <v>-1.9999999999999574E-2</v>
      </c>
      <c r="DP129" s="513">
        <f t="shared" si="322"/>
        <v>-1.9999999999999574E-2</v>
      </c>
      <c r="DR129" s="161"/>
      <c r="DT129" s="103">
        <f t="shared" si="398"/>
        <v>-23.946457209571996</v>
      </c>
      <c r="DU129" s="178"/>
      <c r="DV129" s="179"/>
      <c r="DW129" s="36">
        <v>42371</v>
      </c>
      <c r="DX129" s="107">
        <v>-1.316450000000001</v>
      </c>
      <c r="DY129" s="107">
        <v>-1.324750000000001</v>
      </c>
      <c r="DZ129" s="173">
        <v>-24.084234374999987</v>
      </c>
      <c r="EA129" s="197">
        <v>0.1</v>
      </c>
      <c r="EB129" s="219">
        <v>-2.4252499999999992</v>
      </c>
      <c r="EC129" s="222">
        <f t="shared" si="323"/>
        <v>-1.25</v>
      </c>
      <c r="ED129" s="223">
        <f t="shared" si="324"/>
        <v>0</v>
      </c>
      <c r="EE129" s="198">
        <f t="shared" si="325"/>
        <v>-23.566014396181206</v>
      </c>
      <c r="EF129" s="198">
        <f t="shared" si="326"/>
        <v>-0.125</v>
      </c>
      <c r="EG129" s="503">
        <f t="shared" si="361"/>
        <v>0</v>
      </c>
      <c r="EH129" s="503">
        <f t="shared" si="362"/>
        <v>0</v>
      </c>
      <c r="EI129" s="503">
        <f t="shared" si="363"/>
        <v>0</v>
      </c>
      <c r="EJ129" s="503">
        <f t="shared" si="364"/>
        <v>0</v>
      </c>
      <c r="EK129" s="504">
        <f t="shared" si="244"/>
        <v>-23.250124073501201</v>
      </c>
      <c r="EL129" s="513">
        <f t="shared" si="387"/>
        <v>-7.4999999999999997E-2</v>
      </c>
      <c r="EM129" s="513">
        <f t="shared" si="327"/>
        <v>-0.125</v>
      </c>
      <c r="EO129" s="161"/>
      <c r="EQ129" s="103">
        <f t="shared" si="399"/>
        <v>-22.632124073501195</v>
      </c>
      <c r="ER129" s="178"/>
      <c r="ES129" s="179"/>
      <c r="ET129" s="36">
        <v>42371</v>
      </c>
      <c r="EU129" s="107">
        <v>-1.316450000000001</v>
      </c>
      <c r="EV129" s="107">
        <v>-1.324750000000001</v>
      </c>
      <c r="EW129" s="173">
        <v>-24.084234374999987</v>
      </c>
      <c r="EX129" s="197">
        <v>0.1</v>
      </c>
      <c r="EY129" s="219">
        <v>-7.6252499999999985</v>
      </c>
      <c r="EZ129" s="222">
        <f t="shared" si="328"/>
        <v>-1.4</v>
      </c>
      <c r="FA129" s="223">
        <f t="shared" si="329"/>
        <v>0</v>
      </c>
      <c r="FB129" s="198">
        <f t="shared" si="330"/>
        <v>-24.519854038647196</v>
      </c>
      <c r="FC129" s="198">
        <f t="shared" si="331"/>
        <v>-0.14000000000000057</v>
      </c>
      <c r="FD129" s="503">
        <f t="shared" si="365"/>
        <v>0</v>
      </c>
      <c r="FE129" s="503">
        <f t="shared" si="366"/>
        <v>0</v>
      </c>
      <c r="FF129" s="503">
        <f t="shared" si="367"/>
        <v>0</v>
      </c>
      <c r="FG129" s="503">
        <f t="shared" si="368"/>
        <v>0</v>
      </c>
      <c r="FH129" s="504">
        <f t="shared" si="248"/>
        <v>-25.149854038647188</v>
      </c>
      <c r="FI129" s="513">
        <f t="shared" si="388"/>
        <v>-8.4000000000000338E-2</v>
      </c>
      <c r="FJ129" s="513">
        <f t="shared" si="332"/>
        <v>-5.600000000000023E-2</v>
      </c>
      <c r="FL129" s="161"/>
      <c r="FN129" s="103">
        <f t="shared" si="400"/>
        <v>-24.579424596811982</v>
      </c>
      <c r="FO129" s="178"/>
      <c r="FP129" s="179"/>
      <c r="FQ129" s="36">
        <v>42371</v>
      </c>
      <c r="FR129" s="107">
        <v>-1.316450000000001</v>
      </c>
      <c r="FS129" s="107">
        <v>-1.324750000000001</v>
      </c>
      <c r="FT129" s="173">
        <v>-24.084234374999987</v>
      </c>
      <c r="FU129" s="197">
        <v>0.1</v>
      </c>
      <c r="FV129" s="218">
        <v>-3.7752499999999989</v>
      </c>
      <c r="FW129" s="222">
        <f t="shared" si="333"/>
        <v>-1.3</v>
      </c>
      <c r="FX129" s="223">
        <f t="shared" si="334"/>
        <v>0</v>
      </c>
      <c r="FY129" s="198">
        <f t="shared" si="335"/>
        <v>-24.809680912451203</v>
      </c>
      <c r="FZ129" s="198">
        <f t="shared" si="336"/>
        <v>-2.5999999999999801E-2</v>
      </c>
      <c r="GA129" s="503">
        <f t="shared" si="369"/>
        <v>0</v>
      </c>
      <c r="GB129" s="503">
        <f t="shared" si="370"/>
        <v>0</v>
      </c>
      <c r="GC129" s="503">
        <f t="shared" si="371"/>
        <v>0</v>
      </c>
      <c r="GD129" s="503">
        <f t="shared" si="372"/>
        <v>0</v>
      </c>
      <c r="GE129" s="504">
        <f t="shared" si="252"/>
        <v>-24.609680912451203</v>
      </c>
      <c r="GF129" s="513">
        <f t="shared" si="389"/>
        <v>-1.559999999999988E-2</v>
      </c>
      <c r="GG129" s="513">
        <f t="shared" si="337"/>
        <v>-2.5999999999999801E-2</v>
      </c>
      <c r="GI129" s="161"/>
      <c r="GK129" s="103">
        <f t="shared" si="401"/>
        <v>-24.609680912451203</v>
      </c>
      <c r="GL129" s="178"/>
      <c r="GM129" s="179"/>
      <c r="GN129" s="36">
        <v>42371</v>
      </c>
      <c r="GO129" s="107">
        <v>-1.316450000000001</v>
      </c>
      <c r="GP129" s="107">
        <v>-1.324750000000001</v>
      </c>
      <c r="GQ129" s="173">
        <v>-24.084234374999987</v>
      </c>
      <c r="GR129" s="197">
        <v>0.1</v>
      </c>
      <c r="GS129" s="218">
        <v>-6.3252499999999996</v>
      </c>
      <c r="GT129" s="222">
        <f t="shared" si="338"/>
        <v>-1.4</v>
      </c>
      <c r="GU129" s="223">
        <f t="shared" si="339"/>
        <v>0</v>
      </c>
      <c r="GV129" s="198">
        <f t="shared" si="340"/>
        <v>-25.079999999999981</v>
      </c>
      <c r="GW129" s="198">
        <f t="shared" si="341"/>
        <v>-2.7999999999998693E-2</v>
      </c>
      <c r="GX129" s="503">
        <f t="shared" si="373"/>
        <v>0</v>
      </c>
      <c r="GY129" s="503">
        <f t="shared" si="374"/>
        <v>0</v>
      </c>
      <c r="GZ129" s="503">
        <f t="shared" si="375"/>
        <v>0</v>
      </c>
      <c r="HA129" s="503">
        <f t="shared" si="376"/>
        <v>0</v>
      </c>
      <c r="HB129" s="504">
        <f t="shared" si="256"/>
        <v>-24.708454129133191</v>
      </c>
      <c r="HC129" s="513">
        <f t="shared" si="390"/>
        <v>-1.6799999999999215E-2</v>
      </c>
      <c r="HD129" s="513">
        <f t="shared" si="342"/>
        <v>-2.7999999999998693E-2</v>
      </c>
      <c r="HF129" s="161"/>
      <c r="HH129" s="103">
        <f t="shared" si="402"/>
        <v>-24.69645412913319</v>
      </c>
      <c r="HI129" s="230">
        <v>-25.419699999999999</v>
      </c>
      <c r="HJ129" s="179"/>
      <c r="HK129" s="36">
        <v>42371</v>
      </c>
      <c r="HL129" s="107">
        <v>-1.316450000000001</v>
      </c>
      <c r="HM129" s="107">
        <v>-1.324750000000001</v>
      </c>
      <c r="HN129" s="173">
        <v>-24.084234374999987</v>
      </c>
      <c r="HO129" s="197">
        <v>0.1</v>
      </c>
      <c r="HP129" s="218">
        <v>1.124750000000001</v>
      </c>
      <c r="HQ129" s="222">
        <f t="shared" si="343"/>
        <v>0</v>
      </c>
      <c r="HR129" s="223">
        <f t="shared" si="344"/>
        <v>-1</v>
      </c>
      <c r="HS129" s="198">
        <f t="shared" si="345"/>
        <v>-24.375620786868801</v>
      </c>
      <c r="HT129" s="198">
        <f t="shared" si="346"/>
        <v>-0.10000000000000142</v>
      </c>
      <c r="HU129" s="503">
        <f t="shared" si="377"/>
        <v>0</v>
      </c>
      <c r="HV129" s="503">
        <f t="shared" si="378"/>
        <v>0</v>
      </c>
      <c r="HW129" s="503">
        <f t="shared" si="379"/>
        <v>0</v>
      </c>
      <c r="HX129" s="503">
        <f t="shared" si="380"/>
        <v>0</v>
      </c>
      <c r="HY129" s="504">
        <f t="shared" si="260"/>
        <v>-23.975620786868802</v>
      </c>
      <c r="HZ129" s="513">
        <f t="shared" si="391"/>
        <v>-0.10000000000000142</v>
      </c>
      <c r="IA129" s="513">
        <f t="shared" si="347"/>
        <v>-0.10000000000000142</v>
      </c>
      <c r="IB129" s="159"/>
      <c r="IC129" s="161"/>
      <c r="ID129" s="159"/>
      <c r="IE129" s="103">
        <f t="shared" si="403"/>
        <v>-23.661828218144802</v>
      </c>
      <c r="IF129" s="178"/>
      <c r="IG129" s="179"/>
      <c r="IH129" s="36">
        <v>42371</v>
      </c>
      <c r="II129" s="107">
        <v>-1.316450000000001</v>
      </c>
      <c r="IJ129" s="107">
        <v>-1.324750000000001</v>
      </c>
      <c r="IK129" s="173">
        <v>-24.084234374999987</v>
      </c>
      <c r="IL129" s="197">
        <v>0.1</v>
      </c>
      <c r="IM129" s="218">
        <v>6.1747500000000004</v>
      </c>
      <c r="IN129" s="222">
        <f t="shared" si="348"/>
        <v>0</v>
      </c>
      <c r="IO129" s="223">
        <f t="shared" si="349"/>
        <v>1.2</v>
      </c>
      <c r="IP129" s="198">
        <f t="shared" si="350"/>
        <v>-24.471</v>
      </c>
      <c r="IQ129" s="198">
        <f t="shared" si="351"/>
        <v>0.12000000000000099</v>
      </c>
      <c r="IR129" s="503">
        <f t="shared" si="381"/>
        <v>0</v>
      </c>
      <c r="IS129" s="503">
        <f t="shared" si="382"/>
        <v>0</v>
      </c>
      <c r="IT129" s="503">
        <f t="shared" si="383"/>
        <v>0</v>
      </c>
      <c r="IU129" s="503">
        <f t="shared" si="384"/>
        <v>0</v>
      </c>
      <c r="IV129" s="504">
        <f t="shared" si="264"/>
        <v>-24.015167740969183</v>
      </c>
      <c r="IW129" s="513">
        <f t="shared" si="392"/>
        <v>0.12000000000000099</v>
      </c>
      <c r="IX129" s="513">
        <f t="shared" si="352"/>
        <v>0.12000000000000099</v>
      </c>
      <c r="IY129" s="159"/>
      <c r="IZ129" s="161"/>
      <c r="JA129" s="159"/>
      <c r="JB129" s="103">
        <f t="shared" si="404"/>
        <v>-23.810914087414073</v>
      </c>
      <c r="JC129" s="184"/>
      <c r="JD129" s="515">
        <v>-24.084234374999987</v>
      </c>
      <c r="JF129" s="159">
        <v>-3.4752499999999991</v>
      </c>
      <c r="JG129" s="159">
        <f t="shared" si="405"/>
        <v>-24.74215375508199</v>
      </c>
      <c r="JH129" s="159"/>
      <c r="JJ129" s="159">
        <v>1.324750000000001</v>
      </c>
      <c r="JK129" s="159">
        <f t="shared" si="406"/>
        <v>-23.946457209571996</v>
      </c>
      <c r="JL129" s="159"/>
      <c r="JN129" s="159">
        <v>-2.4252499999999992</v>
      </c>
      <c r="JO129" s="159">
        <f t="shared" si="407"/>
        <v>-22.632124073501195</v>
      </c>
      <c r="JP129" s="159"/>
      <c r="JR129" s="159">
        <v>-7.6252499999999985</v>
      </c>
      <c r="JS129" s="159">
        <f t="shared" si="408"/>
        <v>-24.579424596811982</v>
      </c>
      <c r="JT129" s="159"/>
      <c r="JV129" s="159">
        <v>-3.7752499999999989</v>
      </c>
      <c r="JW129" s="159">
        <f t="shared" si="409"/>
        <v>-24.609680912451203</v>
      </c>
      <c r="JX129" s="159"/>
      <c r="JZ129" s="159">
        <v>-6.3252499999999996</v>
      </c>
      <c r="KA129" s="159">
        <f t="shared" si="410"/>
        <v>-24.69645412913319</v>
      </c>
      <c r="KB129" s="228">
        <v>-25.419699999999999</v>
      </c>
      <c r="KD129" s="370">
        <v>1.124750000000001</v>
      </c>
      <c r="KE129" s="159">
        <f t="shared" si="411"/>
        <v>-23.661828218144802</v>
      </c>
      <c r="KF129" s="159"/>
      <c r="KH129" s="218">
        <v>6.1747500000000004</v>
      </c>
      <c r="KI129" s="159">
        <f t="shared" si="232"/>
        <v>-23.810914087414073</v>
      </c>
      <c r="KJ129" s="159"/>
      <c r="KK129" s="36">
        <v>42371</v>
      </c>
      <c r="KL129" s="36"/>
    </row>
    <row r="130" spans="1:315" ht="15.75" thickBot="1" x14ac:dyDescent="0.3">
      <c r="A130" s="95">
        <v>41276</v>
      </c>
      <c r="B130" s="36">
        <v>41276</v>
      </c>
      <c r="C130" s="303">
        <v>-4.8</v>
      </c>
      <c r="D130" s="303">
        <v>0</v>
      </c>
      <c r="E130" s="303">
        <v>-3.75</v>
      </c>
      <c r="F130" s="303">
        <v>-8.9499999999999993</v>
      </c>
      <c r="G130" s="303">
        <v>-5.0999999999999996</v>
      </c>
      <c r="H130" s="303">
        <v>-7.65</v>
      </c>
      <c r="I130" s="303">
        <v>-0.2</v>
      </c>
      <c r="J130" s="303">
        <v>4.8499999999999996</v>
      </c>
      <c r="K130" s="105"/>
      <c r="L130" s="36">
        <v>42371</v>
      </c>
      <c r="M130" s="104">
        <v>-1.316450000000001</v>
      </c>
      <c r="N130" s="98">
        <f t="shared" si="215"/>
        <v>-1.324750000000001</v>
      </c>
      <c r="O130" s="107">
        <f t="shared" si="216"/>
        <v>-1.3318500000000009</v>
      </c>
      <c r="P130" s="264"/>
      <c r="Q130" s="177">
        <v>42371</v>
      </c>
      <c r="R130" s="303">
        <v>-4.8</v>
      </c>
      <c r="S130" s="219">
        <v>-3.4752499999999991</v>
      </c>
      <c r="U130" s="303">
        <v>0</v>
      </c>
      <c r="V130" s="219">
        <v>1.324750000000001</v>
      </c>
      <c r="X130" s="303">
        <v>-3.75</v>
      </c>
      <c r="Y130" s="219">
        <v>-2.4252499999999992</v>
      </c>
      <c r="AA130" s="303">
        <v>-8.9499999999999993</v>
      </c>
      <c r="AB130" s="219">
        <v>-7.6252499999999985</v>
      </c>
      <c r="AD130" s="303">
        <v>-5.0999999999999996</v>
      </c>
      <c r="AE130" s="218">
        <v>-3.7752499999999989</v>
      </c>
      <c r="AG130" s="303">
        <v>-7.65</v>
      </c>
      <c r="AH130" s="218">
        <v>-6.3252499999999996</v>
      </c>
      <c r="AI130" s="103">
        <v>-25.419699999999999</v>
      </c>
      <c r="AJ130" s="303">
        <v>-0.2</v>
      </c>
      <c r="AK130" s="218">
        <v>1.124750000000001</v>
      </c>
      <c r="AL130" s="103"/>
      <c r="AM130" s="303">
        <v>4.8499999999999996</v>
      </c>
      <c r="AN130" s="330">
        <f t="shared" si="206"/>
        <v>6.1747500000000004</v>
      </c>
      <c r="AO130" s="103"/>
      <c r="AZ130" s="36">
        <v>42372</v>
      </c>
      <c r="BA130" s="303">
        <v>-3.3</v>
      </c>
      <c r="BB130" s="227"/>
      <c r="BC130" s="303">
        <v>1.4</v>
      </c>
      <c r="BD130" s="184">
        <v>-23.058955555555553</v>
      </c>
      <c r="BE130" s="303">
        <v>-3.8499999999999996</v>
      </c>
      <c r="BF130" s="184"/>
      <c r="BG130" s="303">
        <v>-6.55</v>
      </c>
      <c r="BH130" s="184"/>
      <c r="BI130" s="303">
        <v>-9.65</v>
      </c>
      <c r="BJ130" s="184">
        <v>-24.693666666666662</v>
      </c>
      <c r="BK130" s="303">
        <v>-8.3000000000000007</v>
      </c>
      <c r="BL130" s="498"/>
      <c r="BM130" s="303">
        <v>1.85</v>
      </c>
      <c r="BN130" s="184"/>
      <c r="BO130" s="303">
        <v>4.6500000000000004</v>
      </c>
      <c r="BP130" s="184"/>
      <c r="BQ130">
        <f t="shared" si="396"/>
        <v>1</v>
      </c>
      <c r="BR130" s="36">
        <v>42366</v>
      </c>
      <c r="BS130">
        <v>70</v>
      </c>
      <c r="BT130">
        <f t="shared" si="393"/>
        <v>0.7</v>
      </c>
      <c r="BU130" s="100"/>
      <c r="BV130" s="36">
        <v>42372</v>
      </c>
      <c r="BW130" s="100">
        <v>76</v>
      </c>
      <c r="BX130" s="100">
        <f t="shared" si="394"/>
        <v>0.76</v>
      </c>
      <c r="BY130" s="100">
        <f t="shared" si="395"/>
        <v>-24.083917596159999</v>
      </c>
      <c r="BZ130" s="100"/>
      <c r="CA130" s="100"/>
      <c r="CC130" s="36">
        <v>42372</v>
      </c>
      <c r="CD130" s="107">
        <v>-1.2962499999999999</v>
      </c>
      <c r="CE130" s="107">
        <v>-1.3063500000000006</v>
      </c>
      <c r="CF130" s="173">
        <v>-24.083917596159999</v>
      </c>
      <c r="CG130" s="197">
        <v>0.1</v>
      </c>
      <c r="CH130" s="219">
        <v>-1.9936499999999993</v>
      </c>
      <c r="CI130" s="222">
        <f t="shared" si="313"/>
        <v>-1.2</v>
      </c>
      <c r="CJ130" s="223">
        <f t="shared" si="314"/>
        <v>0</v>
      </c>
      <c r="CK130" s="198">
        <f t="shared" si="315"/>
        <v>-24.83305900054599</v>
      </c>
      <c r="CL130" s="198">
        <f t="shared" si="316"/>
        <v>-2.4000000000000909E-2</v>
      </c>
      <c r="CM130" s="503">
        <f t="shared" si="353"/>
        <v>0</v>
      </c>
      <c r="CN130" s="503">
        <f t="shared" si="354"/>
        <v>0</v>
      </c>
      <c r="CO130" s="503">
        <f t="shared" si="355"/>
        <v>0</v>
      </c>
      <c r="CP130" s="503">
        <f t="shared" si="356"/>
        <v>0</v>
      </c>
      <c r="CQ130" s="504">
        <f t="shared" si="236"/>
        <v>-24.83305900054599</v>
      </c>
      <c r="CR130" s="513">
        <f t="shared" si="385"/>
        <v>-1.4400000000000544E-2</v>
      </c>
      <c r="CS130" s="513">
        <f t="shared" si="317"/>
        <v>-2.4000000000000909E-2</v>
      </c>
      <c r="CU130" s="161"/>
      <c r="CW130" s="103">
        <f t="shared" si="397"/>
        <v>-24.766153755081991</v>
      </c>
      <c r="CZ130" s="36">
        <v>42372</v>
      </c>
      <c r="DA130" s="107">
        <v>-1.2962499999999999</v>
      </c>
      <c r="DB130" s="107">
        <v>-1.3063500000000006</v>
      </c>
      <c r="DC130" s="173">
        <v>-24.083917596159999</v>
      </c>
      <c r="DD130" s="197">
        <v>0.1</v>
      </c>
      <c r="DE130" s="219">
        <v>2.7063500000000005</v>
      </c>
      <c r="DF130" s="222">
        <f t="shared" si="318"/>
        <v>0</v>
      </c>
      <c r="DG130" s="223">
        <f t="shared" si="319"/>
        <v>-0.5</v>
      </c>
      <c r="DH130" s="198">
        <f t="shared" si="320"/>
        <v>-24.886839899449189</v>
      </c>
      <c r="DI130" s="198">
        <f t="shared" si="321"/>
        <v>-1.0000000000001563E-2</v>
      </c>
      <c r="DJ130" s="503">
        <f t="shared" si="357"/>
        <v>0</v>
      </c>
      <c r="DK130" s="503">
        <f t="shared" si="358"/>
        <v>0</v>
      </c>
      <c r="DL130" s="503">
        <f t="shared" si="359"/>
        <v>0</v>
      </c>
      <c r="DM130" s="503">
        <f t="shared" si="360"/>
        <v>0</v>
      </c>
      <c r="DN130" s="504">
        <f t="shared" si="240"/>
        <v>-24.886839899449189</v>
      </c>
      <c r="DO130" s="513">
        <f t="shared" si="386"/>
        <v>-1.0000000000001563E-2</v>
      </c>
      <c r="DP130" s="513">
        <f t="shared" si="322"/>
        <v>-1.0000000000001563E-2</v>
      </c>
      <c r="DR130" s="161"/>
      <c r="DT130" s="103">
        <f t="shared" si="398"/>
        <v>-23.956457209571997</v>
      </c>
      <c r="DU130" s="229">
        <v>-23.058955555555553</v>
      </c>
      <c r="DV130" s="179"/>
      <c r="DW130" s="36">
        <v>42372</v>
      </c>
      <c r="DX130" s="107">
        <v>-1.2962499999999999</v>
      </c>
      <c r="DY130" s="107">
        <v>-1.3063500000000006</v>
      </c>
      <c r="DZ130" s="173">
        <v>-24.083917596159999</v>
      </c>
      <c r="EA130" s="197">
        <v>0.1</v>
      </c>
      <c r="EB130" s="219">
        <v>-2.5436499999999991</v>
      </c>
      <c r="EC130" s="222">
        <f t="shared" si="323"/>
        <v>-1.25</v>
      </c>
      <c r="ED130" s="223">
        <f t="shared" si="324"/>
        <v>0</v>
      </c>
      <c r="EE130" s="198">
        <f t="shared" si="325"/>
        <v>-23.691014396181206</v>
      </c>
      <c r="EF130" s="198">
        <f t="shared" si="326"/>
        <v>-0.125</v>
      </c>
      <c r="EG130" s="503">
        <f t="shared" si="361"/>
        <v>0</v>
      </c>
      <c r="EH130" s="503">
        <f t="shared" si="362"/>
        <v>0</v>
      </c>
      <c r="EI130" s="503">
        <f t="shared" si="363"/>
        <v>0</v>
      </c>
      <c r="EJ130" s="503">
        <f t="shared" si="364"/>
        <v>0</v>
      </c>
      <c r="EK130" s="504">
        <f t="shared" si="244"/>
        <v>-23.375124073501201</v>
      </c>
      <c r="EL130" s="513">
        <f t="shared" si="387"/>
        <v>-7.4999999999999997E-2</v>
      </c>
      <c r="EM130" s="513">
        <f t="shared" si="327"/>
        <v>-0.125</v>
      </c>
      <c r="EO130" s="161"/>
      <c r="EQ130" s="103">
        <f t="shared" si="399"/>
        <v>-22.757124073501195</v>
      </c>
      <c r="ER130" s="178"/>
      <c r="ES130" s="179"/>
      <c r="ET130" s="36">
        <v>42372</v>
      </c>
      <c r="EU130" s="107">
        <v>-1.2962499999999999</v>
      </c>
      <c r="EV130" s="107">
        <v>-1.3063500000000006</v>
      </c>
      <c r="EW130" s="173">
        <v>-24.083917596159999</v>
      </c>
      <c r="EX130" s="197">
        <v>0.1</v>
      </c>
      <c r="EY130" s="219">
        <v>-5.2436499999999988</v>
      </c>
      <c r="EZ130" s="222">
        <f t="shared" si="328"/>
        <v>-1.4</v>
      </c>
      <c r="FA130" s="223">
        <f t="shared" si="329"/>
        <v>0</v>
      </c>
      <c r="FB130" s="198">
        <f t="shared" si="330"/>
        <v>-24.547854038647195</v>
      </c>
      <c r="FC130" s="198">
        <f t="shared" si="331"/>
        <v>-2.7999999999998693E-2</v>
      </c>
      <c r="FD130" s="503">
        <f t="shared" si="365"/>
        <v>0</v>
      </c>
      <c r="FE130" s="503">
        <f t="shared" si="366"/>
        <v>0</v>
      </c>
      <c r="FF130" s="503">
        <f t="shared" si="367"/>
        <v>0</v>
      </c>
      <c r="FG130" s="503">
        <f t="shared" si="368"/>
        <v>0</v>
      </c>
      <c r="FH130" s="504">
        <f t="shared" si="248"/>
        <v>-25.177854038647187</v>
      </c>
      <c r="FI130" s="513">
        <f t="shared" si="388"/>
        <v>-1.6799999999999215E-2</v>
      </c>
      <c r="FJ130" s="513">
        <f t="shared" si="332"/>
        <v>-1.1199999999999478E-2</v>
      </c>
      <c r="FL130" s="161"/>
      <c r="FN130" s="103">
        <f t="shared" si="400"/>
        <v>-24.590624596811981</v>
      </c>
      <c r="FO130" s="178"/>
      <c r="FP130" s="179"/>
      <c r="FQ130" s="36">
        <v>42372</v>
      </c>
      <c r="FR130" s="107">
        <v>-1.2962499999999999</v>
      </c>
      <c r="FS130" s="107">
        <v>-1.3063500000000006</v>
      </c>
      <c r="FT130" s="173">
        <v>-24.083917596159999</v>
      </c>
      <c r="FU130" s="197">
        <v>0.1</v>
      </c>
      <c r="FV130" s="218">
        <v>-8.3436500000000002</v>
      </c>
      <c r="FW130" s="222">
        <f t="shared" si="333"/>
        <v>-1.4</v>
      </c>
      <c r="FX130" s="223">
        <f t="shared" si="334"/>
        <v>0</v>
      </c>
      <c r="FY130" s="198">
        <f t="shared" si="335"/>
        <v>-24.837680912451201</v>
      </c>
      <c r="FZ130" s="198">
        <f t="shared" si="336"/>
        <v>-2.7999999999998693E-2</v>
      </c>
      <c r="GA130" s="503">
        <f t="shared" si="369"/>
        <v>0</v>
      </c>
      <c r="GB130" s="503">
        <f t="shared" si="370"/>
        <v>0</v>
      </c>
      <c r="GC130" s="503">
        <f t="shared" si="371"/>
        <v>0</v>
      </c>
      <c r="GD130" s="503">
        <f t="shared" si="372"/>
        <v>0</v>
      </c>
      <c r="GE130" s="504">
        <f t="shared" si="252"/>
        <v>-24.637680912451202</v>
      </c>
      <c r="GF130" s="513">
        <f t="shared" si="389"/>
        <v>-1.6799999999999215E-2</v>
      </c>
      <c r="GG130" s="513">
        <f t="shared" si="337"/>
        <v>-2.7999999999998693E-2</v>
      </c>
      <c r="GI130" s="161"/>
      <c r="GK130" s="103">
        <f t="shared" si="401"/>
        <v>-24.637680912451202</v>
      </c>
      <c r="GL130" s="229">
        <v>-24.693666666666662</v>
      </c>
      <c r="GM130" s="179"/>
      <c r="GN130" s="36">
        <v>42372</v>
      </c>
      <c r="GO130" s="107">
        <v>-1.2962499999999999</v>
      </c>
      <c r="GP130" s="107">
        <v>-1.3063500000000006</v>
      </c>
      <c r="GQ130" s="173">
        <v>-24.083917596159999</v>
      </c>
      <c r="GR130" s="197">
        <v>0.1</v>
      </c>
      <c r="GS130" s="218">
        <v>-6.9936500000000006</v>
      </c>
      <c r="GT130" s="222">
        <f t="shared" si="338"/>
        <v>-1.4</v>
      </c>
      <c r="GU130" s="223">
        <f t="shared" si="339"/>
        <v>0</v>
      </c>
      <c r="GV130" s="198">
        <f t="shared" si="340"/>
        <v>-25.107999999999979</v>
      </c>
      <c r="GW130" s="198">
        <f t="shared" si="341"/>
        <v>-2.7999999999998693E-2</v>
      </c>
      <c r="GX130" s="503">
        <f t="shared" si="373"/>
        <v>0.05</v>
      </c>
      <c r="GY130" s="503">
        <f t="shared" si="374"/>
        <v>0</v>
      </c>
      <c r="GZ130" s="503">
        <f t="shared" si="375"/>
        <v>0</v>
      </c>
      <c r="HA130" s="503">
        <f t="shared" si="376"/>
        <v>0</v>
      </c>
      <c r="HB130" s="504">
        <f t="shared" si="256"/>
        <v>-24.686454129133189</v>
      </c>
      <c r="HC130" s="513">
        <f t="shared" si="390"/>
        <v>1.3200000000000786E-2</v>
      </c>
      <c r="HD130" s="513">
        <f t="shared" si="342"/>
        <v>2.200000000000131E-2</v>
      </c>
      <c r="HF130" s="161"/>
      <c r="HH130" s="103">
        <f t="shared" si="402"/>
        <v>-24.674454129133188</v>
      </c>
      <c r="HI130" s="98"/>
      <c r="HJ130" s="179"/>
      <c r="HK130" s="36">
        <v>42372</v>
      </c>
      <c r="HL130" s="107">
        <v>-1.2962499999999999</v>
      </c>
      <c r="HM130" s="107">
        <v>-1.3063500000000006</v>
      </c>
      <c r="HN130" s="173">
        <v>-24.083917596159999</v>
      </c>
      <c r="HO130" s="197">
        <v>0.1</v>
      </c>
      <c r="HP130" s="218">
        <v>3.1563500000000007</v>
      </c>
      <c r="HQ130" s="222">
        <f t="shared" si="343"/>
        <v>0</v>
      </c>
      <c r="HR130" s="223">
        <f t="shared" si="344"/>
        <v>0</v>
      </c>
      <c r="HS130" s="198">
        <f t="shared" si="345"/>
        <v>-24.375620786868801</v>
      </c>
      <c r="HT130" s="198">
        <f t="shared" si="346"/>
        <v>0</v>
      </c>
      <c r="HU130" s="503">
        <f t="shared" si="377"/>
        <v>0</v>
      </c>
      <c r="HV130" s="503">
        <f t="shared" si="378"/>
        <v>0</v>
      </c>
      <c r="HW130" s="503">
        <f t="shared" si="379"/>
        <v>0</v>
      </c>
      <c r="HX130" s="503">
        <f t="shared" si="380"/>
        <v>0</v>
      </c>
      <c r="HY130" s="504">
        <f t="shared" si="260"/>
        <v>-23.975620786868802</v>
      </c>
      <c r="HZ130" s="513">
        <f t="shared" si="391"/>
        <v>0</v>
      </c>
      <c r="IA130" s="513">
        <f t="shared" si="347"/>
        <v>0</v>
      </c>
      <c r="IB130" s="159"/>
      <c r="IC130" s="161"/>
      <c r="ID130" s="159"/>
      <c r="IE130" s="103">
        <f t="shared" si="403"/>
        <v>-23.661828218144802</v>
      </c>
      <c r="IF130" s="178"/>
      <c r="IG130" s="179"/>
      <c r="IH130" s="36">
        <v>42372</v>
      </c>
      <c r="II130" s="107">
        <v>-1.2962499999999999</v>
      </c>
      <c r="IJ130" s="107">
        <v>-1.3063500000000006</v>
      </c>
      <c r="IK130" s="173">
        <v>-24.083917596159999</v>
      </c>
      <c r="IL130" s="197">
        <v>0.1</v>
      </c>
      <c r="IM130" s="218">
        <v>5.9563500000000005</v>
      </c>
      <c r="IN130" s="222">
        <f t="shared" si="348"/>
        <v>0</v>
      </c>
      <c r="IO130" s="223">
        <f t="shared" si="349"/>
        <v>1.2</v>
      </c>
      <c r="IP130" s="198">
        <f t="shared" si="350"/>
        <v>-24.350999999999999</v>
      </c>
      <c r="IQ130" s="198">
        <f t="shared" si="351"/>
        <v>0.12000000000000099</v>
      </c>
      <c r="IR130" s="503">
        <f t="shared" si="381"/>
        <v>0</v>
      </c>
      <c r="IS130" s="503">
        <f t="shared" si="382"/>
        <v>0</v>
      </c>
      <c r="IT130" s="503">
        <f t="shared" si="383"/>
        <v>0</v>
      </c>
      <c r="IU130" s="503">
        <f t="shared" si="384"/>
        <v>0</v>
      </c>
      <c r="IV130" s="504">
        <f t="shared" si="264"/>
        <v>-23.895167740969182</v>
      </c>
      <c r="IW130" s="513">
        <f t="shared" si="392"/>
        <v>0.12000000000000099</v>
      </c>
      <c r="IX130" s="513">
        <f t="shared" si="352"/>
        <v>0.12000000000000099</v>
      </c>
      <c r="IY130" s="159"/>
      <c r="IZ130" s="161"/>
      <c r="JA130" s="159"/>
      <c r="JB130" s="103">
        <f t="shared" si="404"/>
        <v>-23.690914087414072</v>
      </c>
      <c r="JC130" s="184"/>
      <c r="JD130" s="515">
        <v>-24.083917596159999</v>
      </c>
      <c r="JF130" s="159">
        <v>-1.9936499999999993</v>
      </c>
      <c r="JG130" s="159">
        <f t="shared" si="405"/>
        <v>-24.766153755081991</v>
      </c>
      <c r="JH130" s="159"/>
      <c r="JJ130" s="159">
        <v>2.7063500000000005</v>
      </c>
      <c r="JK130" s="159">
        <f t="shared" si="406"/>
        <v>-23.956457209571997</v>
      </c>
      <c r="JL130" s="228">
        <v>-23.058955555555553</v>
      </c>
      <c r="JN130" s="159">
        <v>-2.5436499999999991</v>
      </c>
      <c r="JO130" s="159">
        <f t="shared" si="407"/>
        <v>-22.757124073501195</v>
      </c>
      <c r="JP130" s="159"/>
      <c r="JR130" s="159">
        <v>-5.2436499999999988</v>
      </c>
      <c r="JS130" s="159">
        <f t="shared" si="408"/>
        <v>-24.590624596811981</v>
      </c>
      <c r="JT130" s="159"/>
      <c r="JV130" s="159">
        <v>-8.3436500000000002</v>
      </c>
      <c r="JW130" s="159">
        <f t="shared" si="409"/>
        <v>-24.637680912451202</v>
      </c>
      <c r="JX130" s="228">
        <v>-24.693666666666662</v>
      </c>
      <c r="JZ130" s="159">
        <v>-6.9936500000000006</v>
      </c>
      <c r="KA130" s="159">
        <f t="shared" si="410"/>
        <v>-24.674454129133188</v>
      </c>
      <c r="KB130" s="159"/>
      <c r="KD130" s="370">
        <v>3.1563500000000007</v>
      </c>
      <c r="KE130" s="159">
        <f t="shared" si="411"/>
        <v>-23.661828218144802</v>
      </c>
      <c r="KF130" s="159"/>
      <c r="KH130" s="218">
        <v>5.9563500000000005</v>
      </c>
      <c r="KI130" s="159">
        <f t="shared" si="232"/>
        <v>-23.690914087414072</v>
      </c>
      <c r="KJ130" s="159"/>
      <c r="KK130" s="36">
        <v>42372</v>
      </c>
      <c r="KL130" s="36"/>
    </row>
    <row r="131" spans="1:315" ht="15.75" thickBot="1" x14ac:dyDescent="0.3">
      <c r="A131" s="95">
        <v>41277</v>
      </c>
      <c r="B131" s="36">
        <v>41277</v>
      </c>
      <c r="C131" s="303">
        <v>-3.3</v>
      </c>
      <c r="D131" s="303">
        <v>1.4</v>
      </c>
      <c r="E131" s="303">
        <v>-3.8499999999999996</v>
      </c>
      <c r="F131" s="303">
        <v>-6.55</v>
      </c>
      <c r="G131" s="303">
        <v>-9.65</v>
      </c>
      <c r="H131" s="303">
        <v>-8.3000000000000007</v>
      </c>
      <c r="I131" s="303">
        <v>1.85</v>
      </c>
      <c r="J131" s="303">
        <v>4.6500000000000004</v>
      </c>
      <c r="K131" s="105"/>
      <c r="L131" s="36">
        <v>42372</v>
      </c>
      <c r="M131" s="104">
        <v>-1.2962499999999999</v>
      </c>
      <c r="N131" s="98">
        <f t="shared" si="215"/>
        <v>-1.3063500000000006</v>
      </c>
      <c r="O131" s="107">
        <f t="shared" si="216"/>
        <v>-1.3152500000000007</v>
      </c>
      <c r="P131" s="264"/>
      <c r="Q131" s="177">
        <v>42372</v>
      </c>
      <c r="R131" s="303">
        <v>-3.3</v>
      </c>
      <c r="S131" s="219">
        <v>-1.9936499999999993</v>
      </c>
      <c r="U131" s="303">
        <v>1.4</v>
      </c>
      <c r="V131" s="219">
        <v>2.7063500000000005</v>
      </c>
      <c r="W131" s="182">
        <v>-23.058955555555553</v>
      </c>
      <c r="X131" s="303">
        <v>-3.8499999999999996</v>
      </c>
      <c r="Y131" s="219">
        <v>-2.5436499999999991</v>
      </c>
      <c r="AA131" s="303">
        <v>-6.55</v>
      </c>
      <c r="AB131" s="219">
        <v>-5.2436499999999988</v>
      </c>
      <c r="AD131" s="303">
        <v>-9.65</v>
      </c>
      <c r="AE131" s="218">
        <v>-8.3436500000000002</v>
      </c>
      <c r="AF131" s="182">
        <v>-24.693666666666662</v>
      </c>
      <c r="AG131" s="303">
        <v>-8.3000000000000007</v>
      </c>
      <c r="AH131" s="218">
        <v>-6.9936500000000006</v>
      </c>
      <c r="AJ131" s="303">
        <v>1.85</v>
      </c>
      <c r="AK131" s="218">
        <v>3.1563500000000007</v>
      </c>
      <c r="AL131" s="103"/>
      <c r="AM131" s="303">
        <v>4.6500000000000004</v>
      </c>
      <c r="AN131" s="330">
        <f t="shared" si="206"/>
        <v>5.9563500000000005</v>
      </c>
      <c r="AO131" s="103"/>
      <c r="AZ131" s="36">
        <v>42373</v>
      </c>
      <c r="BA131" s="303">
        <v>-3.3499999999999996</v>
      </c>
      <c r="BB131" s="227"/>
      <c r="BC131" s="303">
        <v>-0.8</v>
      </c>
      <c r="BD131" s="184"/>
      <c r="BE131" s="303">
        <v>-3.9</v>
      </c>
      <c r="BF131" s="184"/>
      <c r="BG131" s="303">
        <v>-5.7</v>
      </c>
      <c r="BH131" s="184"/>
      <c r="BI131" s="303">
        <v>-11.55</v>
      </c>
      <c r="BJ131" s="184"/>
      <c r="BK131" s="303">
        <v>-7.0500000000000007</v>
      </c>
      <c r="BL131" s="374"/>
      <c r="BM131" s="303">
        <v>5</v>
      </c>
      <c r="BN131" s="184"/>
      <c r="BO131" s="303">
        <v>5.8</v>
      </c>
      <c r="BP131" s="184"/>
      <c r="BQ131">
        <f t="shared" si="396"/>
        <v>1</v>
      </c>
      <c r="BR131" s="36">
        <v>42367</v>
      </c>
      <c r="BS131">
        <v>71</v>
      </c>
      <c r="BT131">
        <f t="shared" si="393"/>
        <v>0.71</v>
      </c>
      <c r="BU131" s="100"/>
      <c r="BV131" s="36">
        <v>42373</v>
      </c>
      <c r="BW131" s="100">
        <v>77</v>
      </c>
      <c r="BX131" s="100">
        <f t="shared" si="394"/>
        <v>0.77</v>
      </c>
      <c r="BY131" s="100">
        <f t="shared" si="395"/>
        <v>-24.082181625560004</v>
      </c>
      <c r="BZ131" s="100"/>
      <c r="CA131" s="100"/>
      <c r="CC131" s="36">
        <v>42373</v>
      </c>
      <c r="CD131" s="107">
        <v>-1.2724500000000001</v>
      </c>
      <c r="CE131" s="107">
        <v>-1.2843499999999999</v>
      </c>
      <c r="CF131" s="173">
        <v>-24.082181625560004</v>
      </c>
      <c r="CG131" s="197">
        <v>0.1</v>
      </c>
      <c r="CH131" s="219">
        <v>-2.0656499999999998</v>
      </c>
      <c r="CI131" s="222">
        <f t="shared" si="313"/>
        <v>-1.25</v>
      </c>
      <c r="CJ131" s="223">
        <f t="shared" si="314"/>
        <v>0</v>
      </c>
      <c r="CK131" s="198">
        <f t="shared" si="315"/>
        <v>-24.858059000545989</v>
      </c>
      <c r="CL131" s="198">
        <f t="shared" si="316"/>
        <v>-2.4999999999998579E-2</v>
      </c>
      <c r="CM131" s="503">
        <f t="shared" si="353"/>
        <v>0</v>
      </c>
      <c r="CN131" s="503">
        <f t="shared" si="354"/>
        <v>0</v>
      </c>
      <c r="CO131" s="503">
        <f t="shared" si="355"/>
        <v>0</v>
      </c>
      <c r="CP131" s="503">
        <f t="shared" si="356"/>
        <v>0</v>
      </c>
      <c r="CQ131" s="504">
        <f t="shared" si="236"/>
        <v>-24.858059000545989</v>
      </c>
      <c r="CR131" s="513">
        <f t="shared" si="385"/>
        <v>-1.4999999999999146E-2</v>
      </c>
      <c r="CS131" s="513">
        <f t="shared" si="317"/>
        <v>-2.4999999999998579E-2</v>
      </c>
      <c r="CU131" s="161"/>
      <c r="CW131" s="103">
        <f t="shared" si="397"/>
        <v>-24.791153755081989</v>
      </c>
      <c r="CZ131" s="36">
        <v>42373</v>
      </c>
      <c r="DA131" s="107">
        <v>-1.2724500000000001</v>
      </c>
      <c r="DB131" s="107">
        <v>-1.2843499999999999</v>
      </c>
      <c r="DC131" s="173">
        <v>-24.082181625560004</v>
      </c>
      <c r="DD131" s="197">
        <v>0.1</v>
      </c>
      <c r="DE131" s="219">
        <v>0.48434999999999984</v>
      </c>
      <c r="DF131" s="222">
        <f t="shared" si="318"/>
        <v>0</v>
      </c>
      <c r="DG131" s="223">
        <f t="shared" si="319"/>
        <v>-1.1000000000000001</v>
      </c>
      <c r="DH131" s="198">
        <f t="shared" si="320"/>
        <v>-24.908839899449188</v>
      </c>
      <c r="DI131" s="198">
        <f t="shared" si="321"/>
        <v>-2.1999999999998465E-2</v>
      </c>
      <c r="DJ131" s="503">
        <f t="shared" si="357"/>
        <v>0</v>
      </c>
      <c r="DK131" s="503">
        <f t="shared" si="358"/>
        <v>0</v>
      </c>
      <c r="DL131" s="503">
        <f t="shared" si="359"/>
        <v>0</v>
      </c>
      <c r="DM131" s="503">
        <f t="shared" si="360"/>
        <v>0</v>
      </c>
      <c r="DN131" s="504">
        <f t="shared" si="240"/>
        <v>-24.908839899449188</v>
      </c>
      <c r="DO131" s="513">
        <f t="shared" si="386"/>
        <v>-2.1999999999998465E-2</v>
      </c>
      <c r="DP131" s="513">
        <f t="shared" si="322"/>
        <v>-2.1999999999998465E-2</v>
      </c>
      <c r="DR131" s="161"/>
      <c r="DT131" s="103">
        <f t="shared" si="398"/>
        <v>-23.978457209571996</v>
      </c>
      <c r="DU131" s="178"/>
      <c r="DV131" s="179"/>
      <c r="DW131" s="36">
        <v>42373</v>
      </c>
      <c r="DX131" s="107">
        <v>-1.2724500000000001</v>
      </c>
      <c r="DY131" s="107">
        <v>-1.2843499999999999</v>
      </c>
      <c r="DZ131" s="173">
        <v>-24.082181625560004</v>
      </c>
      <c r="EA131" s="197">
        <v>0.1</v>
      </c>
      <c r="EB131" s="219">
        <v>-2.61565</v>
      </c>
      <c r="EC131" s="222">
        <f t="shared" si="323"/>
        <v>-1.25</v>
      </c>
      <c r="ED131" s="223">
        <f t="shared" si="324"/>
        <v>0</v>
      </c>
      <c r="EE131" s="198">
        <f t="shared" si="325"/>
        <v>-23.816014396181206</v>
      </c>
      <c r="EF131" s="198">
        <f t="shared" si="326"/>
        <v>-0.125</v>
      </c>
      <c r="EG131" s="503">
        <f t="shared" si="361"/>
        <v>0</v>
      </c>
      <c r="EH131" s="503">
        <f t="shared" si="362"/>
        <v>0</v>
      </c>
      <c r="EI131" s="503">
        <f t="shared" si="363"/>
        <v>0</v>
      </c>
      <c r="EJ131" s="503">
        <f t="shared" si="364"/>
        <v>0</v>
      </c>
      <c r="EK131" s="504">
        <f t="shared" si="244"/>
        <v>-23.500124073501201</v>
      </c>
      <c r="EL131" s="513">
        <f t="shared" si="387"/>
        <v>-7.4999999999999997E-2</v>
      </c>
      <c r="EM131" s="513">
        <f t="shared" si="327"/>
        <v>-0.125</v>
      </c>
      <c r="EO131" s="161"/>
      <c r="EQ131" s="103">
        <f t="shared" si="399"/>
        <v>-22.882124073501195</v>
      </c>
      <c r="ER131" s="178"/>
      <c r="ES131" s="179"/>
      <c r="ET131" s="36">
        <v>42373</v>
      </c>
      <c r="EU131" s="107">
        <v>-1.2724500000000001</v>
      </c>
      <c r="EV131" s="107">
        <v>-1.2843499999999999</v>
      </c>
      <c r="EW131" s="173">
        <v>-24.082181625560004</v>
      </c>
      <c r="EX131" s="197">
        <v>0.1</v>
      </c>
      <c r="EY131" s="219">
        <v>-4.4156500000000003</v>
      </c>
      <c r="EZ131" s="222">
        <f t="shared" si="328"/>
        <v>-1.4</v>
      </c>
      <c r="FA131" s="223">
        <f t="shared" si="329"/>
        <v>0</v>
      </c>
      <c r="FB131" s="198">
        <f t="shared" si="330"/>
        <v>-24.575854038647194</v>
      </c>
      <c r="FC131" s="198">
        <f t="shared" si="331"/>
        <v>-2.7999999999998693E-2</v>
      </c>
      <c r="FD131" s="503">
        <f t="shared" si="365"/>
        <v>0</v>
      </c>
      <c r="FE131" s="503">
        <f t="shared" si="366"/>
        <v>0</v>
      </c>
      <c r="FF131" s="503">
        <f t="shared" si="367"/>
        <v>0</v>
      </c>
      <c r="FG131" s="503">
        <f t="shared" si="368"/>
        <v>0</v>
      </c>
      <c r="FH131" s="504">
        <f t="shared" si="248"/>
        <v>-25.205854038647185</v>
      </c>
      <c r="FI131" s="513">
        <f t="shared" si="388"/>
        <v>-1.6799999999999215E-2</v>
      </c>
      <c r="FJ131" s="513">
        <f t="shared" si="332"/>
        <v>-1.1199999999999478E-2</v>
      </c>
      <c r="FL131" s="161"/>
      <c r="FN131" s="103">
        <f t="shared" si="400"/>
        <v>-24.60182459681198</v>
      </c>
      <c r="FO131" s="178"/>
      <c r="FP131" s="179"/>
      <c r="FQ131" s="36">
        <v>42373</v>
      </c>
      <c r="FR131" s="107">
        <v>-1.2724500000000001</v>
      </c>
      <c r="FS131" s="107">
        <v>-1.2843499999999999</v>
      </c>
      <c r="FT131" s="173">
        <v>-24.082181625560004</v>
      </c>
      <c r="FU131" s="197">
        <v>0.1</v>
      </c>
      <c r="FV131" s="218">
        <v>-10.265650000000001</v>
      </c>
      <c r="FW131" s="222">
        <f t="shared" si="333"/>
        <v>-1.4</v>
      </c>
      <c r="FX131" s="223">
        <f t="shared" si="334"/>
        <v>0</v>
      </c>
      <c r="FY131" s="198">
        <f t="shared" si="335"/>
        <v>-24.8656809124512</v>
      </c>
      <c r="FZ131" s="198">
        <f t="shared" si="336"/>
        <v>-2.7999999999998693E-2</v>
      </c>
      <c r="GA131" s="503">
        <f t="shared" si="369"/>
        <v>0</v>
      </c>
      <c r="GB131" s="503">
        <f t="shared" si="370"/>
        <v>0</v>
      </c>
      <c r="GC131" s="503">
        <f t="shared" si="371"/>
        <v>0</v>
      </c>
      <c r="GD131" s="503">
        <f t="shared" si="372"/>
        <v>0</v>
      </c>
      <c r="GE131" s="504">
        <f t="shared" si="252"/>
        <v>-24.665680912451201</v>
      </c>
      <c r="GF131" s="513">
        <f t="shared" si="389"/>
        <v>-1.6799999999999215E-2</v>
      </c>
      <c r="GG131" s="513">
        <f t="shared" si="337"/>
        <v>-2.7999999999998693E-2</v>
      </c>
      <c r="GI131" s="161"/>
      <c r="GK131" s="103">
        <f t="shared" si="401"/>
        <v>-24.665680912451201</v>
      </c>
      <c r="GL131" s="178"/>
      <c r="GM131" s="179"/>
      <c r="GN131" s="36">
        <v>42373</v>
      </c>
      <c r="GO131" s="107">
        <v>-1.2724500000000001</v>
      </c>
      <c r="GP131" s="107">
        <v>-1.2843499999999999</v>
      </c>
      <c r="GQ131" s="173">
        <v>-24.082181625560004</v>
      </c>
      <c r="GR131" s="197">
        <v>0.1</v>
      </c>
      <c r="GS131" s="218">
        <v>-5.7656500000000008</v>
      </c>
      <c r="GT131" s="222">
        <f t="shared" si="338"/>
        <v>-1.4</v>
      </c>
      <c r="GU131" s="223">
        <f t="shared" si="339"/>
        <v>0</v>
      </c>
      <c r="GV131" s="198">
        <f t="shared" si="340"/>
        <v>-25.135999999999978</v>
      </c>
      <c r="GW131" s="198">
        <f t="shared" si="341"/>
        <v>-2.7999999999998693E-2</v>
      </c>
      <c r="GX131" s="503">
        <f t="shared" si="373"/>
        <v>0.05</v>
      </c>
      <c r="GY131" s="503">
        <f t="shared" si="374"/>
        <v>0</v>
      </c>
      <c r="GZ131" s="503">
        <f t="shared" si="375"/>
        <v>0</v>
      </c>
      <c r="HA131" s="503">
        <f t="shared" si="376"/>
        <v>0</v>
      </c>
      <c r="HB131" s="504">
        <f t="shared" si="256"/>
        <v>-24.664454129133187</v>
      </c>
      <c r="HC131" s="513">
        <f t="shared" si="390"/>
        <v>1.3200000000000786E-2</v>
      </c>
      <c r="HD131" s="513">
        <f t="shared" si="342"/>
        <v>2.200000000000131E-2</v>
      </c>
      <c r="HF131" s="161"/>
      <c r="HH131" s="103">
        <f t="shared" si="402"/>
        <v>-24.652454129133186</v>
      </c>
      <c r="HJ131" s="179"/>
      <c r="HK131" s="36">
        <v>42373</v>
      </c>
      <c r="HL131" s="107">
        <v>-1.2724500000000001</v>
      </c>
      <c r="HM131" s="107">
        <v>-1.2843499999999999</v>
      </c>
      <c r="HN131" s="173">
        <v>-24.082181625560004</v>
      </c>
      <c r="HO131" s="197">
        <v>0.1</v>
      </c>
      <c r="HP131" s="218">
        <v>6.2843499999999999</v>
      </c>
      <c r="HQ131" s="222">
        <f t="shared" si="343"/>
        <v>0</v>
      </c>
      <c r="HR131" s="223">
        <f t="shared" si="344"/>
        <v>1.2</v>
      </c>
      <c r="HS131" s="198">
        <f t="shared" si="345"/>
        <v>-24.2556207868688</v>
      </c>
      <c r="HT131" s="198">
        <f t="shared" si="346"/>
        <v>0.12000000000000099</v>
      </c>
      <c r="HU131" s="503">
        <f t="shared" si="377"/>
        <v>0</v>
      </c>
      <c r="HV131" s="503">
        <f t="shared" si="378"/>
        <v>0</v>
      </c>
      <c r="HW131" s="503">
        <f t="shared" si="379"/>
        <v>0</v>
      </c>
      <c r="HX131" s="503">
        <f t="shared" si="380"/>
        <v>0</v>
      </c>
      <c r="HY131" s="504">
        <f t="shared" si="260"/>
        <v>-23.855620786868801</v>
      </c>
      <c r="HZ131" s="513">
        <f t="shared" si="391"/>
        <v>0.12000000000000099</v>
      </c>
      <c r="IA131" s="513">
        <f t="shared" si="347"/>
        <v>0.12000000000000099</v>
      </c>
      <c r="IB131" s="159"/>
      <c r="IC131" s="161"/>
      <c r="ID131" s="159"/>
      <c r="IE131" s="103">
        <f t="shared" si="403"/>
        <v>-23.541828218144801</v>
      </c>
      <c r="IF131" s="178"/>
      <c r="IG131" s="179"/>
      <c r="IH131" s="36">
        <v>42373</v>
      </c>
      <c r="II131" s="107">
        <v>-1.2724500000000001</v>
      </c>
      <c r="IJ131" s="107">
        <v>-1.2843499999999999</v>
      </c>
      <c r="IK131" s="173">
        <v>-24.082181625560004</v>
      </c>
      <c r="IL131" s="197">
        <v>0.1</v>
      </c>
      <c r="IM131" s="218">
        <v>7.0843499999999997</v>
      </c>
      <c r="IN131" s="222">
        <f t="shared" si="348"/>
        <v>0</v>
      </c>
      <c r="IO131" s="223">
        <f t="shared" si="349"/>
        <v>1.2</v>
      </c>
      <c r="IP131" s="198">
        <f t="shared" si="350"/>
        <v>-24.230999999999998</v>
      </c>
      <c r="IQ131" s="198">
        <f t="shared" si="351"/>
        <v>0.12000000000000099</v>
      </c>
      <c r="IR131" s="503">
        <f t="shared" si="381"/>
        <v>0</v>
      </c>
      <c r="IS131" s="503">
        <f t="shared" si="382"/>
        <v>0</v>
      </c>
      <c r="IT131" s="503">
        <f t="shared" si="383"/>
        <v>0</v>
      </c>
      <c r="IU131" s="503">
        <f t="shared" si="384"/>
        <v>0</v>
      </c>
      <c r="IV131" s="504">
        <f t="shared" si="264"/>
        <v>-23.775167740969181</v>
      </c>
      <c r="IW131" s="513">
        <f t="shared" si="392"/>
        <v>0.12000000000000099</v>
      </c>
      <c r="IX131" s="513">
        <f t="shared" si="352"/>
        <v>0.12000000000000099</v>
      </c>
      <c r="IY131" s="159"/>
      <c r="IZ131" s="161"/>
      <c r="JA131" s="159"/>
      <c r="JB131" s="103">
        <f t="shared" si="404"/>
        <v>-23.570914087414071</v>
      </c>
      <c r="JC131" s="184"/>
      <c r="JD131" s="515">
        <v>-24.082181625560004</v>
      </c>
      <c r="JF131" s="159">
        <v>-2.0656499999999998</v>
      </c>
      <c r="JG131" s="159">
        <f t="shared" si="405"/>
        <v>-24.791153755081989</v>
      </c>
      <c r="JH131" s="159"/>
      <c r="JJ131" s="159">
        <v>0.48434999999999984</v>
      </c>
      <c r="JK131" s="159">
        <f t="shared" si="406"/>
        <v>-23.978457209571996</v>
      </c>
      <c r="JL131" s="159"/>
      <c r="JN131" s="159">
        <v>-2.61565</v>
      </c>
      <c r="JO131" s="159">
        <f t="shared" si="407"/>
        <v>-22.882124073501195</v>
      </c>
      <c r="JP131" s="159"/>
      <c r="JR131" s="159">
        <v>-4.4156500000000003</v>
      </c>
      <c r="JS131" s="159">
        <f t="shared" si="408"/>
        <v>-24.60182459681198</v>
      </c>
      <c r="JT131" s="159"/>
      <c r="JV131" s="159">
        <v>-10.265650000000001</v>
      </c>
      <c r="JW131" s="159">
        <f t="shared" si="409"/>
        <v>-24.665680912451201</v>
      </c>
      <c r="JX131" s="159"/>
      <c r="JZ131" s="159">
        <v>-5.7656500000000008</v>
      </c>
      <c r="KA131" s="159">
        <f t="shared" si="410"/>
        <v>-24.652454129133186</v>
      </c>
      <c r="KB131" s="159"/>
      <c r="KD131" s="370">
        <v>6.2843499999999999</v>
      </c>
      <c r="KE131" s="159">
        <f t="shared" si="411"/>
        <v>-23.541828218144801</v>
      </c>
      <c r="KF131" s="159"/>
      <c r="KH131" s="218">
        <v>7.0843499999999997</v>
      </c>
      <c r="KI131" s="159">
        <f t="shared" si="232"/>
        <v>-23.570914087414071</v>
      </c>
      <c r="KJ131" s="159"/>
      <c r="KK131" s="36">
        <v>42373</v>
      </c>
      <c r="KL131" s="36"/>
      <c r="KM131" s="98">
        <f>(JH136-JG136)</f>
        <v>0.81872808786933149</v>
      </c>
      <c r="KN131" s="400">
        <f>IF(AND(KM131&gt;-0.5,KM131&lt;0.5)," ",KM131)</f>
        <v>0.81872808786933149</v>
      </c>
      <c r="KO131" s="98">
        <f>(JL130-JK130)</f>
        <v>0.89750165401644466</v>
      </c>
      <c r="KP131" s="400">
        <f>IF(AND(KO131&gt;-0.5,KO131&lt;0.5)," ",KO131)</f>
        <v>0.89750165401644466</v>
      </c>
      <c r="KQ131" s="98">
        <f>(JP132-JO132)</f>
        <v>-0.59865370427658959</v>
      </c>
      <c r="KR131" s="400">
        <f>IF(AND(KQ131&gt;-0.5,KQ131&lt;0.5)," ",KQ131)</f>
        <v>-0.59865370427658959</v>
      </c>
      <c r="KS131" s="98">
        <f>(JT132-JS132)</f>
        <v>0.40271348570086829</v>
      </c>
      <c r="KT131" s="400" t="str">
        <f>IF(AND(KS131&gt;-0.5,KS131&lt;0.5)," ",KS131)</f>
        <v xml:space="preserve"> </v>
      </c>
      <c r="KU131" s="98">
        <f>(JX130-JW130)</f>
        <v>-5.5985754215459593E-2</v>
      </c>
      <c r="KV131" s="400" t="str">
        <f>IF(AND(KU131&gt;-0.5,KU131&lt;0.5)," ",KU131)</f>
        <v xml:space="preserve"> </v>
      </c>
      <c r="KW131" s="98">
        <f>(KB129-KA129)</f>
        <v>-0.72324587086680836</v>
      </c>
      <c r="KX131" s="400">
        <f>IF(AND(KW131&gt;-0.5,KW131&lt;0.5)," ",KW131)</f>
        <v>-0.72324587086680836</v>
      </c>
      <c r="KY131" s="98">
        <f>(KF128-KE128)</f>
        <v>-1.1264958559292779</v>
      </c>
      <c r="KZ131" s="400">
        <f>IF(AND(KY131&gt;-0.5,KY131&lt;0.5)," ",KY131)</f>
        <v>-1.1264958559292779</v>
      </c>
      <c r="LA131" s="400">
        <f>(KJ134-KI134)</f>
        <v>-0.11041924591926389</v>
      </c>
      <c r="LB131" s="400" t="str">
        <f>IF(AND(LA131&gt;-0.5,LA131&lt;0.5)," ",LA131)</f>
        <v xml:space="preserve"> </v>
      </c>
      <c r="LC131" s="111">
        <v>6</v>
      </c>
    </row>
    <row r="132" spans="1:315" ht="15.75" thickBot="1" x14ac:dyDescent="0.3">
      <c r="A132" s="95">
        <v>41278</v>
      </c>
      <c r="B132" s="36">
        <v>41278</v>
      </c>
      <c r="C132" s="303">
        <v>-3.3499999999999996</v>
      </c>
      <c r="D132" s="303">
        <v>-0.8</v>
      </c>
      <c r="E132" s="303">
        <v>-3.9</v>
      </c>
      <c r="F132" s="303">
        <v>-5.7</v>
      </c>
      <c r="G132" s="303">
        <v>-11.55</v>
      </c>
      <c r="H132" s="303">
        <v>-7.0500000000000007</v>
      </c>
      <c r="I132" s="303">
        <v>5</v>
      </c>
      <c r="J132" s="303">
        <v>5.8</v>
      </c>
      <c r="K132" s="105"/>
      <c r="L132" s="36">
        <v>42373</v>
      </c>
      <c r="M132" s="104">
        <v>-1.2724500000000001</v>
      </c>
      <c r="N132" s="98">
        <f t="shared" si="215"/>
        <v>-1.2843499999999999</v>
      </c>
      <c r="O132" s="107">
        <f t="shared" si="216"/>
        <v>-1.2950500000000005</v>
      </c>
      <c r="P132" s="264"/>
      <c r="Q132" s="177">
        <v>42373</v>
      </c>
      <c r="R132" s="303">
        <v>-3.3499999999999996</v>
      </c>
      <c r="S132" s="219">
        <v>-2.0656499999999998</v>
      </c>
      <c r="U132" s="303">
        <v>-0.8</v>
      </c>
      <c r="V132" s="219">
        <v>0.48434999999999984</v>
      </c>
      <c r="X132" s="303">
        <v>-3.9</v>
      </c>
      <c r="Y132" s="219">
        <v>-2.61565</v>
      </c>
      <c r="AA132" s="303">
        <v>-5.7</v>
      </c>
      <c r="AB132" s="219">
        <v>-4.4156500000000003</v>
      </c>
      <c r="AD132" s="303">
        <v>-11.55</v>
      </c>
      <c r="AE132" s="218">
        <v>-10.265650000000001</v>
      </c>
      <c r="AG132" s="303">
        <v>-7.0500000000000007</v>
      </c>
      <c r="AH132" s="218">
        <v>-5.7656500000000008</v>
      </c>
      <c r="AJ132" s="303">
        <v>5</v>
      </c>
      <c r="AK132" s="218">
        <v>6.2843499999999999</v>
      </c>
      <c r="AL132" s="103"/>
      <c r="AM132" s="303">
        <v>5.8</v>
      </c>
      <c r="AN132" s="330">
        <f t="shared" si="206"/>
        <v>7.0843499999999997</v>
      </c>
      <c r="AO132" s="103"/>
      <c r="AZ132" s="36">
        <v>42374</v>
      </c>
      <c r="BA132" s="303">
        <v>-4</v>
      </c>
      <c r="BB132" s="227"/>
      <c r="BC132" s="303">
        <v>-4.0999999999999996</v>
      </c>
      <c r="BD132" s="184"/>
      <c r="BE132" s="303">
        <v>-2.2999999999999998</v>
      </c>
      <c r="BF132" s="184">
        <v>-23.600777777777786</v>
      </c>
      <c r="BG132" s="303">
        <v>-3.5500000000000003</v>
      </c>
      <c r="BH132" s="184">
        <v>-24.20911111111111</v>
      </c>
      <c r="BI132" s="303">
        <v>-10.8</v>
      </c>
      <c r="BJ132" s="184"/>
      <c r="BK132" s="303">
        <v>-3.3499999999999996</v>
      </c>
      <c r="BL132" s="374"/>
      <c r="BM132" s="303">
        <v>4.5500000000000007</v>
      </c>
      <c r="BN132" s="184"/>
      <c r="BO132" s="303">
        <v>5.15</v>
      </c>
      <c r="BP132" s="184"/>
      <c r="BQ132">
        <f t="shared" si="396"/>
        <v>1</v>
      </c>
      <c r="BR132" s="36">
        <v>42368</v>
      </c>
      <c r="BS132">
        <v>72</v>
      </c>
      <c r="BT132">
        <f t="shared" si="393"/>
        <v>0.72</v>
      </c>
      <c r="BU132" s="100"/>
      <c r="BV132" s="36">
        <v>42374</v>
      </c>
      <c r="BW132" s="100">
        <v>78</v>
      </c>
      <c r="BX132" s="100">
        <f t="shared" si="394"/>
        <v>0.78</v>
      </c>
      <c r="BY132" s="100">
        <f t="shared" si="395"/>
        <v>-24.079067544959997</v>
      </c>
      <c r="BZ132" s="100"/>
      <c r="CA132" s="100"/>
      <c r="CC132" s="36">
        <v>42374</v>
      </c>
      <c r="CD132" s="107">
        <v>-1.2450500000000004</v>
      </c>
      <c r="CE132" s="107">
        <v>-1.2587500000000003</v>
      </c>
      <c r="CF132" s="173">
        <v>-24.079067544959997</v>
      </c>
      <c r="CG132" s="197">
        <v>0.1</v>
      </c>
      <c r="CH132" s="219">
        <v>-2.74125</v>
      </c>
      <c r="CI132" s="222">
        <f t="shared" si="313"/>
        <v>-1.25</v>
      </c>
      <c r="CJ132" s="223">
        <f t="shared" si="314"/>
        <v>0</v>
      </c>
      <c r="CK132" s="198">
        <f t="shared" si="315"/>
        <v>-24.883059000545988</v>
      </c>
      <c r="CL132" s="198">
        <f t="shared" si="316"/>
        <v>-2.4999999999998579E-2</v>
      </c>
      <c r="CM132" s="503">
        <f t="shared" si="353"/>
        <v>0</v>
      </c>
      <c r="CN132" s="503">
        <f t="shared" si="354"/>
        <v>0</v>
      </c>
      <c r="CO132" s="503">
        <f t="shared" si="355"/>
        <v>0</v>
      </c>
      <c r="CP132" s="503">
        <f t="shared" si="356"/>
        <v>0</v>
      </c>
      <c r="CQ132" s="504">
        <f t="shared" si="236"/>
        <v>-24.883059000545988</v>
      </c>
      <c r="CR132" s="513">
        <f t="shared" si="385"/>
        <v>-1.4999999999999146E-2</v>
      </c>
      <c r="CS132" s="513">
        <f t="shared" si="317"/>
        <v>-2.4999999999998579E-2</v>
      </c>
      <c r="CU132" s="161"/>
      <c r="CW132" s="103">
        <f t="shared" si="397"/>
        <v>-24.816153755081988</v>
      </c>
      <c r="CZ132" s="36">
        <v>42374</v>
      </c>
      <c r="DA132" s="107">
        <v>-1.2450500000000004</v>
      </c>
      <c r="DB132" s="107">
        <v>-1.2587500000000003</v>
      </c>
      <c r="DC132" s="173">
        <v>-24.079067544959997</v>
      </c>
      <c r="DD132" s="197">
        <v>0.1</v>
      </c>
      <c r="DE132" s="219">
        <v>-2.8412499999999996</v>
      </c>
      <c r="DF132" s="222">
        <f t="shared" si="318"/>
        <v>-1.25</v>
      </c>
      <c r="DG132" s="223">
        <f t="shared" si="319"/>
        <v>0</v>
      </c>
      <c r="DH132" s="198">
        <f t="shared" si="320"/>
        <v>-24.933839899449186</v>
      </c>
      <c r="DI132" s="198">
        <f t="shared" si="321"/>
        <v>-2.4999999999998579E-2</v>
      </c>
      <c r="DJ132" s="503">
        <f t="shared" si="357"/>
        <v>0</v>
      </c>
      <c r="DK132" s="503">
        <f t="shared" si="358"/>
        <v>0</v>
      </c>
      <c r="DL132" s="503">
        <f t="shared" si="359"/>
        <v>0</v>
      </c>
      <c r="DM132" s="503">
        <f t="shared" si="360"/>
        <v>0</v>
      </c>
      <c r="DN132" s="504">
        <f t="shared" si="240"/>
        <v>-24.933839899449186</v>
      </c>
      <c r="DO132" s="513">
        <f t="shared" si="386"/>
        <v>-1.4999999999999146E-2</v>
      </c>
      <c r="DP132" s="513">
        <f t="shared" si="322"/>
        <v>-2.4999999999998579E-2</v>
      </c>
      <c r="DR132" s="161"/>
      <c r="DT132" s="103">
        <f t="shared" si="398"/>
        <v>-24.003457209571994</v>
      </c>
      <c r="DU132" s="178"/>
      <c r="DV132" s="179"/>
      <c r="DW132" s="36">
        <v>42374</v>
      </c>
      <c r="DX132" s="107">
        <v>-1.2450500000000004</v>
      </c>
      <c r="DY132" s="107">
        <v>-1.2587500000000003</v>
      </c>
      <c r="DZ132" s="173">
        <v>-24.079067544959997</v>
      </c>
      <c r="EA132" s="197">
        <v>0.1</v>
      </c>
      <c r="EB132" s="219">
        <v>-1.0412499999999996</v>
      </c>
      <c r="EC132" s="222">
        <f t="shared" si="323"/>
        <v>-1.2</v>
      </c>
      <c r="ED132" s="223">
        <f t="shared" si="324"/>
        <v>0</v>
      </c>
      <c r="EE132" s="198">
        <f t="shared" si="325"/>
        <v>-23.936014396181207</v>
      </c>
      <c r="EF132" s="198">
        <f t="shared" si="326"/>
        <v>-0.12000000000000099</v>
      </c>
      <c r="EG132" s="503">
        <f t="shared" si="361"/>
        <v>0</v>
      </c>
      <c r="EH132" s="503">
        <f t="shared" si="362"/>
        <v>0</v>
      </c>
      <c r="EI132" s="503">
        <f t="shared" si="363"/>
        <v>0</v>
      </c>
      <c r="EJ132" s="503">
        <f t="shared" si="364"/>
        <v>0</v>
      </c>
      <c r="EK132" s="504">
        <f t="shared" si="244"/>
        <v>-23.620124073501202</v>
      </c>
      <c r="EL132" s="513">
        <f t="shared" si="387"/>
        <v>-7.2000000000000591E-2</v>
      </c>
      <c r="EM132" s="513">
        <f t="shared" si="327"/>
        <v>-0.12000000000000099</v>
      </c>
      <c r="EO132" s="161"/>
      <c r="EQ132" s="103">
        <f t="shared" si="399"/>
        <v>-23.002124073501196</v>
      </c>
      <c r="ER132" s="229">
        <v>-23.600777777777786</v>
      </c>
      <c r="ES132" s="179"/>
      <c r="ET132" s="36">
        <v>42374</v>
      </c>
      <c r="EU132" s="107">
        <v>-1.2450500000000004</v>
      </c>
      <c r="EV132" s="107">
        <v>-1.2587500000000003</v>
      </c>
      <c r="EW132" s="173">
        <v>-24.079067544959997</v>
      </c>
      <c r="EX132" s="197">
        <v>0.1</v>
      </c>
      <c r="EY132" s="219">
        <v>-2.2912499999999998</v>
      </c>
      <c r="EZ132" s="222">
        <f t="shared" si="328"/>
        <v>-1.25</v>
      </c>
      <c r="FA132" s="223">
        <f t="shared" si="329"/>
        <v>0</v>
      </c>
      <c r="FB132" s="198">
        <f t="shared" si="330"/>
        <v>-24.600854038647192</v>
      </c>
      <c r="FC132" s="198">
        <f t="shared" si="331"/>
        <v>-2.4999999999998579E-2</v>
      </c>
      <c r="FD132" s="503">
        <f t="shared" si="365"/>
        <v>0</v>
      </c>
      <c r="FE132" s="503">
        <f t="shared" si="366"/>
        <v>0</v>
      </c>
      <c r="FF132" s="503">
        <f t="shared" si="367"/>
        <v>0</v>
      </c>
      <c r="FG132" s="503">
        <f t="shared" si="368"/>
        <v>0</v>
      </c>
      <c r="FH132" s="504">
        <f t="shared" si="248"/>
        <v>-25.230854038647184</v>
      </c>
      <c r="FI132" s="513">
        <f t="shared" si="388"/>
        <v>-1.4999999999999146E-2</v>
      </c>
      <c r="FJ132" s="513">
        <f t="shared" si="332"/>
        <v>-9.999999999999433E-3</v>
      </c>
      <c r="FL132" s="161"/>
      <c r="FN132" s="103">
        <f t="shared" si="400"/>
        <v>-24.611824596811978</v>
      </c>
      <c r="FO132" s="229">
        <v>-24.20911111111111</v>
      </c>
      <c r="FP132" s="179"/>
      <c r="FQ132" s="36">
        <v>42374</v>
      </c>
      <c r="FR132" s="107">
        <v>-1.2450500000000004</v>
      </c>
      <c r="FS132" s="107">
        <v>-1.2587500000000003</v>
      </c>
      <c r="FT132" s="173">
        <v>-24.079067544959997</v>
      </c>
      <c r="FU132" s="197">
        <v>0.1</v>
      </c>
      <c r="FV132" s="218">
        <v>-9.5412499999999998</v>
      </c>
      <c r="FW132" s="222">
        <f t="shared" si="333"/>
        <v>-1.4</v>
      </c>
      <c r="FX132" s="223">
        <f t="shared" si="334"/>
        <v>0</v>
      </c>
      <c r="FY132" s="198">
        <f t="shared" si="335"/>
        <v>-24.893680912451199</v>
      </c>
      <c r="FZ132" s="198">
        <f t="shared" si="336"/>
        <v>-2.7999999999998693E-2</v>
      </c>
      <c r="GA132" s="503">
        <f t="shared" si="369"/>
        <v>0</v>
      </c>
      <c r="GB132" s="503">
        <f t="shared" si="370"/>
        <v>0</v>
      </c>
      <c r="GC132" s="503">
        <f t="shared" si="371"/>
        <v>0</v>
      </c>
      <c r="GD132" s="503">
        <f t="shared" si="372"/>
        <v>0</v>
      </c>
      <c r="GE132" s="504">
        <f t="shared" si="252"/>
        <v>-24.6936809124512</v>
      </c>
      <c r="GF132" s="513">
        <f t="shared" si="389"/>
        <v>-1.6799999999999215E-2</v>
      </c>
      <c r="GG132" s="513">
        <f t="shared" si="337"/>
        <v>-2.7999999999998693E-2</v>
      </c>
      <c r="GI132" s="161"/>
      <c r="GK132" s="103">
        <f t="shared" si="401"/>
        <v>-24.6936809124512</v>
      </c>
      <c r="GL132" s="178"/>
      <c r="GM132" s="179"/>
      <c r="GN132" s="36">
        <v>42374</v>
      </c>
      <c r="GO132" s="107">
        <v>-1.2450500000000004</v>
      </c>
      <c r="GP132" s="107">
        <v>-1.2587500000000003</v>
      </c>
      <c r="GQ132" s="173">
        <v>-24.079067544959997</v>
      </c>
      <c r="GR132" s="197">
        <v>0.1</v>
      </c>
      <c r="GS132" s="218">
        <v>-2.0912499999999996</v>
      </c>
      <c r="GT132" s="222">
        <f t="shared" si="338"/>
        <v>-1.25</v>
      </c>
      <c r="GU132" s="223">
        <f t="shared" si="339"/>
        <v>0</v>
      </c>
      <c r="GV132" s="198">
        <f t="shared" si="340"/>
        <v>-25.160999999999976</v>
      </c>
      <c r="GW132" s="198">
        <f t="shared" si="341"/>
        <v>-2.4999999999998579E-2</v>
      </c>
      <c r="GX132" s="503">
        <f t="shared" si="373"/>
        <v>9.0000000000000011E-2</v>
      </c>
      <c r="GY132" s="503">
        <f t="shared" si="374"/>
        <v>0</v>
      </c>
      <c r="GZ132" s="503">
        <f t="shared" si="375"/>
        <v>0</v>
      </c>
      <c r="HA132" s="503">
        <f t="shared" si="376"/>
        <v>0</v>
      </c>
      <c r="HB132" s="504">
        <f t="shared" si="256"/>
        <v>-24.599454129133186</v>
      </c>
      <c r="HC132" s="513">
        <f t="shared" si="390"/>
        <v>3.900000000000086E-2</v>
      </c>
      <c r="HD132" s="513">
        <f t="shared" si="342"/>
        <v>6.5000000000001432E-2</v>
      </c>
      <c r="HF132" s="161"/>
      <c r="HH132" s="103">
        <f t="shared" si="402"/>
        <v>-24.587454129133185</v>
      </c>
      <c r="HJ132" s="179"/>
      <c r="HK132" s="36">
        <v>42374</v>
      </c>
      <c r="HL132" s="107">
        <v>-1.2450500000000004</v>
      </c>
      <c r="HM132" s="107">
        <v>-1.2587500000000003</v>
      </c>
      <c r="HN132" s="173">
        <v>-24.079067544959997</v>
      </c>
      <c r="HO132" s="197">
        <v>0.1</v>
      </c>
      <c r="HP132" s="218">
        <v>5.8087500000000007</v>
      </c>
      <c r="HQ132" s="222">
        <f t="shared" si="343"/>
        <v>0</v>
      </c>
      <c r="HR132" s="223">
        <f t="shared" si="344"/>
        <v>1.2</v>
      </c>
      <c r="HS132" s="198">
        <f t="shared" si="345"/>
        <v>-24.135620786868799</v>
      </c>
      <c r="HT132" s="198">
        <f t="shared" si="346"/>
        <v>0.12000000000000099</v>
      </c>
      <c r="HU132" s="503">
        <f t="shared" si="377"/>
        <v>0</v>
      </c>
      <c r="HV132" s="503">
        <f t="shared" si="378"/>
        <v>0</v>
      </c>
      <c r="HW132" s="503">
        <f t="shared" si="379"/>
        <v>0</v>
      </c>
      <c r="HX132" s="503">
        <f t="shared" si="380"/>
        <v>0</v>
      </c>
      <c r="HY132" s="504">
        <f t="shared" si="260"/>
        <v>-23.7356207868688</v>
      </c>
      <c r="HZ132" s="513">
        <f t="shared" si="391"/>
        <v>0.12000000000000099</v>
      </c>
      <c r="IA132" s="513">
        <f t="shared" si="347"/>
        <v>0.12000000000000099</v>
      </c>
      <c r="IB132" s="159"/>
      <c r="IC132" s="161"/>
      <c r="ID132" s="159"/>
      <c r="IE132" s="103">
        <f t="shared" si="403"/>
        <v>-23.4218282181448</v>
      </c>
      <c r="IF132" s="178"/>
      <c r="IG132" s="179"/>
      <c r="IH132" s="36">
        <v>42374</v>
      </c>
      <c r="II132" s="107">
        <v>-1.2450500000000004</v>
      </c>
      <c r="IJ132" s="107">
        <v>-1.2587500000000003</v>
      </c>
      <c r="IK132" s="173">
        <v>-24.079067544959997</v>
      </c>
      <c r="IL132" s="197">
        <v>0.1</v>
      </c>
      <c r="IM132" s="218">
        <v>6.4087500000000004</v>
      </c>
      <c r="IN132" s="222">
        <f t="shared" si="348"/>
        <v>0</v>
      </c>
      <c r="IO132" s="223">
        <f t="shared" si="349"/>
        <v>1.2</v>
      </c>
      <c r="IP132" s="198">
        <f t="shared" si="350"/>
        <v>-24.110999999999997</v>
      </c>
      <c r="IQ132" s="198">
        <f t="shared" si="351"/>
        <v>0.12000000000000099</v>
      </c>
      <c r="IR132" s="503">
        <f t="shared" si="381"/>
        <v>0</v>
      </c>
      <c r="IS132" s="503">
        <f t="shared" si="382"/>
        <v>0</v>
      </c>
      <c r="IT132" s="503">
        <f t="shared" si="383"/>
        <v>0</v>
      </c>
      <c r="IU132" s="503">
        <f t="shared" si="384"/>
        <v>0</v>
      </c>
      <c r="IV132" s="504">
        <f t="shared" si="264"/>
        <v>-23.65516774096918</v>
      </c>
      <c r="IW132" s="513">
        <f t="shared" si="392"/>
        <v>0.12000000000000099</v>
      </c>
      <c r="IX132" s="513">
        <f t="shared" si="352"/>
        <v>0.12000000000000099</v>
      </c>
      <c r="IY132" s="159"/>
      <c r="IZ132" s="161"/>
      <c r="JA132" s="159"/>
      <c r="JB132" s="103">
        <f t="shared" si="404"/>
        <v>-23.45091408741407</v>
      </c>
      <c r="JC132" s="184"/>
      <c r="JD132" s="515">
        <v>-24.079067544959997</v>
      </c>
      <c r="JF132" s="159">
        <v>-2.74125</v>
      </c>
      <c r="JG132" s="159">
        <f t="shared" si="405"/>
        <v>-24.816153755081988</v>
      </c>
      <c r="JH132" s="159"/>
      <c r="JJ132" s="159">
        <v>-2.8412499999999996</v>
      </c>
      <c r="JK132" s="159">
        <f t="shared" si="406"/>
        <v>-24.003457209571994</v>
      </c>
      <c r="JL132" s="159"/>
      <c r="JN132" s="159">
        <v>-1.0412499999999996</v>
      </c>
      <c r="JO132" s="159">
        <f t="shared" si="407"/>
        <v>-23.002124073501196</v>
      </c>
      <c r="JP132" s="228">
        <v>-23.600777777777786</v>
      </c>
      <c r="JR132" s="159">
        <v>-2.2912499999999998</v>
      </c>
      <c r="JS132" s="159">
        <f t="shared" si="408"/>
        <v>-24.611824596811978</v>
      </c>
      <c r="JT132" s="228">
        <v>-24.20911111111111</v>
      </c>
      <c r="JV132" s="159">
        <v>-9.5412499999999998</v>
      </c>
      <c r="JW132" s="159">
        <f t="shared" si="409"/>
        <v>-24.6936809124512</v>
      </c>
      <c r="JX132" s="159"/>
      <c r="JZ132" s="159">
        <v>-2.0912499999999996</v>
      </c>
      <c r="KA132" s="159">
        <f t="shared" si="410"/>
        <v>-24.587454129133185</v>
      </c>
      <c r="KB132" s="159"/>
      <c r="KD132" s="370">
        <v>5.8087500000000007</v>
      </c>
      <c r="KE132" s="159">
        <f t="shared" si="411"/>
        <v>-23.4218282181448</v>
      </c>
      <c r="KF132" s="159"/>
      <c r="KH132" s="218">
        <v>6.4087500000000004</v>
      </c>
      <c r="KI132" s="159">
        <f t="shared" si="232"/>
        <v>-23.45091408741407</v>
      </c>
      <c r="KJ132" s="159"/>
      <c r="KK132" s="36">
        <v>42374</v>
      </c>
      <c r="KL132" s="36"/>
    </row>
    <row r="133" spans="1:315" x14ac:dyDescent="0.25">
      <c r="A133" s="95">
        <v>41279</v>
      </c>
      <c r="B133" s="36">
        <v>41279</v>
      </c>
      <c r="C133" s="303">
        <v>-4</v>
      </c>
      <c r="D133" s="303">
        <v>-4.0999999999999996</v>
      </c>
      <c r="E133" s="303">
        <v>-2.2999999999999998</v>
      </c>
      <c r="F133" s="303">
        <v>-3.5500000000000003</v>
      </c>
      <c r="G133" s="303">
        <v>-10.8</v>
      </c>
      <c r="H133" s="303">
        <v>-3.3499999999999996</v>
      </c>
      <c r="I133" s="303">
        <v>4.5500000000000007</v>
      </c>
      <c r="J133" s="303">
        <v>5.15</v>
      </c>
      <c r="K133" s="105"/>
      <c r="L133" s="36">
        <v>42374</v>
      </c>
      <c r="M133" s="104">
        <v>-1.2450500000000004</v>
      </c>
      <c r="N133" s="98">
        <f t="shared" si="215"/>
        <v>-1.2587500000000003</v>
      </c>
      <c r="O133" s="107">
        <f t="shared" si="216"/>
        <v>-1.27125</v>
      </c>
      <c r="P133" s="264"/>
      <c r="Q133" s="177">
        <v>42374</v>
      </c>
      <c r="R133" s="303">
        <v>-4</v>
      </c>
      <c r="S133" s="219">
        <v>-2.74125</v>
      </c>
      <c r="U133" s="303">
        <v>-4.0999999999999996</v>
      </c>
      <c r="V133" s="219">
        <v>-2.8412499999999996</v>
      </c>
      <c r="X133" s="303">
        <v>-2.2999999999999998</v>
      </c>
      <c r="Y133" s="219">
        <v>-1.0412499999999996</v>
      </c>
      <c r="Z133" s="182">
        <v>-23.600777777777786</v>
      </c>
      <c r="AA133" s="303">
        <v>-3.5500000000000003</v>
      </c>
      <c r="AB133" s="219">
        <v>-2.2912499999999998</v>
      </c>
      <c r="AC133" s="182">
        <v>-24.20911111111111</v>
      </c>
      <c r="AD133" s="303">
        <v>-10.8</v>
      </c>
      <c r="AE133" s="218">
        <v>-9.5412499999999998</v>
      </c>
      <c r="AG133" s="303">
        <v>-3.3499999999999996</v>
      </c>
      <c r="AH133" s="218">
        <v>-2.0912499999999996</v>
      </c>
      <c r="AJ133" s="303">
        <v>4.5500000000000007</v>
      </c>
      <c r="AK133" s="218">
        <v>5.8087500000000007</v>
      </c>
      <c r="AL133" s="103"/>
      <c r="AM133" s="303">
        <v>5.15</v>
      </c>
      <c r="AN133" s="330">
        <f t="shared" si="206"/>
        <v>6.4087500000000004</v>
      </c>
      <c r="AO133" s="103"/>
      <c r="AZ133" s="36">
        <v>42375</v>
      </c>
      <c r="BA133" s="303">
        <v>-2.1</v>
      </c>
      <c r="BB133" s="227"/>
      <c r="BC133" s="303">
        <v>-5.9</v>
      </c>
      <c r="BD133" s="184"/>
      <c r="BE133" s="303">
        <v>-0.44999999999999996</v>
      </c>
      <c r="BF133" s="184"/>
      <c r="BG133" s="303">
        <v>-0.75000000000000011</v>
      </c>
      <c r="BH133" s="184"/>
      <c r="BI133" s="303">
        <v>-9.4499999999999993</v>
      </c>
      <c r="BJ133" s="184"/>
      <c r="BK133" s="303">
        <v>0.5</v>
      </c>
      <c r="BL133" s="374"/>
      <c r="BM133" s="303">
        <v>2.6500000000000004</v>
      </c>
      <c r="BN133" s="184"/>
      <c r="BO133" s="303">
        <v>3.55</v>
      </c>
      <c r="BP133" s="184"/>
      <c r="BQ133">
        <f t="shared" si="396"/>
        <v>1</v>
      </c>
      <c r="BR133" s="36">
        <v>42369</v>
      </c>
      <c r="BS133">
        <v>73</v>
      </c>
      <c r="BT133">
        <f t="shared" si="393"/>
        <v>0.73</v>
      </c>
      <c r="BU133" s="100"/>
      <c r="BV133" s="36">
        <v>42375</v>
      </c>
      <c r="BW133" s="100">
        <v>79</v>
      </c>
      <c r="BX133" s="100">
        <f t="shared" si="394"/>
        <v>0.79</v>
      </c>
      <c r="BY133" s="100">
        <f t="shared" si="395"/>
        <v>-24.074612479959999</v>
      </c>
      <c r="BZ133" s="100"/>
      <c r="CA133" s="100"/>
      <c r="CC133" s="332">
        <v>42375</v>
      </c>
      <c r="CD133" s="117">
        <v>-1.2140500000000003</v>
      </c>
      <c r="CE133" s="117">
        <v>-1.2295500000000004</v>
      </c>
      <c r="CF133" s="376">
        <v>-24.074612479959999</v>
      </c>
      <c r="CG133" s="377">
        <v>0.1</v>
      </c>
      <c r="CH133" s="378">
        <v>-0.87044999999999972</v>
      </c>
      <c r="CI133" s="525">
        <f t="shared" si="313"/>
        <v>-1.1499999999999999</v>
      </c>
      <c r="CJ133" s="526">
        <f t="shared" si="314"/>
        <v>0</v>
      </c>
      <c r="CK133" s="527">
        <f t="shared" si="315"/>
        <v>-24.906059000545987</v>
      </c>
      <c r="CL133" s="527">
        <f t="shared" si="316"/>
        <v>-2.2999999999999687E-2</v>
      </c>
      <c r="CM133" s="528">
        <f t="shared" si="353"/>
        <v>0</v>
      </c>
      <c r="CN133" s="528">
        <f t="shared" si="354"/>
        <v>0</v>
      </c>
      <c r="CO133" s="528">
        <f t="shared" si="355"/>
        <v>0</v>
      </c>
      <c r="CP133" s="528">
        <f t="shared" si="356"/>
        <v>0</v>
      </c>
      <c r="CQ133" s="529">
        <f t="shared" si="236"/>
        <v>-24.906059000545987</v>
      </c>
      <c r="CR133" s="530">
        <f t="shared" si="385"/>
        <v>-1.3799999999999812E-2</v>
      </c>
      <c r="CS133" s="530">
        <f t="shared" si="317"/>
        <v>-2.2999999999999687E-2</v>
      </c>
      <c r="CT133" s="333"/>
      <c r="CU133" s="379"/>
      <c r="CV133" s="333"/>
      <c r="CW133" s="380">
        <f t="shared" si="397"/>
        <v>-24.839153755081988</v>
      </c>
      <c r="CX133" s="333"/>
      <c r="CY133" s="381"/>
      <c r="CZ133" s="332">
        <v>42375</v>
      </c>
      <c r="DA133" s="117">
        <v>-1.2140500000000003</v>
      </c>
      <c r="DB133" s="117">
        <v>-1.2295500000000004</v>
      </c>
      <c r="DC133" s="376">
        <v>-24.074612479959999</v>
      </c>
      <c r="DD133" s="377">
        <v>0.1</v>
      </c>
      <c r="DE133" s="378">
        <v>-4.6704499999999998</v>
      </c>
      <c r="DF133" s="525">
        <f t="shared" si="318"/>
        <v>-1.4</v>
      </c>
      <c r="DG133" s="526">
        <f t="shared" si="319"/>
        <v>0</v>
      </c>
      <c r="DH133" s="527">
        <f t="shared" si="320"/>
        <v>-24.961839899449185</v>
      </c>
      <c r="DI133" s="527">
        <f t="shared" si="321"/>
        <v>-2.7999999999998693E-2</v>
      </c>
      <c r="DJ133" s="528">
        <f t="shared" si="357"/>
        <v>0</v>
      </c>
      <c r="DK133" s="528">
        <f t="shared" si="358"/>
        <v>0</v>
      </c>
      <c r="DL133" s="528">
        <f t="shared" si="359"/>
        <v>0</v>
      </c>
      <c r="DM133" s="528">
        <f t="shared" si="360"/>
        <v>0</v>
      </c>
      <c r="DN133" s="529">
        <f t="shared" si="240"/>
        <v>-24.961839899449185</v>
      </c>
      <c r="DO133" s="530">
        <f t="shared" si="386"/>
        <v>-1.6799999999999215E-2</v>
      </c>
      <c r="DP133" s="530">
        <f t="shared" si="322"/>
        <v>-2.7999999999998693E-2</v>
      </c>
      <c r="DQ133" s="333"/>
      <c r="DR133" s="379"/>
      <c r="DS133" s="333"/>
      <c r="DT133" s="380">
        <f t="shared" si="398"/>
        <v>-24.031457209571993</v>
      </c>
      <c r="DU133" s="382"/>
      <c r="DV133" s="383"/>
      <c r="DW133" s="332">
        <v>42375</v>
      </c>
      <c r="DX133" s="117">
        <v>-1.2140500000000003</v>
      </c>
      <c r="DY133" s="117">
        <v>-1.2295500000000004</v>
      </c>
      <c r="DZ133" s="376">
        <v>-24.074612479959999</v>
      </c>
      <c r="EA133" s="377">
        <v>0.1</v>
      </c>
      <c r="EB133" s="378">
        <v>0.77955000000000041</v>
      </c>
      <c r="EC133" s="525">
        <f t="shared" si="323"/>
        <v>0</v>
      </c>
      <c r="ED133" s="526">
        <f t="shared" si="324"/>
        <v>-1.1000000000000001</v>
      </c>
      <c r="EE133" s="527">
        <f t="shared" si="325"/>
        <v>-24.046014396181207</v>
      </c>
      <c r="EF133" s="527">
        <f t="shared" si="326"/>
        <v>-0.10999999999999943</v>
      </c>
      <c r="EG133" s="528">
        <f t="shared" si="361"/>
        <v>0</v>
      </c>
      <c r="EH133" s="528">
        <f t="shared" si="362"/>
        <v>0</v>
      </c>
      <c r="EI133" s="528">
        <f t="shared" si="363"/>
        <v>0</v>
      </c>
      <c r="EJ133" s="528">
        <f t="shared" si="364"/>
        <v>0</v>
      </c>
      <c r="EK133" s="529">
        <f t="shared" si="244"/>
        <v>-23.730124073501202</v>
      </c>
      <c r="EL133" s="530">
        <f t="shared" si="387"/>
        <v>-0.10999999999999943</v>
      </c>
      <c r="EM133" s="530">
        <f t="shared" si="327"/>
        <v>-0.10999999999999943</v>
      </c>
      <c r="EN133" s="333"/>
      <c r="EO133" s="379"/>
      <c r="EP133" s="333"/>
      <c r="EQ133" s="380">
        <f t="shared" si="399"/>
        <v>-23.112124073501196</v>
      </c>
      <c r="ER133" s="382"/>
      <c r="ES133" s="383"/>
      <c r="ET133" s="332">
        <v>42375</v>
      </c>
      <c r="EU133" s="117">
        <v>-1.2140500000000003</v>
      </c>
      <c r="EV133" s="117">
        <v>-1.2295500000000004</v>
      </c>
      <c r="EW133" s="376">
        <v>-24.074612479959999</v>
      </c>
      <c r="EX133" s="377">
        <v>0.1</v>
      </c>
      <c r="EY133" s="378">
        <v>0.47955000000000025</v>
      </c>
      <c r="EZ133" s="525">
        <f t="shared" si="328"/>
        <v>0</v>
      </c>
      <c r="FA133" s="526">
        <f t="shared" si="329"/>
        <v>-1.1000000000000001</v>
      </c>
      <c r="FB133" s="527">
        <f t="shared" si="330"/>
        <v>-24.622854038647191</v>
      </c>
      <c r="FC133" s="527">
        <f t="shared" si="331"/>
        <v>-2.1999999999998465E-2</v>
      </c>
      <c r="FD133" s="528">
        <f t="shared" si="365"/>
        <v>0</v>
      </c>
      <c r="FE133" s="528">
        <f t="shared" si="366"/>
        <v>0</v>
      </c>
      <c r="FF133" s="528">
        <f t="shared" si="367"/>
        <v>0</v>
      </c>
      <c r="FG133" s="528">
        <f t="shared" si="368"/>
        <v>0</v>
      </c>
      <c r="FH133" s="529">
        <f t="shared" si="248"/>
        <v>-25.252854038647182</v>
      </c>
      <c r="FI133" s="530">
        <f t="shared" si="388"/>
        <v>-2.1999999999998465E-2</v>
      </c>
      <c r="FJ133" s="530">
        <f t="shared" si="332"/>
        <v>-2.1999999999998465E-2</v>
      </c>
      <c r="FK133" s="333"/>
      <c r="FL133" s="379"/>
      <c r="FM133" s="333"/>
      <c r="FN133" s="380">
        <f t="shared" si="400"/>
        <v>-24.633824596811976</v>
      </c>
      <c r="FO133" s="382"/>
      <c r="FP133" s="383"/>
      <c r="FQ133" s="332">
        <v>42375</v>
      </c>
      <c r="FR133" s="117">
        <v>-1.2140500000000003</v>
      </c>
      <c r="FS133" s="117">
        <v>-1.2295500000000004</v>
      </c>
      <c r="FT133" s="376">
        <v>-24.074612479959999</v>
      </c>
      <c r="FU133" s="377">
        <v>0.1</v>
      </c>
      <c r="FV133" s="384">
        <v>-8.2204499999999996</v>
      </c>
      <c r="FW133" s="525">
        <f t="shared" si="333"/>
        <v>-1.4</v>
      </c>
      <c r="FX133" s="526">
        <f t="shared" si="334"/>
        <v>0</v>
      </c>
      <c r="FY133" s="527">
        <f t="shared" si="335"/>
        <v>-24.921680912451198</v>
      </c>
      <c r="FZ133" s="527">
        <f t="shared" si="336"/>
        <v>-2.7999999999998693E-2</v>
      </c>
      <c r="GA133" s="528">
        <f t="shared" si="369"/>
        <v>0</v>
      </c>
      <c r="GB133" s="528">
        <f t="shared" si="370"/>
        <v>0</v>
      </c>
      <c r="GC133" s="528">
        <f t="shared" si="371"/>
        <v>0</v>
      </c>
      <c r="GD133" s="528">
        <f t="shared" si="372"/>
        <v>0</v>
      </c>
      <c r="GE133" s="529">
        <f t="shared" si="252"/>
        <v>-24.721680912451198</v>
      </c>
      <c r="GF133" s="530">
        <f t="shared" si="389"/>
        <v>-1.6799999999999215E-2</v>
      </c>
      <c r="GG133" s="530">
        <f t="shared" si="337"/>
        <v>-2.7999999999998693E-2</v>
      </c>
      <c r="GH133" s="333"/>
      <c r="GI133" s="379"/>
      <c r="GJ133" s="333"/>
      <c r="GK133" s="380">
        <f t="shared" si="401"/>
        <v>-24.721680912451198</v>
      </c>
      <c r="GL133" s="382"/>
      <c r="GM133" s="383"/>
      <c r="GN133" s="332">
        <v>42375</v>
      </c>
      <c r="GO133" s="117">
        <v>-1.2140500000000003</v>
      </c>
      <c r="GP133" s="117">
        <v>-1.2295500000000004</v>
      </c>
      <c r="GQ133" s="376">
        <v>-24.074612479959999</v>
      </c>
      <c r="GR133" s="377">
        <v>0.1</v>
      </c>
      <c r="GS133" s="384">
        <v>1.7295500000000004</v>
      </c>
      <c r="GT133" s="525">
        <f t="shared" si="338"/>
        <v>0</v>
      </c>
      <c r="GU133" s="526">
        <f t="shared" si="339"/>
        <v>-1</v>
      </c>
      <c r="GV133" s="527">
        <f t="shared" si="340"/>
        <v>-25.180999999999976</v>
      </c>
      <c r="GW133" s="527">
        <f t="shared" si="341"/>
        <v>-1.9999999999999574E-2</v>
      </c>
      <c r="GX133" s="528">
        <f t="shared" si="373"/>
        <v>0</v>
      </c>
      <c r="GY133" s="528">
        <f t="shared" si="374"/>
        <v>1.0000000000000002E-2</v>
      </c>
      <c r="GZ133" s="528">
        <f t="shared" si="375"/>
        <v>0</v>
      </c>
      <c r="HA133" s="528">
        <f t="shared" si="376"/>
        <v>0</v>
      </c>
      <c r="HB133" s="529">
        <f t="shared" si="256"/>
        <v>-24.609454129133184</v>
      </c>
      <c r="HC133" s="530">
        <f t="shared" si="390"/>
        <v>-9.9999999999995717E-3</v>
      </c>
      <c r="HD133" s="530">
        <f t="shared" si="342"/>
        <v>-9.9999999999995717E-3</v>
      </c>
      <c r="HE133" s="333"/>
      <c r="HF133" s="379"/>
      <c r="HG133" s="333"/>
      <c r="HH133" s="380">
        <f t="shared" si="402"/>
        <v>-24.597454129133183</v>
      </c>
      <c r="HI133" s="334"/>
      <c r="HJ133" s="383"/>
      <c r="HK133" s="332">
        <v>42375</v>
      </c>
      <c r="HL133" s="117">
        <v>-1.2140500000000003</v>
      </c>
      <c r="HM133" s="117">
        <v>-1.2295500000000004</v>
      </c>
      <c r="HN133" s="376">
        <v>-24.074612479959999</v>
      </c>
      <c r="HO133" s="377">
        <v>0.1</v>
      </c>
      <c r="HP133" s="384">
        <v>3.8795500000000009</v>
      </c>
      <c r="HQ133" s="525">
        <f t="shared" si="343"/>
        <v>0</v>
      </c>
      <c r="HR133" s="526">
        <f t="shared" si="344"/>
        <v>0</v>
      </c>
      <c r="HS133" s="527">
        <f t="shared" si="345"/>
        <v>-24.135620786868799</v>
      </c>
      <c r="HT133" s="527">
        <f t="shared" si="346"/>
        <v>0</v>
      </c>
      <c r="HU133" s="528">
        <f t="shared" si="377"/>
        <v>0</v>
      </c>
      <c r="HV133" s="528">
        <f t="shared" si="378"/>
        <v>0</v>
      </c>
      <c r="HW133" s="528">
        <f t="shared" si="379"/>
        <v>0</v>
      </c>
      <c r="HX133" s="528">
        <f t="shared" si="380"/>
        <v>0</v>
      </c>
      <c r="HY133" s="529">
        <f t="shared" si="260"/>
        <v>-23.7356207868688</v>
      </c>
      <c r="HZ133" s="530">
        <f t="shared" si="391"/>
        <v>0</v>
      </c>
      <c r="IA133" s="530">
        <f t="shared" si="347"/>
        <v>0</v>
      </c>
      <c r="IB133" s="333"/>
      <c r="IC133" s="379"/>
      <c r="ID133" s="333"/>
      <c r="IE133" s="380">
        <f t="shared" si="403"/>
        <v>-23.4218282181448</v>
      </c>
      <c r="IF133" s="382"/>
      <c r="IG133" s="383"/>
      <c r="IH133" s="332">
        <v>42375</v>
      </c>
      <c r="II133" s="117">
        <v>-1.2140500000000003</v>
      </c>
      <c r="IJ133" s="117">
        <v>-1.2295500000000004</v>
      </c>
      <c r="IK133" s="376">
        <v>-24.074612479959999</v>
      </c>
      <c r="IL133" s="377">
        <v>0.1</v>
      </c>
      <c r="IM133" s="384">
        <v>4.7795500000000004</v>
      </c>
      <c r="IN133" s="525">
        <f t="shared" si="348"/>
        <v>0</v>
      </c>
      <c r="IO133" s="526">
        <f t="shared" si="349"/>
        <v>1.1000000000000001</v>
      </c>
      <c r="IP133" s="527">
        <f t="shared" si="350"/>
        <v>-24.000999999999998</v>
      </c>
      <c r="IQ133" s="527">
        <f t="shared" si="351"/>
        <v>0.10999999999999943</v>
      </c>
      <c r="IR133" s="528">
        <f t="shared" si="381"/>
        <v>0</v>
      </c>
      <c r="IS133" s="528">
        <f t="shared" si="382"/>
        <v>0</v>
      </c>
      <c r="IT133" s="528">
        <f t="shared" si="383"/>
        <v>0</v>
      </c>
      <c r="IU133" s="528">
        <f t="shared" si="384"/>
        <v>0</v>
      </c>
      <c r="IV133" s="529">
        <f t="shared" si="264"/>
        <v>-23.54516774096918</v>
      </c>
      <c r="IW133" s="530">
        <f t="shared" si="392"/>
        <v>0.10999999999999943</v>
      </c>
      <c r="IX133" s="530">
        <f t="shared" si="352"/>
        <v>0.10999999999999943</v>
      </c>
      <c r="IY133" s="333"/>
      <c r="IZ133" s="379"/>
      <c r="JA133" s="333"/>
      <c r="JB133" s="380">
        <f t="shared" si="404"/>
        <v>-23.34091408741407</v>
      </c>
      <c r="JC133" s="382"/>
      <c r="JD133" s="531">
        <v>-24.074612479959999</v>
      </c>
      <c r="JE133" s="334"/>
      <c r="JF133" s="333">
        <v>-0.87044999999999972</v>
      </c>
      <c r="JG133" s="333">
        <f t="shared" si="405"/>
        <v>-24.839153755081988</v>
      </c>
      <c r="JH133" s="333"/>
      <c r="JI133" s="334"/>
      <c r="JJ133" s="333">
        <v>-4.6704499999999998</v>
      </c>
      <c r="JK133" s="333">
        <f t="shared" si="406"/>
        <v>-24.031457209571993</v>
      </c>
      <c r="JL133" s="333"/>
      <c r="JM133" s="334"/>
      <c r="JN133" s="333">
        <v>0.77955000000000041</v>
      </c>
      <c r="JO133" s="333">
        <f t="shared" si="407"/>
        <v>-23.112124073501196</v>
      </c>
      <c r="JP133" s="333"/>
      <c r="JQ133" s="334"/>
      <c r="JR133" s="333">
        <v>0.47955000000000025</v>
      </c>
      <c r="JS133" s="333">
        <f t="shared" si="408"/>
        <v>-24.633824596811976</v>
      </c>
      <c r="JT133" s="333"/>
      <c r="JU133" s="334"/>
      <c r="JV133" s="333">
        <v>-8.2204499999999996</v>
      </c>
      <c r="JW133" s="333">
        <f t="shared" si="409"/>
        <v>-24.721680912451198</v>
      </c>
      <c r="JX133" s="333"/>
      <c r="JY133" s="334"/>
      <c r="JZ133" s="333">
        <v>1.7295500000000004</v>
      </c>
      <c r="KA133" s="333">
        <f t="shared" si="410"/>
        <v>-24.597454129133183</v>
      </c>
      <c r="KB133" s="333"/>
      <c r="KC133" s="334"/>
      <c r="KD133" s="385">
        <v>3.8795500000000009</v>
      </c>
      <c r="KE133" s="333">
        <f t="shared" si="411"/>
        <v>-23.4218282181448</v>
      </c>
      <c r="KF133" s="333"/>
      <c r="KG133" s="334"/>
      <c r="KH133" s="384">
        <v>4.7795500000000004</v>
      </c>
      <c r="KI133" s="333">
        <f t="shared" si="232"/>
        <v>-23.34091408741407</v>
      </c>
      <c r="KJ133" s="333"/>
      <c r="KK133" s="332">
        <v>42375</v>
      </c>
      <c r="KL133" s="316"/>
    </row>
    <row r="134" spans="1:315" ht="15.75" thickBot="1" x14ac:dyDescent="0.3">
      <c r="A134" s="95">
        <v>41280</v>
      </c>
      <c r="B134" s="36">
        <v>41280</v>
      </c>
      <c r="C134" s="303">
        <v>-2.1</v>
      </c>
      <c r="D134" s="303">
        <v>-5.9</v>
      </c>
      <c r="E134" s="303">
        <v>-0.44999999999999996</v>
      </c>
      <c r="F134" s="303">
        <v>-0.75000000000000011</v>
      </c>
      <c r="G134" s="303">
        <v>-9.4499999999999993</v>
      </c>
      <c r="H134" s="303">
        <v>0.5</v>
      </c>
      <c r="I134" s="303">
        <v>2.6500000000000004</v>
      </c>
      <c r="J134" s="303">
        <v>3.55</v>
      </c>
      <c r="K134" s="105"/>
      <c r="L134" s="36">
        <v>42375</v>
      </c>
      <c r="M134" s="104">
        <v>-1.2140500000000003</v>
      </c>
      <c r="N134" s="98">
        <f t="shared" si="215"/>
        <v>-1.2295500000000004</v>
      </c>
      <c r="O134" s="107">
        <f t="shared" si="216"/>
        <v>-1.2438500000000003</v>
      </c>
      <c r="P134" s="264"/>
      <c r="Q134" s="177">
        <v>42375</v>
      </c>
      <c r="R134" s="303">
        <v>-2.1</v>
      </c>
      <c r="S134" s="219">
        <v>-0.87044999999999972</v>
      </c>
      <c r="U134" s="303">
        <v>-5.9</v>
      </c>
      <c r="V134" s="219">
        <v>-4.6704499999999998</v>
      </c>
      <c r="X134" s="303">
        <v>-0.44999999999999996</v>
      </c>
      <c r="Y134" s="219">
        <v>0.77955000000000041</v>
      </c>
      <c r="AA134" s="303">
        <v>-0.75000000000000011</v>
      </c>
      <c r="AB134" s="219">
        <v>0.47955000000000025</v>
      </c>
      <c r="AD134" s="303">
        <v>-9.4499999999999993</v>
      </c>
      <c r="AE134" s="218">
        <v>-8.2204499999999996</v>
      </c>
      <c r="AG134" s="303">
        <v>0.5</v>
      </c>
      <c r="AH134" s="218">
        <v>1.7295500000000004</v>
      </c>
      <c r="AJ134" s="303">
        <v>2.6500000000000004</v>
      </c>
      <c r="AK134" s="218">
        <v>3.8795500000000009</v>
      </c>
      <c r="AL134" s="103"/>
      <c r="AM134" s="303">
        <v>3.55</v>
      </c>
      <c r="AN134" s="330">
        <f t="shared" si="206"/>
        <v>4.7795500000000004</v>
      </c>
      <c r="AO134" s="103"/>
      <c r="AZ134" s="36">
        <v>42376</v>
      </c>
      <c r="BA134" s="303">
        <v>-0.25</v>
      </c>
      <c r="BB134" s="227"/>
      <c r="BC134" s="303">
        <v>-5.4</v>
      </c>
      <c r="BD134" s="184"/>
      <c r="BE134" s="303">
        <v>1.1000000000000001</v>
      </c>
      <c r="BF134" s="184"/>
      <c r="BG134" s="303">
        <v>1.1499999999999999</v>
      </c>
      <c r="BH134" s="184"/>
      <c r="BI134" s="303">
        <v>-10.3</v>
      </c>
      <c r="BJ134" s="184"/>
      <c r="BK134" s="303">
        <v>2.25</v>
      </c>
      <c r="BL134" s="374"/>
      <c r="BM134" s="303">
        <v>1.75</v>
      </c>
      <c r="BN134" s="184"/>
      <c r="BO134" s="303">
        <v>3.25</v>
      </c>
      <c r="BP134" s="184">
        <v>-23.341333333333335</v>
      </c>
      <c r="BQ134">
        <f t="shared" si="396"/>
        <v>1</v>
      </c>
      <c r="BR134" s="36">
        <v>42370</v>
      </c>
      <c r="BS134">
        <v>74</v>
      </c>
      <c r="BT134">
        <f t="shared" si="393"/>
        <v>0.74</v>
      </c>
      <c r="BU134" s="103">
        <v>-24.688324074074078</v>
      </c>
      <c r="BV134" s="36">
        <v>42376</v>
      </c>
      <c r="BW134" s="100">
        <v>80</v>
      </c>
      <c r="BX134" s="100">
        <f t="shared" si="394"/>
        <v>0.8</v>
      </c>
      <c r="BY134" s="100">
        <f t="shared" si="395"/>
        <v>-24.068849599999993</v>
      </c>
      <c r="BZ134" s="100"/>
      <c r="CA134" s="100"/>
      <c r="CC134" s="36">
        <v>42376</v>
      </c>
      <c r="CD134" s="107">
        <v>-1.1794500000000006</v>
      </c>
      <c r="CE134" s="107">
        <v>-1.1967500000000004</v>
      </c>
      <c r="CF134" s="173">
        <v>-24.068849599999993</v>
      </c>
      <c r="CG134" s="197">
        <v>0.1</v>
      </c>
      <c r="CH134" s="219">
        <v>0.94675000000000042</v>
      </c>
      <c r="CI134" s="222">
        <f>IF(CH134&lt;-10,-2.5,IF(CH134&lt;-7,-2,IF(CH134&lt;-4,-1.7,IF(CH134&lt;-3,-1.6,IF(CH134&lt;-2,-1.5,IF(CH134&lt;-1,-1.25,IF(CH134&lt;0,-1,0)))))))</f>
        <v>0</v>
      </c>
      <c r="CJ134" s="223">
        <f>IF(CH134&gt;5,1.3,IF(CH134&gt;4,1.1,IF(CH134&gt;3,1,IF(CH134&gt;2,0.5,IF(CH134&gt;1,0.1,IF(CH134&gt;0,-0.5,0))))))</f>
        <v>-0.5</v>
      </c>
      <c r="CK134" s="198">
        <f t="shared" ref="CK134:CK146" si="412">IF(AND((CI134+CJ134)&lt;0,CK133&lt;=-24.5),-24.5,(((CI134+CJ134)*CG134)+CK133))</f>
        <v>-24.5</v>
      </c>
      <c r="CL134" s="198">
        <f t="shared" si="316"/>
        <v>0.4060590005459872</v>
      </c>
      <c r="CM134" s="503">
        <f t="shared" si="353"/>
        <v>0</v>
      </c>
      <c r="CN134" s="503">
        <f t="shared" si="354"/>
        <v>0</v>
      </c>
      <c r="CO134" s="503">
        <f t="shared" si="355"/>
        <v>0</v>
      </c>
      <c r="CP134" s="503">
        <f t="shared" si="356"/>
        <v>0</v>
      </c>
      <c r="CQ134" s="504">
        <f t="shared" si="236"/>
        <v>-24.5</v>
      </c>
      <c r="CR134" s="513">
        <f t="shared" si="385"/>
        <v>0.4060590005459872</v>
      </c>
      <c r="CS134" s="513">
        <f t="shared" ref="CS134:CS170" si="413">IF(AND(CQ133&lt;-24,CH134&lt;0),(SUM(CL134:CP134)*0.4),(SUM(CL134:CP134)))</f>
        <v>0.4060590005459872</v>
      </c>
      <c r="CU134" s="161"/>
      <c r="CW134" s="103">
        <f t="shared" si="397"/>
        <v>-24.433094754536</v>
      </c>
      <c r="CZ134" s="36">
        <v>42376</v>
      </c>
      <c r="DA134" s="107">
        <v>-1.1794500000000006</v>
      </c>
      <c r="DB134" s="107">
        <v>-1.1967500000000004</v>
      </c>
      <c r="DC134" s="173">
        <v>-24.068849599999993</v>
      </c>
      <c r="DD134" s="197">
        <v>0.1</v>
      </c>
      <c r="DE134" s="219">
        <v>-4.2032499999999997</v>
      </c>
      <c r="DF134" s="222">
        <f>IF(DE134&lt;-10,-2.5,IF(DE134&lt;-7,-2,IF(DE134&lt;-4,-1.7,IF(DE134&lt;-3,-1.6,IF(DE134&lt;-2,-1.5,IF(DE134&lt;-1,-1.25,IF(DE134&lt;0,-1,0)))))))</f>
        <v>-1.7</v>
      </c>
      <c r="DG134" s="223">
        <f>IF(DE134&gt;5,1.3,IF(DE134&gt;4,1.1,IF(DE134&gt;3,1,IF(DE134&gt;2,0.5,IF(DE134&gt;1,0.1,IF(DE134&gt;0,-0.5,0))))))</f>
        <v>0</v>
      </c>
      <c r="DH134" s="198">
        <f t="shared" ref="DH134:DH146" si="414">IF(AND((DF134+DG134)&lt;0,DH133&lt;=-24.5),-24.5,(((DF134+DG134)*DD134)+DH133))</f>
        <v>-24.5</v>
      </c>
      <c r="DI134" s="198">
        <f t="shared" si="321"/>
        <v>0.4618398994491848</v>
      </c>
      <c r="DJ134" s="503">
        <f t="shared" si="357"/>
        <v>0</v>
      </c>
      <c r="DK134" s="503">
        <f t="shared" si="358"/>
        <v>0</v>
      </c>
      <c r="DL134" s="503">
        <f t="shared" si="359"/>
        <v>0</v>
      </c>
      <c r="DM134" s="503">
        <f t="shared" si="360"/>
        <v>0</v>
      </c>
      <c r="DN134" s="504">
        <f t="shared" si="240"/>
        <v>-24.5</v>
      </c>
      <c r="DO134" s="513">
        <f t="shared" si="386"/>
        <v>0.27710393966951086</v>
      </c>
      <c r="DP134" s="513">
        <f t="shared" ref="DP134:DP170" si="415">IF(AND(DN133&lt;-24,DE134&lt;0),(SUM(DI134:DM134)*0.4),(SUM(DI134:DM134)))</f>
        <v>0.18473595977967394</v>
      </c>
      <c r="DR134" s="161"/>
      <c r="DT134" s="103">
        <f t="shared" si="398"/>
        <v>-23.846721249792321</v>
      </c>
      <c r="DU134" s="178"/>
      <c r="DV134" s="179"/>
      <c r="DW134" s="36">
        <v>42376</v>
      </c>
      <c r="DX134" s="107">
        <v>-1.1794500000000006</v>
      </c>
      <c r="DY134" s="107">
        <v>-1.1967500000000004</v>
      </c>
      <c r="DZ134" s="173">
        <v>-24.068849599999993</v>
      </c>
      <c r="EA134" s="197">
        <v>0.1</v>
      </c>
      <c r="EB134" s="219">
        <v>2.2967500000000003</v>
      </c>
      <c r="EC134" s="222">
        <f>IF(EB134&lt;-10,-2.5,IF(EB134&lt;-7,-2,IF(EB134&lt;-4,-1.7,IF(EB134&lt;-3,-1.6,IF(EB134&lt;-2,-1.5,IF(EB134&lt;-1,-1.25,IF(EB134&lt;0,-1,0)))))))</f>
        <v>0</v>
      </c>
      <c r="ED134" s="223">
        <f>IF(EB134&gt;5,1.3,IF(EB134&gt;4,1.1,IF(EB134&gt;3,1,IF(EB134&gt;2,0.5,IF(EB134&gt;1,0.1,IF(EB134&gt;0,-0.5,0))))))</f>
        <v>0.5</v>
      </c>
      <c r="EE134" s="198">
        <f t="shared" ref="EE134:EE146" si="416">IF(AND((EC134+ED134)&lt;0,EE133&lt;=-24.5),-24.5,(((EC134+ED134)*EA134)+EE133))</f>
        <v>-23.996014396181206</v>
      </c>
      <c r="EF134" s="198">
        <f t="shared" si="326"/>
        <v>5.0000000000000711E-2</v>
      </c>
      <c r="EG134" s="503">
        <f t="shared" si="361"/>
        <v>0</v>
      </c>
      <c r="EH134" s="503">
        <f t="shared" si="362"/>
        <v>0</v>
      </c>
      <c r="EI134" s="503">
        <f t="shared" si="363"/>
        <v>0</v>
      </c>
      <c r="EJ134" s="503">
        <f t="shared" si="364"/>
        <v>0</v>
      </c>
      <c r="EK134" s="504">
        <f t="shared" si="244"/>
        <v>-23.680124073501201</v>
      </c>
      <c r="EL134" s="513">
        <f t="shared" si="387"/>
        <v>5.0000000000000711E-2</v>
      </c>
      <c r="EM134" s="513">
        <f t="shared" ref="EM134:EM170" si="417">IF(AND(EK133&lt;-24,EB134&lt;0),(SUM(EF134:EJ134)*0.4),(SUM(EF134:EJ134)))</f>
        <v>5.0000000000000711E-2</v>
      </c>
      <c r="EO134" s="161"/>
      <c r="EQ134" s="103">
        <f t="shared" si="399"/>
        <v>-23.062124073501195</v>
      </c>
      <c r="ER134" s="178"/>
      <c r="ES134" s="179"/>
      <c r="ET134" s="36">
        <v>42376</v>
      </c>
      <c r="EU134" s="107">
        <v>-1.1794500000000006</v>
      </c>
      <c r="EV134" s="107">
        <v>-1.1967500000000004</v>
      </c>
      <c r="EW134" s="173">
        <v>-24.068849599999993</v>
      </c>
      <c r="EX134" s="197">
        <v>0.1</v>
      </c>
      <c r="EY134" s="219">
        <v>2.3467500000000001</v>
      </c>
      <c r="EZ134" s="222">
        <f>IF(EY134&lt;-10,-2.5,IF(EY134&lt;-7,-2,IF(EY134&lt;-4,-1.7,IF(EY134&lt;-3,-1.6,IF(EY134&lt;-2,-1.5,IF(EY134&lt;-1,-1.25,IF(EY134&lt;0,-1,0)))))))</f>
        <v>0</v>
      </c>
      <c r="FA134" s="223">
        <f>IF(EY134&gt;5,1.3,IF(EY134&gt;4,1.1,IF(EY134&gt;3,1,IF(EY134&gt;2,0.5,IF(EY134&gt;1,0.1,IF(EY134&gt;0,-0.5,0))))))</f>
        <v>0.5</v>
      </c>
      <c r="FB134" s="198">
        <f t="shared" ref="FB134:FB146" si="418">IF(AND((EZ134+FA134)&lt;0,FB133&lt;=-24.5),-24.5,(((EZ134+FA134)*EX134)+FB133))</f>
        <v>-24.57285403864719</v>
      </c>
      <c r="FC134" s="198">
        <f t="shared" si="331"/>
        <v>5.0000000000000711E-2</v>
      </c>
      <c r="FD134" s="503">
        <f t="shared" si="365"/>
        <v>0</v>
      </c>
      <c r="FE134" s="503">
        <f t="shared" si="366"/>
        <v>0</v>
      </c>
      <c r="FF134" s="503">
        <f t="shared" si="367"/>
        <v>0</v>
      </c>
      <c r="FG134" s="503">
        <f t="shared" si="368"/>
        <v>0</v>
      </c>
      <c r="FH134" s="504">
        <f t="shared" si="248"/>
        <v>-25.202854038647182</v>
      </c>
      <c r="FI134" s="513">
        <f t="shared" si="388"/>
        <v>5.0000000000000711E-2</v>
      </c>
      <c r="FJ134" s="513">
        <f t="shared" ref="FJ134:FJ170" si="419">IF(AND(FH133&lt;-24,EY134&lt;0),(SUM(FC134:FG134)*0.4),(SUM(FC134:FG134)))</f>
        <v>5.0000000000000711E-2</v>
      </c>
      <c r="FL134" s="161"/>
      <c r="FN134" s="103">
        <f t="shared" si="400"/>
        <v>-24.583824596811976</v>
      </c>
      <c r="FO134" s="178"/>
      <c r="FP134" s="179"/>
      <c r="FQ134" s="36">
        <v>42376</v>
      </c>
      <c r="FR134" s="107">
        <v>-1.1794500000000006</v>
      </c>
      <c r="FS134" s="107">
        <v>-1.1967500000000004</v>
      </c>
      <c r="FT134" s="173">
        <v>-24.068849599999993</v>
      </c>
      <c r="FU134" s="197">
        <v>0.1</v>
      </c>
      <c r="FV134" s="218">
        <v>-9.103250000000001</v>
      </c>
      <c r="FW134" s="222">
        <f>IF(FV134&lt;-10,-2.5,IF(FV134&lt;-7,-2,IF(FV134&lt;-4,-1.7,IF(FV134&lt;-3,-1.6,IF(FV134&lt;-2,-1.5,IF(FV134&lt;-1,-1.25,IF(FV134&lt;0,-1,0)))))))</f>
        <v>-2</v>
      </c>
      <c r="FX134" s="223">
        <f>IF(FV134&gt;5,1.3,IF(FV134&gt;4,1.1,IF(FV134&gt;3,1,IF(FV134&gt;2,0.5,IF(FV134&gt;1,0.1,IF(FV134&gt;0,-0.5,0))))))</f>
        <v>0</v>
      </c>
      <c r="FY134" s="198">
        <f t="shared" ref="FY134:FY146" si="420">IF(AND((FW134+FX134)&lt;0,FY133&lt;=-24.5),-24.5,(((FW134+FX134)*FU134)+FY133))</f>
        <v>-24.5</v>
      </c>
      <c r="FZ134" s="198">
        <f t="shared" si="336"/>
        <v>0.42168091245119754</v>
      </c>
      <c r="GA134" s="503">
        <f t="shared" si="369"/>
        <v>0</v>
      </c>
      <c r="GB134" s="503">
        <f t="shared" si="370"/>
        <v>0</v>
      </c>
      <c r="GC134" s="503">
        <f t="shared" si="371"/>
        <v>0</v>
      </c>
      <c r="GD134" s="503">
        <f t="shared" si="372"/>
        <v>0</v>
      </c>
      <c r="GE134" s="504">
        <f t="shared" si="252"/>
        <v>-24.3</v>
      </c>
      <c r="GF134" s="513">
        <f t="shared" si="389"/>
        <v>0.25300854747071849</v>
      </c>
      <c r="GG134" s="513">
        <f t="shared" ref="GG134:GG170" si="421">IF(AND(GE133&lt;-24,FV134&lt;0),(SUM(FZ134:GD134)*0.4),(SUM(FZ134:GD134)))</f>
        <v>0.16867236498047902</v>
      </c>
      <c r="GI134" s="161"/>
      <c r="GK134" s="103">
        <f t="shared" si="401"/>
        <v>-24.553008547470718</v>
      </c>
      <c r="GL134" s="178"/>
      <c r="GM134" s="179"/>
      <c r="GN134" s="36">
        <v>42376</v>
      </c>
      <c r="GO134" s="107">
        <v>-1.1794500000000006</v>
      </c>
      <c r="GP134" s="107">
        <v>-1.1967500000000004</v>
      </c>
      <c r="GQ134" s="173">
        <v>-24.068849599999993</v>
      </c>
      <c r="GR134" s="197">
        <v>0.1</v>
      </c>
      <c r="GS134" s="218">
        <v>3.4467500000000006</v>
      </c>
      <c r="GT134" s="222">
        <f>IF(GS134&lt;-10,-2.5,IF(GS134&lt;-7,-2,IF(GS134&lt;-4,-1.7,IF(GS134&lt;-3,-1.6,IF(GS134&lt;-2,-1.5,IF(GS134&lt;-1,-1.25,IF(GS134&lt;0,-1,0)))))))</f>
        <v>0</v>
      </c>
      <c r="GU134" s="223">
        <f>IF(GS134&gt;5,1.3,IF(GS134&gt;4,1.1,IF(GS134&gt;3,1,IF(GS134&gt;2,0.5,IF(GS134&gt;1,0.1,IF(GS134&gt;0,-0.5,0))))))</f>
        <v>1</v>
      </c>
      <c r="GV134" s="198">
        <f t="shared" ref="GV134:GV146" si="422">IF(AND((GT134+GU134)&lt;0,GV133&lt;=-24.5),-24.5,(((GT134+GU134)*GR134)+GV133))</f>
        <v>-25.080999999999975</v>
      </c>
      <c r="GW134" s="198">
        <f t="shared" si="341"/>
        <v>0.10000000000000142</v>
      </c>
      <c r="GX134" s="503">
        <f t="shared" si="373"/>
        <v>0</v>
      </c>
      <c r="GY134" s="503">
        <f t="shared" si="374"/>
        <v>0.05</v>
      </c>
      <c r="GZ134" s="503">
        <f t="shared" si="375"/>
        <v>0</v>
      </c>
      <c r="HA134" s="503">
        <f t="shared" si="376"/>
        <v>0</v>
      </c>
      <c r="HB134" s="504">
        <f t="shared" si="256"/>
        <v>-24.459454129133182</v>
      </c>
      <c r="HC134" s="513">
        <f t="shared" si="390"/>
        <v>0.15000000000000141</v>
      </c>
      <c r="HD134" s="513">
        <f t="shared" ref="HD134:HD170" si="423">IF(AND(HB133&lt;-24,GS134&lt;0),(SUM(GW134:HA134)*0.4),(SUM(GW134:HA134)))</f>
        <v>0.15000000000000141</v>
      </c>
      <c r="HF134" s="161"/>
      <c r="HH134" s="103">
        <f t="shared" si="402"/>
        <v>-24.447454129133181</v>
      </c>
      <c r="HJ134" s="179"/>
      <c r="HK134" s="36">
        <v>42376</v>
      </c>
      <c r="HL134" s="107">
        <v>-1.1794500000000006</v>
      </c>
      <c r="HM134" s="107">
        <v>-1.1967500000000004</v>
      </c>
      <c r="HN134" s="173">
        <v>-24.068849599999993</v>
      </c>
      <c r="HO134" s="197">
        <v>0.1</v>
      </c>
      <c r="HP134" s="218">
        <v>2.9467500000000006</v>
      </c>
      <c r="HQ134" s="222">
        <f>IF(HP134&lt;-10,-2.5,IF(HP134&lt;-7,-2,IF(HP134&lt;-4,-1.7,IF(HP134&lt;-3,-1.6,IF(HP134&lt;-2,-1.5,IF(HP134&lt;-1,-1.25,IF(HP134&lt;0,-1,0)))))))</f>
        <v>0</v>
      </c>
      <c r="HR134" s="223">
        <f>IF(HP134&gt;5,1.3,IF(HP134&gt;4,1.1,IF(HP134&gt;3,1,IF(HP134&gt;2,0.5,IF(HP134&gt;1,0.1,IF(HP134&gt;0,-0.5,0))))))</f>
        <v>0.5</v>
      </c>
      <c r="HS134" s="198">
        <f t="shared" ref="HS134:HS146" si="424">IF(AND((HQ134+HR134)&lt;0,HS133&lt;=-24.5),-24.5,(((HQ134+HR134)*HO134)+HS133))</f>
        <v>-24.085620786868798</v>
      </c>
      <c r="HT134" s="198">
        <f t="shared" si="346"/>
        <v>5.0000000000000711E-2</v>
      </c>
      <c r="HU134" s="503">
        <f t="shared" si="377"/>
        <v>0</v>
      </c>
      <c r="HV134" s="503">
        <f t="shared" si="378"/>
        <v>0</v>
      </c>
      <c r="HW134" s="503">
        <f t="shared" si="379"/>
        <v>0</v>
      </c>
      <c r="HX134" s="503">
        <f t="shared" si="380"/>
        <v>0</v>
      </c>
      <c r="HY134" s="504">
        <f t="shared" si="260"/>
        <v>-23.6856207868688</v>
      </c>
      <c r="HZ134" s="513">
        <f t="shared" si="391"/>
        <v>5.0000000000000711E-2</v>
      </c>
      <c r="IA134" s="513">
        <f t="shared" ref="IA134:IA170" si="425">IF(AND(HY133&lt;-24,HP134&lt;0),(SUM(HT134:HX134)*0.4),(SUM(HT134:HX134)))</f>
        <v>5.0000000000000711E-2</v>
      </c>
      <c r="IB134" s="159"/>
      <c r="IC134" s="161"/>
      <c r="ID134" s="159"/>
      <c r="IE134" s="103">
        <f t="shared" si="403"/>
        <v>-23.371828218144799</v>
      </c>
      <c r="IF134" s="178"/>
      <c r="IG134" s="179"/>
      <c r="IH134" s="36">
        <v>42376</v>
      </c>
      <c r="II134" s="107">
        <v>-1.1794500000000006</v>
      </c>
      <c r="IJ134" s="107">
        <v>-1.1967500000000004</v>
      </c>
      <c r="IK134" s="173">
        <v>-24.068849599999993</v>
      </c>
      <c r="IL134" s="197">
        <v>0.1</v>
      </c>
      <c r="IM134" s="218">
        <v>4.4467500000000006</v>
      </c>
      <c r="IN134" s="222">
        <f>IF(IM134&lt;-10,-2.5,IF(IM134&lt;-7,-2,IF(IM134&lt;-4,-1.7,IF(IM134&lt;-3,-1.6,IF(IM134&lt;-2,-1.5,IF(IM134&lt;-1,-1.25,IF(IM134&lt;0,-1,0)))))))</f>
        <v>0</v>
      </c>
      <c r="IO134" s="223">
        <f>IF(IM134&gt;5,1.3,IF(IM134&gt;4,1.1,IF(IM134&gt;3,1,IF(IM134&gt;2,0.5,IF(IM134&gt;1,0.1,IF(IM134&gt;0,-0.5,0))))))</f>
        <v>1.1000000000000001</v>
      </c>
      <c r="IP134" s="198">
        <f t="shared" ref="IP134:IP146" si="426">IF(AND((IN134+IO134)&lt;0,IP133&lt;=-24.5),-24.5,(((IN134+IO134)*IL134)+IP133))</f>
        <v>-23.890999999999998</v>
      </c>
      <c r="IQ134" s="198">
        <f t="shared" si="351"/>
        <v>0.10999999999999943</v>
      </c>
      <c r="IR134" s="503">
        <f t="shared" si="381"/>
        <v>0</v>
      </c>
      <c r="IS134" s="503">
        <f t="shared" si="382"/>
        <v>0</v>
      </c>
      <c r="IT134" s="503">
        <f t="shared" si="383"/>
        <v>0</v>
      </c>
      <c r="IU134" s="503">
        <f t="shared" si="384"/>
        <v>0</v>
      </c>
      <c r="IV134" s="504">
        <f t="shared" si="264"/>
        <v>-23.435167740969181</v>
      </c>
      <c r="IW134" s="513">
        <f t="shared" si="392"/>
        <v>0.10999999999999943</v>
      </c>
      <c r="IX134" s="513">
        <f t="shared" ref="IX134:IX170" si="427">IF(AND(IV133&lt;-24,IM134&lt;0),(SUM(IQ134:IU134)*0.4),(SUM(IQ134:IU134)))</f>
        <v>0.10999999999999943</v>
      </c>
      <c r="IY134" s="159"/>
      <c r="IZ134" s="161"/>
      <c r="JA134" s="159"/>
      <c r="JB134" s="103">
        <f t="shared" si="404"/>
        <v>-23.230914087414071</v>
      </c>
      <c r="JC134" s="184">
        <v>-23.341333333333335</v>
      </c>
      <c r="JD134" s="515">
        <v>-24.068849599999993</v>
      </c>
      <c r="JF134" s="159">
        <v>0.94675000000000042</v>
      </c>
      <c r="JG134" s="159">
        <f t="shared" si="405"/>
        <v>-24.433094754536</v>
      </c>
      <c r="JH134" s="159"/>
      <c r="JJ134" s="159">
        <v>-4.2032499999999997</v>
      </c>
      <c r="JK134" s="159">
        <f t="shared" si="406"/>
        <v>-23.846721249792321</v>
      </c>
      <c r="JL134" s="159"/>
      <c r="JN134" s="159">
        <v>2.2967500000000003</v>
      </c>
      <c r="JO134" s="159">
        <f t="shared" si="407"/>
        <v>-23.062124073501195</v>
      </c>
      <c r="JP134" s="159"/>
      <c r="JR134" s="159">
        <v>2.3467500000000001</v>
      </c>
      <c r="JS134" s="159">
        <f t="shared" si="408"/>
        <v>-24.583824596811976</v>
      </c>
      <c r="JT134" s="159"/>
      <c r="JV134" s="159">
        <v>-9.103250000000001</v>
      </c>
      <c r="JW134" s="159">
        <f t="shared" si="409"/>
        <v>-24.553008547470718</v>
      </c>
      <c r="JX134" s="159"/>
      <c r="JZ134" s="159">
        <v>3.4467500000000006</v>
      </c>
      <c r="KA134" s="159">
        <f t="shared" si="410"/>
        <v>-24.447454129133181</v>
      </c>
      <c r="KB134" s="159"/>
      <c r="KD134" s="370">
        <v>2.9467500000000006</v>
      </c>
      <c r="KE134" s="159">
        <f t="shared" si="411"/>
        <v>-23.371828218144799</v>
      </c>
      <c r="KF134" s="159"/>
      <c r="KH134" s="218">
        <v>4.4467500000000006</v>
      </c>
      <c r="KI134" s="159">
        <f t="shared" si="232"/>
        <v>-23.230914087414071</v>
      </c>
      <c r="KJ134" s="524">
        <v>-23.341333333333335</v>
      </c>
      <c r="KK134" s="36">
        <v>42376</v>
      </c>
      <c r="KL134" s="36"/>
    </row>
    <row r="135" spans="1:315" ht="15.75" thickBot="1" x14ac:dyDescent="0.3">
      <c r="A135" s="95">
        <v>41281</v>
      </c>
      <c r="B135" s="36">
        <v>41281</v>
      </c>
      <c r="C135" s="303">
        <v>-0.25</v>
      </c>
      <c r="D135" s="303">
        <v>-5.4</v>
      </c>
      <c r="E135" s="303">
        <v>1.1000000000000001</v>
      </c>
      <c r="F135" s="303">
        <v>1.1499999999999999</v>
      </c>
      <c r="G135" s="303">
        <v>-10.3</v>
      </c>
      <c r="H135" s="303">
        <v>2.25</v>
      </c>
      <c r="I135" s="303">
        <v>1.75</v>
      </c>
      <c r="J135" s="303">
        <v>3.25</v>
      </c>
      <c r="K135" s="105"/>
      <c r="L135" s="36">
        <v>42376</v>
      </c>
      <c r="M135" s="104">
        <v>-1.1794500000000006</v>
      </c>
      <c r="N135" s="98">
        <f t="shared" si="215"/>
        <v>-1.1967500000000004</v>
      </c>
      <c r="O135" s="107">
        <f t="shared" si="216"/>
        <v>-1.2128500000000004</v>
      </c>
      <c r="P135" s="264"/>
      <c r="Q135" s="177">
        <v>42376</v>
      </c>
      <c r="R135" s="303">
        <v>-0.25</v>
      </c>
      <c r="S135" s="219">
        <v>0.94675000000000042</v>
      </c>
      <c r="U135" s="303">
        <v>-5.4</v>
      </c>
      <c r="V135" s="219">
        <v>-4.2032499999999997</v>
      </c>
      <c r="X135" s="303">
        <v>1.1000000000000001</v>
      </c>
      <c r="Y135" s="219">
        <v>2.2967500000000003</v>
      </c>
      <c r="AA135" s="303">
        <v>1.1499999999999999</v>
      </c>
      <c r="AB135" s="219">
        <v>2.3467500000000001</v>
      </c>
      <c r="AD135" s="303">
        <v>-10.3</v>
      </c>
      <c r="AE135" s="218">
        <v>-9.103250000000001</v>
      </c>
      <c r="AG135" s="303">
        <v>2.25</v>
      </c>
      <c r="AH135" s="218">
        <v>3.4467500000000006</v>
      </c>
      <c r="AJ135" s="303">
        <v>1.75</v>
      </c>
      <c r="AK135" s="218">
        <v>2.9467500000000006</v>
      </c>
      <c r="AL135" s="103"/>
      <c r="AM135" s="303">
        <v>3.25</v>
      </c>
      <c r="AN135" s="330">
        <f t="shared" si="206"/>
        <v>4.4467500000000006</v>
      </c>
      <c r="AO135" s="103">
        <v>-23.341333333333335</v>
      </c>
      <c r="AZ135" s="36">
        <v>42377</v>
      </c>
      <c r="BA135" s="303">
        <v>0.4</v>
      </c>
      <c r="BB135" s="227"/>
      <c r="BC135" s="303">
        <v>-3</v>
      </c>
      <c r="BD135" s="184"/>
      <c r="BE135" s="303">
        <v>1.9</v>
      </c>
      <c r="BF135" s="184"/>
      <c r="BG135" s="303">
        <v>1.7000000000000002</v>
      </c>
      <c r="BH135" s="184"/>
      <c r="BI135" s="303">
        <v>-10.45</v>
      </c>
      <c r="BJ135" s="184"/>
      <c r="BK135" s="303">
        <v>2.2999999999999998</v>
      </c>
      <c r="BL135" s="374"/>
      <c r="BM135" s="303">
        <v>-2.15</v>
      </c>
      <c r="BN135" s="184"/>
      <c r="BO135" s="303">
        <v>2.6500000000000004</v>
      </c>
      <c r="BP135" s="184"/>
      <c r="BQ135">
        <f t="shared" si="396"/>
        <v>1</v>
      </c>
      <c r="BR135" s="36">
        <v>42371</v>
      </c>
      <c r="BS135">
        <v>75</v>
      </c>
      <c r="BT135">
        <f t="shared" si="393"/>
        <v>0.75</v>
      </c>
      <c r="BU135" s="114">
        <v>-25.419699999999999</v>
      </c>
      <c r="BV135" s="36">
        <v>42377</v>
      </c>
      <c r="BW135" s="100">
        <v>81</v>
      </c>
      <c r="BX135" s="100">
        <f t="shared" si="394"/>
        <v>0.81</v>
      </c>
      <c r="BY135" s="100">
        <f t="shared" si="395"/>
        <v>-24.061808118359998</v>
      </c>
      <c r="BZ135" s="100"/>
      <c r="CA135" s="100"/>
      <c r="CC135" s="36">
        <v>42377</v>
      </c>
      <c r="CD135" s="107">
        <v>-1.141250000000001</v>
      </c>
      <c r="CE135" s="107">
        <v>-1.1603500000000007</v>
      </c>
      <c r="CF135" s="173">
        <v>-24.061808118359998</v>
      </c>
      <c r="CG135" s="197">
        <v>0.1</v>
      </c>
      <c r="CH135" s="219">
        <v>1.5603500000000006</v>
      </c>
      <c r="CI135" s="222">
        <f t="shared" ref="CI135:CI164" si="428">IF(CH135&lt;-10,-2.5,IF(CH135&lt;-7,-2,IF(CH135&lt;-4,-1.7,IF(CH135&lt;-3,-1.6,IF(CH135&lt;-2,-1.5,IF(CH135&lt;-1,-1.25,IF(CH135&lt;0,-1,0)))))))</f>
        <v>0</v>
      </c>
      <c r="CJ135" s="223">
        <f t="shared" ref="CJ135:CJ164" si="429">IF(CH135&gt;5,1.3,IF(CH135&gt;4,1.1,IF(CH135&gt;3,1,IF(CH135&gt;2,0.5,IF(CH135&gt;1,0.1,IF(CH135&gt;0,-0.5,0))))))</f>
        <v>0.1</v>
      </c>
      <c r="CK135" s="198">
        <f t="shared" si="412"/>
        <v>-24.49</v>
      </c>
      <c r="CL135" s="198">
        <f t="shared" si="316"/>
        <v>1.0000000000001563E-2</v>
      </c>
      <c r="CM135" s="503">
        <f t="shared" si="353"/>
        <v>0</v>
      </c>
      <c r="CN135" s="503">
        <f t="shared" si="354"/>
        <v>0</v>
      </c>
      <c r="CO135" s="503">
        <f t="shared" si="355"/>
        <v>0</v>
      </c>
      <c r="CP135" s="503">
        <f t="shared" si="356"/>
        <v>0</v>
      </c>
      <c r="CQ135" s="504">
        <f t="shared" si="236"/>
        <v>-24.49</v>
      </c>
      <c r="CR135" s="513">
        <f t="shared" si="385"/>
        <v>1.0000000000001563E-2</v>
      </c>
      <c r="CS135" s="513">
        <f t="shared" si="413"/>
        <v>1.0000000000001563E-2</v>
      </c>
      <c r="CU135" s="161"/>
      <c r="CW135" s="103">
        <f t="shared" si="397"/>
        <v>-24.423094754535999</v>
      </c>
      <c r="CZ135" s="36">
        <v>42377</v>
      </c>
      <c r="DA135" s="107">
        <v>-1.141250000000001</v>
      </c>
      <c r="DB135" s="107">
        <v>-1.1603500000000007</v>
      </c>
      <c r="DC135" s="173">
        <v>-24.061808118359998</v>
      </c>
      <c r="DD135" s="197">
        <v>0.1</v>
      </c>
      <c r="DE135" s="219">
        <v>-1.8396499999999993</v>
      </c>
      <c r="DF135" s="222">
        <f t="shared" ref="DF135:DF164" si="430">IF(DE135&lt;-10,-2.5,IF(DE135&lt;-7,-2,IF(DE135&lt;-4,-1.7,IF(DE135&lt;-3,-1.6,IF(DE135&lt;-2,-1.5,IF(DE135&lt;-1,-1.25,IF(DE135&lt;0,-1,0)))))))</f>
        <v>-1.25</v>
      </c>
      <c r="DG135" s="223">
        <f t="shared" ref="DG135:DG164" si="431">IF(DE135&gt;5,1.3,IF(DE135&gt;4,1.1,IF(DE135&gt;3,1,IF(DE135&gt;2,0.5,IF(DE135&gt;1,0.1,IF(DE135&gt;0,-0.5,0))))))</f>
        <v>0</v>
      </c>
      <c r="DH135" s="198">
        <f t="shared" si="414"/>
        <v>-24.5</v>
      </c>
      <c r="DI135" s="198">
        <f t="shared" si="321"/>
        <v>0</v>
      </c>
      <c r="DJ135" s="503">
        <f t="shared" si="357"/>
        <v>0</v>
      </c>
      <c r="DK135" s="503">
        <f t="shared" si="358"/>
        <v>0</v>
      </c>
      <c r="DL135" s="503">
        <f t="shared" si="359"/>
        <v>0</v>
      </c>
      <c r="DM135" s="503">
        <f t="shared" si="360"/>
        <v>0</v>
      </c>
      <c r="DN135" s="504">
        <f t="shared" si="240"/>
        <v>-24.5</v>
      </c>
      <c r="DO135" s="513">
        <f t="shared" si="386"/>
        <v>0</v>
      </c>
      <c r="DP135" s="513">
        <f t="shared" si="415"/>
        <v>0</v>
      </c>
      <c r="DR135" s="161"/>
      <c r="DT135" s="103">
        <f t="shared" si="398"/>
        <v>-23.846721249792321</v>
      </c>
      <c r="DU135" s="178"/>
      <c r="DV135" s="179"/>
      <c r="DW135" s="36">
        <v>42377</v>
      </c>
      <c r="DX135" s="107">
        <v>-1.141250000000001</v>
      </c>
      <c r="DY135" s="107">
        <v>-1.1603500000000007</v>
      </c>
      <c r="DZ135" s="173">
        <v>-24.061808118359998</v>
      </c>
      <c r="EA135" s="197">
        <v>0.1</v>
      </c>
      <c r="EB135" s="219">
        <v>3.0603500000000006</v>
      </c>
      <c r="EC135" s="222">
        <f t="shared" ref="EC135:EC164" si="432">IF(EB135&lt;-10,-2.5,IF(EB135&lt;-7,-2,IF(EB135&lt;-4,-1.7,IF(EB135&lt;-3,-1.6,IF(EB135&lt;-2,-1.5,IF(EB135&lt;-1,-1.25,IF(EB135&lt;0,-1,0)))))))</f>
        <v>0</v>
      </c>
      <c r="ED135" s="223">
        <f t="shared" ref="ED135:ED164" si="433">IF(EB135&gt;5,1.3,IF(EB135&gt;4,1.1,IF(EB135&gt;3,1,IF(EB135&gt;2,0.5,IF(EB135&gt;1,0.1,IF(EB135&gt;0,-0.5,0))))))</f>
        <v>1</v>
      </c>
      <c r="EE135" s="198">
        <f t="shared" si="416"/>
        <v>-23.896014396181204</v>
      </c>
      <c r="EF135" s="198">
        <f t="shared" si="326"/>
        <v>0.10000000000000142</v>
      </c>
      <c r="EG135" s="503">
        <f t="shared" si="361"/>
        <v>0</v>
      </c>
      <c r="EH135" s="503">
        <f t="shared" si="362"/>
        <v>0</v>
      </c>
      <c r="EI135" s="503">
        <f t="shared" si="363"/>
        <v>0</v>
      </c>
      <c r="EJ135" s="503">
        <f t="shared" si="364"/>
        <v>0</v>
      </c>
      <c r="EK135" s="504">
        <f t="shared" si="244"/>
        <v>-23.580124073501199</v>
      </c>
      <c r="EL135" s="513">
        <f t="shared" si="387"/>
        <v>0.10000000000000142</v>
      </c>
      <c r="EM135" s="513">
        <f t="shared" si="417"/>
        <v>0.10000000000000142</v>
      </c>
      <c r="EO135" s="161"/>
      <c r="EQ135" s="103">
        <f t="shared" si="399"/>
        <v>-22.962124073501194</v>
      </c>
      <c r="ER135" s="178"/>
      <c r="ES135" s="179"/>
      <c r="ET135" s="36">
        <v>42377</v>
      </c>
      <c r="EU135" s="107">
        <v>-1.141250000000001</v>
      </c>
      <c r="EV135" s="107">
        <v>-1.1603500000000007</v>
      </c>
      <c r="EW135" s="173">
        <v>-24.061808118359998</v>
      </c>
      <c r="EX135" s="197">
        <v>0.1</v>
      </c>
      <c r="EY135" s="219">
        <v>2.8603500000000008</v>
      </c>
      <c r="EZ135" s="222">
        <f t="shared" ref="EZ135:EZ164" si="434">IF(EY135&lt;-10,-2.5,IF(EY135&lt;-7,-2,IF(EY135&lt;-4,-1.7,IF(EY135&lt;-3,-1.6,IF(EY135&lt;-2,-1.5,IF(EY135&lt;-1,-1.25,IF(EY135&lt;0,-1,0)))))))</f>
        <v>0</v>
      </c>
      <c r="FA135" s="223">
        <f t="shared" ref="FA135:FA164" si="435">IF(EY135&gt;5,1.3,IF(EY135&gt;4,1.1,IF(EY135&gt;3,1,IF(EY135&gt;2,0.5,IF(EY135&gt;1,0.1,IF(EY135&gt;0,-0.5,0))))))</f>
        <v>0.5</v>
      </c>
      <c r="FB135" s="198">
        <f t="shared" si="418"/>
        <v>-24.522854038647189</v>
      </c>
      <c r="FC135" s="198">
        <f t="shared" si="331"/>
        <v>5.0000000000000711E-2</v>
      </c>
      <c r="FD135" s="503">
        <f t="shared" si="365"/>
        <v>0</v>
      </c>
      <c r="FE135" s="503">
        <f t="shared" si="366"/>
        <v>0</v>
      </c>
      <c r="FF135" s="503">
        <f t="shared" si="367"/>
        <v>0</v>
      </c>
      <c r="FG135" s="503">
        <f t="shared" si="368"/>
        <v>0</v>
      </c>
      <c r="FH135" s="504">
        <f t="shared" si="248"/>
        <v>-25.152854038647181</v>
      </c>
      <c r="FI135" s="513">
        <f t="shared" si="388"/>
        <v>5.0000000000000711E-2</v>
      </c>
      <c r="FJ135" s="513">
        <f t="shared" si="419"/>
        <v>5.0000000000000711E-2</v>
      </c>
      <c r="FL135" s="161"/>
      <c r="FN135" s="103">
        <f t="shared" si="400"/>
        <v>-24.533824596811975</v>
      </c>
      <c r="FO135" s="178"/>
      <c r="FP135" s="179"/>
      <c r="FQ135" s="36">
        <v>42377</v>
      </c>
      <c r="FR135" s="107">
        <v>-1.141250000000001</v>
      </c>
      <c r="FS135" s="107">
        <v>-1.1603500000000007</v>
      </c>
      <c r="FT135" s="173">
        <v>-24.061808118359998</v>
      </c>
      <c r="FU135" s="197">
        <v>0.1</v>
      </c>
      <c r="FV135" s="218">
        <v>-9.2896499999999982</v>
      </c>
      <c r="FW135" s="222">
        <f t="shared" ref="FW135:FW164" si="436">IF(FV135&lt;-10,-2.5,IF(FV135&lt;-7,-2,IF(FV135&lt;-4,-1.7,IF(FV135&lt;-3,-1.6,IF(FV135&lt;-2,-1.5,IF(FV135&lt;-1,-1.25,IF(FV135&lt;0,-1,0)))))))</f>
        <v>-2</v>
      </c>
      <c r="FX135" s="223">
        <f t="shared" ref="FX135:FX164" si="437">IF(FV135&gt;5,1.3,IF(FV135&gt;4,1.1,IF(FV135&gt;3,1,IF(FV135&gt;2,0.5,IF(FV135&gt;1,0.1,IF(FV135&gt;0,-0.5,0))))))</f>
        <v>0</v>
      </c>
      <c r="FY135" s="198">
        <f t="shared" si="420"/>
        <v>-24.5</v>
      </c>
      <c r="FZ135" s="198">
        <f t="shared" si="336"/>
        <v>0</v>
      </c>
      <c r="GA135" s="503">
        <f t="shared" si="369"/>
        <v>0</v>
      </c>
      <c r="GB135" s="503">
        <f t="shared" si="370"/>
        <v>0</v>
      </c>
      <c r="GC135" s="503">
        <f t="shared" si="371"/>
        <v>0</v>
      </c>
      <c r="GD135" s="503">
        <f t="shared" si="372"/>
        <v>0</v>
      </c>
      <c r="GE135" s="504">
        <f t="shared" si="252"/>
        <v>-24.3</v>
      </c>
      <c r="GF135" s="513">
        <f t="shared" si="389"/>
        <v>0</v>
      </c>
      <c r="GG135" s="513">
        <f t="shared" si="421"/>
        <v>0</v>
      </c>
      <c r="GI135" s="161"/>
      <c r="GK135" s="103">
        <f t="shared" si="401"/>
        <v>-24.553008547470718</v>
      </c>
      <c r="GL135" s="178"/>
      <c r="GM135" s="179"/>
      <c r="GN135" s="36">
        <v>42377</v>
      </c>
      <c r="GO135" s="107">
        <v>-1.141250000000001</v>
      </c>
      <c r="GP135" s="107">
        <v>-1.1603500000000007</v>
      </c>
      <c r="GQ135" s="173">
        <v>-24.061808118359998</v>
      </c>
      <c r="GR135" s="197">
        <v>0.1</v>
      </c>
      <c r="GS135" s="218">
        <v>3.4603500000000005</v>
      </c>
      <c r="GT135" s="222">
        <f t="shared" ref="GT135:GT164" si="438">IF(GS135&lt;-10,-2.5,IF(GS135&lt;-7,-2,IF(GS135&lt;-4,-1.7,IF(GS135&lt;-3,-1.6,IF(GS135&lt;-2,-1.5,IF(GS135&lt;-1,-1.25,IF(GS135&lt;0,-1,0)))))))</f>
        <v>0</v>
      </c>
      <c r="GU135" s="223">
        <f t="shared" ref="GU135:GU164" si="439">IF(GS135&gt;5,1.3,IF(GS135&gt;4,1.1,IF(GS135&gt;3,1,IF(GS135&gt;2,0.5,IF(GS135&gt;1,0.1,IF(GS135&gt;0,-0.5,0))))))</f>
        <v>1</v>
      </c>
      <c r="GV135" s="198">
        <f t="shared" si="422"/>
        <v>-24.980999999999973</v>
      </c>
      <c r="GW135" s="198">
        <f t="shared" si="341"/>
        <v>0.10000000000000142</v>
      </c>
      <c r="GX135" s="503">
        <f t="shared" si="373"/>
        <v>0</v>
      </c>
      <c r="GY135" s="503">
        <f t="shared" si="374"/>
        <v>0</v>
      </c>
      <c r="GZ135" s="503">
        <f t="shared" si="375"/>
        <v>0</v>
      </c>
      <c r="HA135" s="503">
        <f t="shared" si="376"/>
        <v>0</v>
      </c>
      <c r="HB135" s="504">
        <f t="shared" si="256"/>
        <v>-24.35945412913318</v>
      </c>
      <c r="HC135" s="513">
        <f t="shared" si="390"/>
        <v>0.10000000000000142</v>
      </c>
      <c r="HD135" s="513">
        <f t="shared" si="423"/>
        <v>0.10000000000000142</v>
      </c>
      <c r="HF135" s="161"/>
      <c r="HH135" s="103">
        <f t="shared" si="402"/>
        <v>-24.34745412913318</v>
      </c>
      <c r="HJ135" s="179"/>
      <c r="HK135" s="36">
        <v>42377</v>
      </c>
      <c r="HL135" s="107">
        <v>-1.141250000000001</v>
      </c>
      <c r="HM135" s="107">
        <v>-1.1603500000000007</v>
      </c>
      <c r="HN135" s="173">
        <v>-24.061808118359998</v>
      </c>
      <c r="HO135" s="197">
        <v>0.1</v>
      </c>
      <c r="HP135" s="218">
        <v>-0.98964999999999925</v>
      </c>
      <c r="HQ135" s="222">
        <f t="shared" ref="HQ135:HQ164" si="440">IF(HP135&lt;-10,-2.5,IF(HP135&lt;-7,-2,IF(HP135&lt;-4,-1.7,IF(HP135&lt;-3,-1.6,IF(HP135&lt;-2,-1.5,IF(HP135&lt;-1,-1.25,IF(HP135&lt;0,-1,0)))))))</f>
        <v>-1</v>
      </c>
      <c r="HR135" s="223">
        <f t="shared" ref="HR135:HR164" si="441">IF(HP135&gt;5,1.3,IF(HP135&gt;4,1.1,IF(HP135&gt;3,1,IF(HP135&gt;2,0.5,IF(HP135&gt;1,0.1,IF(HP135&gt;0,-0.5,0))))))</f>
        <v>0</v>
      </c>
      <c r="HS135" s="198">
        <f t="shared" si="424"/>
        <v>-24.1856207868688</v>
      </c>
      <c r="HT135" s="198">
        <f t="shared" si="346"/>
        <v>-0.10000000000000142</v>
      </c>
      <c r="HU135" s="503">
        <f t="shared" si="377"/>
        <v>0</v>
      </c>
      <c r="HV135" s="503">
        <f t="shared" si="378"/>
        <v>0</v>
      </c>
      <c r="HW135" s="503">
        <f t="shared" si="379"/>
        <v>0</v>
      </c>
      <c r="HX135" s="503">
        <f t="shared" si="380"/>
        <v>0</v>
      </c>
      <c r="HY135" s="504">
        <f t="shared" si="260"/>
        <v>-23.785620786868801</v>
      </c>
      <c r="HZ135" s="513">
        <f t="shared" si="391"/>
        <v>-6.0000000000000851E-2</v>
      </c>
      <c r="IA135" s="513">
        <f t="shared" si="425"/>
        <v>-0.10000000000000142</v>
      </c>
      <c r="IB135" s="159"/>
      <c r="IC135" s="161"/>
      <c r="ID135" s="159"/>
      <c r="IE135" s="103">
        <f t="shared" si="403"/>
        <v>-23.4718282181448</v>
      </c>
      <c r="IF135" s="178"/>
      <c r="IG135" s="179"/>
      <c r="IH135" s="36">
        <v>42377</v>
      </c>
      <c r="II135" s="107">
        <v>-1.141250000000001</v>
      </c>
      <c r="IJ135" s="107">
        <v>-1.1603500000000007</v>
      </c>
      <c r="IK135" s="173">
        <v>-24.061808118359998</v>
      </c>
      <c r="IL135" s="197">
        <v>0.1</v>
      </c>
      <c r="IM135" s="218">
        <v>3.810350000000001</v>
      </c>
      <c r="IN135" s="222">
        <f t="shared" ref="IN135:IN164" si="442">IF(IM135&lt;-10,-2.5,IF(IM135&lt;-7,-2,IF(IM135&lt;-4,-1.7,IF(IM135&lt;-3,-1.6,IF(IM135&lt;-2,-1.5,IF(IM135&lt;-1,-1.25,IF(IM135&lt;0,-1,0)))))))</f>
        <v>0</v>
      </c>
      <c r="IO135" s="223">
        <f t="shared" ref="IO135:IO164" si="443">IF(IM135&gt;5,1.3,IF(IM135&gt;4,1.1,IF(IM135&gt;3,1,IF(IM135&gt;2,0.5,IF(IM135&gt;1,0.1,IF(IM135&gt;0,-0.5,0))))))</f>
        <v>1</v>
      </c>
      <c r="IP135" s="198">
        <f t="shared" si="426"/>
        <v>-23.790999999999997</v>
      </c>
      <c r="IQ135" s="198">
        <f t="shared" si="351"/>
        <v>0.10000000000000142</v>
      </c>
      <c r="IR135" s="503">
        <f t="shared" si="381"/>
        <v>0</v>
      </c>
      <c r="IS135" s="503">
        <f t="shared" si="382"/>
        <v>0</v>
      </c>
      <c r="IT135" s="503">
        <f t="shared" si="383"/>
        <v>0</v>
      </c>
      <c r="IU135" s="503">
        <f t="shared" si="384"/>
        <v>0</v>
      </c>
      <c r="IV135" s="504">
        <f t="shared" si="264"/>
        <v>-23.33516774096918</v>
      </c>
      <c r="IW135" s="513">
        <f t="shared" si="392"/>
        <v>0.10000000000000142</v>
      </c>
      <c r="IX135" s="513">
        <f t="shared" si="427"/>
        <v>0.10000000000000142</v>
      </c>
      <c r="IY135" s="159"/>
      <c r="IZ135" s="161"/>
      <c r="JA135" s="159"/>
      <c r="JB135" s="103">
        <f t="shared" si="404"/>
        <v>-23.13091408741407</v>
      </c>
      <c r="JC135" s="184"/>
      <c r="JD135" s="515">
        <v>-24.061808118359998</v>
      </c>
      <c r="JF135" s="159">
        <v>1.5603500000000006</v>
      </c>
      <c r="JG135" s="159">
        <f t="shared" si="405"/>
        <v>-24.423094754535999</v>
      </c>
      <c r="JH135" s="159"/>
      <c r="JJ135" s="159">
        <v>-1.8396499999999993</v>
      </c>
      <c r="JK135" s="159">
        <f t="shared" si="406"/>
        <v>-23.846721249792321</v>
      </c>
      <c r="JL135" s="159"/>
      <c r="JN135" s="159">
        <v>3.0603500000000006</v>
      </c>
      <c r="JO135" s="159">
        <f t="shared" si="407"/>
        <v>-22.962124073501194</v>
      </c>
      <c r="JP135" s="159"/>
      <c r="JR135" s="159">
        <v>2.8603500000000008</v>
      </c>
      <c r="JS135" s="159">
        <f t="shared" si="408"/>
        <v>-24.533824596811975</v>
      </c>
      <c r="JT135" s="159"/>
      <c r="JV135" s="159">
        <v>-9.2896499999999982</v>
      </c>
      <c r="JW135" s="159">
        <f t="shared" si="409"/>
        <v>-24.553008547470718</v>
      </c>
      <c r="JX135" s="159"/>
      <c r="JZ135" s="159">
        <v>3.4603500000000005</v>
      </c>
      <c r="KA135" s="159">
        <f t="shared" si="410"/>
        <v>-24.34745412913318</v>
      </c>
      <c r="KB135" s="159"/>
      <c r="KD135" s="370">
        <v>-0.98964999999999925</v>
      </c>
      <c r="KE135" s="159">
        <f t="shared" si="411"/>
        <v>-23.4718282181448</v>
      </c>
      <c r="KF135" s="159"/>
      <c r="KH135" s="218">
        <v>3.810350000000001</v>
      </c>
      <c r="KI135" s="159">
        <f t="shared" si="232"/>
        <v>-23.13091408741407</v>
      </c>
      <c r="KJ135" s="159"/>
      <c r="KK135" s="36">
        <v>42377</v>
      </c>
      <c r="KL135" s="36"/>
    </row>
    <row r="136" spans="1:315" ht="15.75" thickBot="1" x14ac:dyDescent="0.3">
      <c r="A136" s="95">
        <v>41282</v>
      </c>
      <c r="B136" s="36">
        <v>41282</v>
      </c>
      <c r="C136" s="303">
        <v>0.4</v>
      </c>
      <c r="D136" s="303">
        <v>-3</v>
      </c>
      <c r="E136" s="303">
        <v>1.9</v>
      </c>
      <c r="F136" s="303">
        <v>1.7000000000000002</v>
      </c>
      <c r="G136" s="303">
        <v>-10.45</v>
      </c>
      <c r="H136" s="303">
        <v>2.2999999999999998</v>
      </c>
      <c r="I136" s="303">
        <v>-2.15</v>
      </c>
      <c r="J136" s="303">
        <v>2.6500000000000004</v>
      </c>
      <c r="K136" s="105"/>
      <c r="L136" s="36">
        <v>42377</v>
      </c>
      <c r="M136" s="104">
        <v>-1.141250000000001</v>
      </c>
      <c r="N136" s="98">
        <f t="shared" si="215"/>
        <v>-1.1603500000000007</v>
      </c>
      <c r="O136" s="107">
        <f t="shared" si="216"/>
        <v>-1.1782500000000005</v>
      </c>
      <c r="P136" s="264"/>
      <c r="Q136" s="177">
        <v>42377</v>
      </c>
      <c r="R136" s="303">
        <v>0.4</v>
      </c>
      <c r="S136" s="219">
        <v>1.5603500000000006</v>
      </c>
      <c r="U136" s="303">
        <v>-3</v>
      </c>
      <c r="V136" s="219">
        <v>-1.8396499999999993</v>
      </c>
      <c r="X136" s="303">
        <v>1.9</v>
      </c>
      <c r="Y136" s="219">
        <v>3.0603500000000006</v>
      </c>
      <c r="AA136" s="303">
        <v>1.7000000000000002</v>
      </c>
      <c r="AB136" s="219">
        <v>2.8603500000000008</v>
      </c>
      <c r="AD136" s="303">
        <v>-10.45</v>
      </c>
      <c r="AE136" s="218">
        <v>-9.2896499999999982</v>
      </c>
      <c r="AG136" s="303">
        <v>2.2999999999999998</v>
      </c>
      <c r="AH136" s="218">
        <v>3.4603500000000005</v>
      </c>
      <c r="AJ136" s="303">
        <v>-2.15</v>
      </c>
      <c r="AK136" s="218">
        <v>-0.98964999999999925</v>
      </c>
      <c r="AL136" s="103"/>
      <c r="AM136" s="303">
        <v>2.6500000000000004</v>
      </c>
      <c r="AN136" s="330">
        <f t="shared" si="206"/>
        <v>3.810350000000001</v>
      </c>
      <c r="AO136" s="103"/>
      <c r="AZ136" s="36">
        <v>42378</v>
      </c>
      <c r="BA136" s="303">
        <v>1.6</v>
      </c>
      <c r="BB136" s="227">
        <v>-23.554366666666667</v>
      </c>
      <c r="BC136" s="303">
        <v>-0.7</v>
      </c>
      <c r="BD136" s="184"/>
      <c r="BE136" s="303">
        <v>1.8</v>
      </c>
      <c r="BF136" s="184"/>
      <c r="BG136" s="303">
        <v>1.55</v>
      </c>
      <c r="BH136" s="184"/>
      <c r="BI136" s="303">
        <v>-6.15</v>
      </c>
      <c r="BJ136" s="184"/>
      <c r="BK136" s="303">
        <v>2.6</v>
      </c>
      <c r="BL136" s="374"/>
      <c r="BM136" s="303">
        <v>-2.1</v>
      </c>
      <c r="BN136" s="184"/>
      <c r="BO136" s="303">
        <v>-0.89999999999999991</v>
      </c>
      <c r="BP136" s="184"/>
      <c r="BQ136">
        <f t="shared" si="396"/>
        <v>1</v>
      </c>
      <c r="BR136" s="36">
        <v>42372</v>
      </c>
      <c r="BS136">
        <v>76</v>
      </c>
      <c r="BT136">
        <f t="shared" si="393"/>
        <v>0.76</v>
      </c>
      <c r="BU136">
        <v>-24.693666666666662</v>
      </c>
      <c r="BV136" s="36">
        <v>42378</v>
      </c>
      <c r="BW136" s="100">
        <v>82</v>
      </c>
      <c r="BX136" s="100">
        <f t="shared" si="394"/>
        <v>0.82</v>
      </c>
      <c r="BY136" s="100">
        <f t="shared" si="395"/>
        <v>-24.053513292159991</v>
      </c>
      <c r="BZ136" s="100"/>
      <c r="CA136" s="100"/>
      <c r="CC136" s="36">
        <v>42378</v>
      </c>
      <c r="CD136" s="107">
        <v>-1.0994500000000005</v>
      </c>
      <c r="CE136" s="107">
        <v>-1.1203500000000006</v>
      </c>
      <c r="CF136" s="173">
        <v>-24.053513292159991</v>
      </c>
      <c r="CG136" s="197">
        <v>0.1</v>
      </c>
      <c r="CH136" s="219">
        <v>2.7203500000000007</v>
      </c>
      <c r="CI136" s="222">
        <f t="shared" si="428"/>
        <v>0</v>
      </c>
      <c r="CJ136" s="223">
        <f t="shared" si="429"/>
        <v>0.5</v>
      </c>
      <c r="CK136" s="198">
        <f t="shared" si="412"/>
        <v>-24.439999999999998</v>
      </c>
      <c r="CL136" s="198">
        <f t="shared" si="316"/>
        <v>5.0000000000000711E-2</v>
      </c>
      <c r="CM136" s="503">
        <f t="shared" si="353"/>
        <v>0</v>
      </c>
      <c r="CN136" s="503">
        <f t="shared" si="354"/>
        <v>0</v>
      </c>
      <c r="CO136" s="503">
        <f t="shared" si="355"/>
        <v>0</v>
      </c>
      <c r="CP136" s="503">
        <f t="shared" si="356"/>
        <v>0</v>
      </c>
      <c r="CQ136" s="504">
        <f t="shared" si="236"/>
        <v>-24.439999999999998</v>
      </c>
      <c r="CR136" s="513">
        <f t="shared" si="385"/>
        <v>5.0000000000000711E-2</v>
      </c>
      <c r="CS136" s="513">
        <f t="shared" si="413"/>
        <v>5.0000000000000711E-2</v>
      </c>
      <c r="CU136" s="161"/>
      <c r="CW136" s="103">
        <f t="shared" si="397"/>
        <v>-24.373094754535998</v>
      </c>
      <c r="CX136" s="225">
        <v>-23.554366666666667</v>
      </c>
      <c r="CZ136" s="36">
        <v>42378</v>
      </c>
      <c r="DA136" s="107">
        <v>-1.0994500000000005</v>
      </c>
      <c r="DB136" s="107">
        <v>-1.1203500000000006</v>
      </c>
      <c r="DC136" s="173">
        <v>-24.053513292159991</v>
      </c>
      <c r="DD136" s="197">
        <v>0.1</v>
      </c>
      <c r="DE136" s="219">
        <v>0.42035000000000067</v>
      </c>
      <c r="DF136" s="222">
        <f t="shared" si="430"/>
        <v>0</v>
      </c>
      <c r="DG136" s="223">
        <f t="shared" si="431"/>
        <v>-0.5</v>
      </c>
      <c r="DH136" s="198">
        <f t="shared" si="414"/>
        <v>-24.5</v>
      </c>
      <c r="DI136" s="198">
        <f t="shared" si="321"/>
        <v>0</v>
      </c>
      <c r="DJ136" s="503">
        <f t="shared" si="357"/>
        <v>0</v>
      </c>
      <c r="DK136" s="503">
        <f t="shared" si="358"/>
        <v>0</v>
      </c>
      <c r="DL136" s="503">
        <f t="shared" si="359"/>
        <v>0</v>
      </c>
      <c r="DM136" s="503">
        <f t="shared" si="360"/>
        <v>0</v>
      </c>
      <c r="DN136" s="504">
        <f t="shared" si="240"/>
        <v>-24.5</v>
      </c>
      <c r="DO136" s="513">
        <f t="shared" si="386"/>
        <v>0</v>
      </c>
      <c r="DP136" s="513">
        <f t="shared" si="415"/>
        <v>0</v>
      </c>
      <c r="DR136" s="161"/>
      <c r="DT136" s="103">
        <f t="shared" si="398"/>
        <v>-23.846721249792321</v>
      </c>
      <c r="DU136" s="178"/>
      <c r="DV136" s="179"/>
      <c r="DW136" s="36">
        <v>42378</v>
      </c>
      <c r="DX136" s="107">
        <v>-1.0994500000000005</v>
      </c>
      <c r="DY136" s="107">
        <v>-1.1203500000000006</v>
      </c>
      <c r="DZ136" s="173">
        <v>-24.053513292159991</v>
      </c>
      <c r="EA136" s="197">
        <v>0.1</v>
      </c>
      <c r="EB136" s="219">
        <v>2.9203500000000009</v>
      </c>
      <c r="EC136" s="222">
        <f t="shared" si="432"/>
        <v>0</v>
      </c>
      <c r="ED136" s="223">
        <f t="shared" si="433"/>
        <v>0.5</v>
      </c>
      <c r="EE136" s="198">
        <f t="shared" si="416"/>
        <v>-23.846014396181204</v>
      </c>
      <c r="EF136" s="198">
        <f t="shared" si="326"/>
        <v>5.0000000000000711E-2</v>
      </c>
      <c r="EG136" s="503">
        <f t="shared" si="361"/>
        <v>0</v>
      </c>
      <c r="EH136" s="503">
        <f t="shared" si="362"/>
        <v>0</v>
      </c>
      <c r="EI136" s="503">
        <f t="shared" si="363"/>
        <v>0</v>
      </c>
      <c r="EJ136" s="503">
        <f t="shared" si="364"/>
        <v>0</v>
      </c>
      <c r="EK136" s="504">
        <f t="shared" si="244"/>
        <v>-23.530124073501199</v>
      </c>
      <c r="EL136" s="513">
        <f t="shared" si="387"/>
        <v>5.0000000000000711E-2</v>
      </c>
      <c r="EM136" s="513">
        <f t="shared" si="417"/>
        <v>5.0000000000000711E-2</v>
      </c>
      <c r="EO136" s="161"/>
      <c r="EQ136" s="103">
        <f t="shared" si="399"/>
        <v>-22.912124073501193</v>
      </c>
      <c r="ER136" s="178"/>
      <c r="ES136" s="179"/>
      <c r="ET136" s="36">
        <v>42378</v>
      </c>
      <c r="EU136" s="107">
        <v>-1.0994500000000005</v>
      </c>
      <c r="EV136" s="107">
        <v>-1.1203500000000006</v>
      </c>
      <c r="EW136" s="173">
        <v>-24.053513292159991</v>
      </c>
      <c r="EX136" s="197">
        <v>0.1</v>
      </c>
      <c r="EY136" s="219">
        <v>2.6703500000000009</v>
      </c>
      <c r="EZ136" s="222">
        <f t="shared" si="434"/>
        <v>0</v>
      </c>
      <c r="FA136" s="223">
        <f t="shared" si="435"/>
        <v>0.5</v>
      </c>
      <c r="FB136" s="198">
        <f t="shared" si="418"/>
        <v>-24.472854038647188</v>
      </c>
      <c r="FC136" s="198">
        <f t="shared" si="331"/>
        <v>5.0000000000000711E-2</v>
      </c>
      <c r="FD136" s="503">
        <f t="shared" si="365"/>
        <v>0</v>
      </c>
      <c r="FE136" s="503">
        <f t="shared" si="366"/>
        <v>0</v>
      </c>
      <c r="FF136" s="503">
        <f t="shared" si="367"/>
        <v>0</v>
      </c>
      <c r="FG136" s="503">
        <f t="shared" si="368"/>
        <v>0</v>
      </c>
      <c r="FH136" s="504">
        <f t="shared" si="248"/>
        <v>-25.10285403864718</v>
      </c>
      <c r="FI136" s="513">
        <f t="shared" si="388"/>
        <v>5.0000000000000711E-2</v>
      </c>
      <c r="FJ136" s="513">
        <f t="shared" si="419"/>
        <v>5.0000000000000711E-2</v>
      </c>
      <c r="FL136" s="161"/>
      <c r="FN136" s="103">
        <f t="shared" si="400"/>
        <v>-24.483824596811974</v>
      </c>
      <c r="FO136" s="178"/>
      <c r="FP136" s="179"/>
      <c r="FQ136" s="36">
        <v>42378</v>
      </c>
      <c r="FR136" s="107">
        <v>-1.0994500000000005</v>
      </c>
      <c r="FS136" s="107">
        <v>-1.1203500000000006</v>
      </c>
      <c r="FT136" s="173">
        <v>-24.053513292159991</v>
      </c>
      <c r="FU136" s="197">
        <v>0.1</v>
      </c>
      <c r="FV136" s="218">
        <v>-5.0296500000000002</v>
      </c>
      <c r="FW136" s="222">
        <f t="shared" si="436"/>
        <v>-1.7</v>
      </c>
      <c r="FX136" s="223">
        <f t="shared" si="437"/>
        <v>0</v>
      </c>
      <c r="FY136" s="198">
        <f t="shared" si="420"/>
        <v>-24.5</v>
      </c>
      <c r="FZ136" s="198">
        <f t="shared" si="336"/>
        <v>0</v>
      </c>
      <c r="GA136" s="503">
        <f t="shared" si="369"/>
        <v>0</v>
      </c>
      <c r="GB136" s="503">
        <f t="shared" si="370"/>
        <v>0</v>
      </c>
      <c r="GC136" s="503">
        <f t="shared" si="371"/>
        <v>0</v>
      </c>
      <c r="GD136" s="503">
        <f t="shared" si="372"/>
        <v>0</v>
      </c>
      <c r="GE136" s="504">
        <f t="shared" si="252"/>
        <v>-24.3</v>
      </c>
      <c r="GF136" s="513">
        <f t="shared" si="389"/>
        <v>0</v>
      </c>
      <c r="GG136" s="513">
        <f t="shared" si="421"/>
        <v>0</v>
      </c>
      <c r="GI136" s="161"/>
      <c r="GK136" s="103">
        <f t="shared" si="401"/>
        <v>-24.553008547470718</v>
      </c>
      <c r="GL136" s="178"/>
      <c r="GM136" s="179"/>
      <c r="GN136" s="36">
        <v>42378</v>
      </c>
      <c r="GO136" s="107">
        <v>-1.0994500000000005</v>
      </c>
      <c r="GP136" s="107">
        <v>-1.1203500000000006</v>
      </c>
      <c r="GQ136" s="173">
        <v>-24.053513292159991</v>
      </c>
      <c r="GR136" s="197">
        <v>0.1</v>
      </c>
      <c r="GS136" s="218">
        <v>3.7203500000000007</v>
      </c>
      <c r="GT136" s="222">
        <f t="shared" si="438"/>
        <v>0</v>
      </c>
      <c r="GU136" s="223">
        <f t="shared" si="439"/>
        <v>1</v>
      </c>
      <c r="GV136" s="198">
        <f t="shared" si="422"/>
        <v>-24.880999999999972</v>
      </c>
      <c r="GW136" s="198">
        <f t="shared" si="341"/>
        <v>0.10000000000000142</v>
      </c>
      <c r="GX136" s="503">
        <f t="shared" si="373"/>
        <v>0</v>
      </c>
      <c r="GY136" s="503">
        <f t="shared" si="374"/>
        <v>0</v>
      </c>
      <c r="GZ136" s="503">
        <f t="shared" si="375"/>
        <v>0</v>
      </c>
      <c r="HA136" s="503">
        <f t="shared" si="376"/>
        <v>0</v>
      </c>
      <c r="HB136" s="504">
        <f t="shared" si="256"/>
        <v>-24.259454129133179</v>
      </c>
      <c r="HC136" s="513">
        <f t="shared" si="390"/>
        <v>0.10000000000000142</v>
      </c>
      <c r="HD136" s="513">
        <f t="shared" si="423"/>
        <v>0.10000000000000142</v>
      </c>
      <c r="HF136" s="161"/>
      <c r="HH136" s="103">
        <f t="shared" si="402"/>
        <v>-24.247454129133178</v>
      </c>
      <c r="HJ136" s="179"/>
      <c r="HK136" s="36">
        <v>42378</v>
      </c>
      <c r="HL136" s="107">
        <v>-1.0994500000000005</v>
      </c>
      <c r="HM136" s="107">
        <v>-1.1203500000000006</v>
      </c>
      <c r="HN136" s="173">
        <v>-24.053513292159991</v>
      </c>
      <c r="HO136" s="197">
        <v>0.1</v>
      </c>
      <c r="HP136" s="218">
        <v>-0.97964999999999947</v>
      </c>
      <c r="HQ136" s="222">
        <f t="shared" si="440"/>
        <v>-1</v>
      </c>
      <c r="HR136" s="223">
        <f t="shared" si="441"/>
        <v>0</v>
      </c>
      <c r="HS136" s="198">
        <f t="shared" si="424"/>
        <v>-24.285620786868801</v>
      </c>
      <c r="HT136" s="198">
        <f t="shared" si="346"/>
        <v>-0.10000000000000142</v>
      </c>
      <c r="HU136" s="503">
        <f t="shared" si="377"/>
        <v>0</v>
      </c>
      <c r="HV136" s="503">
        <f t="shared" si="378"/>
        <v>0</v>
      </c>
      <c r="HW136" s="503">
        <f t="shared" si="379"/>
        <v>0</v>
      </c>
      <c r="HX136" s="503">
        <f t="shared" si="380"/>
        <v>0</v>
      </c>
      <c r="HY136" s="504">
        <f t="shared" si="260"/>
        <v>-23.885620786868802</v>
      </c>
      <c r="HZ136" s="513">
        <f t="shared" si="391"/>
        <v>-6.0000000000000851E-2</v>
      </c>
      <c r="IA136" s="513">
        <f t="shared" si="425"/>
        <v>-0.10000000000000142</v>
      </c>
      <c r="IB136" s="159"/>
      <c r="IC136" s="161"/>
      <c r="ID136" s="159"/>
      <c r="IE136" s="103">
        <f t="shared" si="403"/>
        <v>-23.571828218144802</v>
      </c>
      <c r="IF136" s="178"/>
      <c r="IG136" s="179"/>
      <c r="IH136" s="36">
        <v>42378</v>
      </c>
      <c r="II136" s="107">
        <v>-1.0994500000000005</v>
      </c>
      <c r="IJ136" s="107">
        <v>-1.1203500000000006</v>
      </c>
      <c r="IK136" s="173">
        <v>-24.053513292159991</v>
      </c>
      <c r="IL136" s="197">
        <v>0.1</v>
      </c>
      <c r="IM136" s="218">
        <v>0.22035000000000071</v>
      </c>
      <c r="IN136" s="222">
        <f t="shared" si="442"/>
        <v>0</v>
      </c>
      <c r="IO136" s="223">
        <f t="shared" si="443"/>
        <v>-0.5</v>
      </c>
      <c r="IP136" s="198">
        <f t="shared" si="426"/>
        <v>-23.840999999999998</v>
      </c>
      <c r="IQ136" s="198">
        <f t="shared" si="351"/>
        <v>-5.0000000000000711E-2</v>
      </c>
      <c r="IR136" s="503">
        <f t="shared" si="381"/>
        <v>0</v>
      </c>
      <c r="IS136" s="503">
        <f t="shared" si="382"/>
        <v>0</v>
      </c>
      <c r="IT136" s="503">
        <f t="shared" si="383"/>
        <v>0</v>
      </c>
      <c r="IU136" s="503">
        <f t="shared" si="384"/>
        <v>0</v>
      </c>
      <c r="IV136" s="504">
        <f t="shared" si="264"/>
        <v>-23.38516774096918</v>
      </c>
      <c r="IW136" s="513">
        <f t="shared" si="392"/>
        <v>-5.0000000000000711E-2</v>
      </c>
      <c r="IX136" s="513">
        <f t="shared" si="427"/>
        <v>-5.0000000000000711E-2</v>
      </c>
      <c r="IY136" s="159"/>
      <c r="IZ136" s="161"/>
      <c r="JA136" s="159"/>
      <c r="JB136" s="103">
        <f t="shared" si="404"/>
        <v>-23.18091408741407</v>
      </c>
      <c r="JC136" s="184"/>
      <c r="JD136" s="515">
        <v>-24.053513292159991</v>
      </c>
      <c r="JE136">
        <v>6</v>
      </c>
      <c r="JF136" s="159">
        <v>2.7203500000000007</v>
      </c>
      <c r="JG136" s="159">
        <f t="shared" si="405"/>
        <v>-24.373094754535998</v>
      </c>
      <c r="JH136" s="228">
        <v>-23.554366666666667</v>
      </c>
      <c r="JJ136" s="159">
        <v>0.42035000000000067</v>
      </c>
      <c r="JK136" s="159">
        <f t="shared" si="406"/>
        <v>-23.846721249792321</v>
      </c>
      <c r="JL136" s="159"/>
      <c r="JN136" s="159">
        <v>2.9203500000000009</v>
      </c>
      <c r="JO136" s="159">
        <f t="shared" si="407"/>
        <v>-22.912124073501193</v>
      </c>
      <c r="JP136" s="159"/>
      <c r="JR136" s="159">
        <v>2.6703500000000009</v>
      </c>
      <c r="JS136" s="159">
        <f t="shared" si="408"/>
        <v>-24.483824596811974</v>
      </c>
      <c r="JT136" s="159"/>
      <c r="JV136" s="159">
        <v>-5.0296500000000002</v>
      </c>
      <c r="JW136" s="159">
        <f t="shared" si="409"/>
        <v>-24.553008547470718</v>
      </c>
      <c r="JX136" s="159"/>
      <c r="JZ136" s="159">
        <v>3.7203500000000007</v>
      </c>
      <c r="KA136" s="159">
        <f t="shared" si="410"/>
        <v>-24.247454129133178</v>
      </c>
      <c r="KB136" s="159"/>
      <c r="KD136" s="370">
        <v>-0.97964999999999947</v>
      </c>
      <c r="KE136" s="159">
        <f t="shared" si="411"/>
        <v>-23.571828218144802</v>
      </c>
      <c r="KF136" s="159"/>
      <c r="KH136" s="218">
        <v>0.22035000000000071</v>
      </c>
      <c r="KI136" s="159">
        <f t="shared" si="232"/>
        <v>-23.18091408741407</v>
      </c>
      <c r="KJ136" s="159"/>
      <c r="KK136" s="36">
        <v>42378</v>
      </c>
      <c r="KL136" s="36"/>
    </row>
    <row r="137" spans="1:315" x14ac:dyDescent="0.25">
      <c r="A137" s="95">
        <v>41283</v>
      </c>
      <c r="B137" s="36">
        <v>41283</v>
      </c>
      <c r="C137" s="303">
        <v>1.6</v>
      </c>
      <c r="D137" s="303">
        <v>-0.7</v>
      </c>
      <c r="E137" s="303">
        <v>1.8</v>
      </c>
      <c r="F137" s="303">
        <v>1.55</v>
      </c>
      <c r="G137" s="303">
        <v>-6.15</v>
      </c>
      <c r="H137" s="303">
        <v>2.6</v>
      </c>
      <c r="I137" s="303">
        <v>-2.1</v>
      </c>
      <c r="J137" s="303">
        <v>-0.89999999999999991</v>
      </c>
      <c r="K137" s="105"/>
      <c r="L137" s="36">
        <v>42378</v>
      </c>
      <c r="M137" s="117">
        <v>-1.0994500000000005</v>
      </c>
      <c r="N137" s="98">
        <f t="shared" si="215"/>
        <v>-1.1203500000000006</v>
      </c>
      <c r="O137" s="107">
        <f t="shared" si="216"/>
        <v>-1.1400500000000007</v>
      </c>
      <c r="P137" s="264"/>
      <c r="Q137" s="177">
        <v>42378</v>
      </c>
      <c r="R137" s="303">
        <v>1.6</v>
      </c>
      <c r="S137" s="219">
        <v>2.7203500000000007</v>
      </c>
      <c r="T137" s="182">
        <v>-23.554366666666667</v>
      </c>
      <c r="U137" s="303">
        <v>-0.7</v>
      </c>
      <c r="V137" s="219">
        <v>0.42035000000000067</v>
      </c>
      <c r="X137" s="303">
        <v>1.8</v>
      </c>
      <c r="Y137" s="219">
        <v>2.9203500000000009</v>
      </c>
      <c r="AA137" s="303">
        <v>1.55</v>
      </c>
      <c r="AB137" s="219">
        <v>2.6703500000000009</v>
      </c>
      <c r="AD137" s="303">
        <v>-6.15</v>
      </c>
      <c r="AE137" s="218">
        <v>-5.0296500000000002</v>
      </c>
      <c r="AG137" s="303">
        <v>2.6</v>
      </c>
      <c r="AH137" s="218">
        <v>3.7203500000000007</v>
      </c>
      <c r="AJ137" s="303">
        <v>-2.1</v>
      </c>
      <c r="AK137" s="218">
        <v>-0.97964999999999947</v>
      </c>
      <c r="AL137" s="103"/>
      <c r="AM137" s="303">
        <v>-0.89999999999999991</v>
      </c>
      <c r="AN137" s="330">
        <f t="shared" ref="AN137:AN172" si="444">(AM137-N137)</f>
        <v>0.22035000000000071</v>
      </c>
      <c r="AO137" s="103"/>
      <c r="AZ137" s="36">
        <v>42379</v>
      </c>
      <c r="BA137" s="303">
        <v>1.05</v>
      </c>
      <c r="BB137" s="227"/>
      <c r="BC137" s="303">
        <v>1.4000000000000001</v>
      </c>
      <c r="BD137" s="184"/>
      <c r="BE137" s="303">
        <v>1.1000000000000001</v>
      </c>
      <c r="BF137" s="184"/>
      <c r="BG137" s="303">
        <v>1.35</v>
      </c>
      <c r="BH137" s="184"/>
      <c r="BI137" s="303">
        <v>-5.4</v>
      </c>
      <c r="BJ137" s="184"/>
      <c r="BK137" s="303">
        <v>2.4000000000000004</v>
      </c>
      <c r="BL137" s="374"/>
      <c r="BM137" s="303">
        <v>2.4</v>
      </c>
      <c r="BN137" s="184"/>
      <c r="BO137" s="303">
        <v>-2.9</v>
      </c>
      <c r="BP137" s="184"/>
      <c r="BQ137">
        <f t="shared" si="396"/>
        <v>0</v>
      </c>
      <c r="BR137" s="36">
        <v>42372</v>
      </c>
      <c r="BS137">
        <v>77</v>
      </c>
      <c r="BT137">
        <f t="shared" si="393"/>
        <v>0.77</v>
      </c>
      <c r="BU137">
        <v>-23.058955555555553</v>
      </c>
      <c r="BV137" s="36">
        <v>42379</v>
      </c>
      <c r="BW137" s="100">
        <v>83</v>
      </c>
      <c r="BX137" s="100">
        <f t="shared" si="394"/>
        <v>0.83</v>
      </c>
      <c r="BY137" s="100">
        <f t="shared" si="395"/>
        <v>-24.04398642236</v>
      </c>
      <c r="BZ137" s="100"/>
      <c r="CA137" s="100"/>
      <c r="CC137" s="36">
        <v>42379</v>
      </c>
      <c r="CD137" s="107">
        <v>-1.0540500000000002</v>
      </c>
      <c r="CE137" s="107">
        <v>-1.0767500000000003</v>
      </c>
      <c r="CF137" s="173">
        <v>-24.04398642236</v>
      </c>
      <c r="CG137" s="197">
        <v>0.1</v>
      </c>
      <c r="CH137" s="219">
        <v>2.1267500000000004</v>
      </c>
      <c r="CI137" s="222">
        <f t="shared" si="428"/>
        <v>0</v>
      </c>
      <c r="CJ137" s="223">
        <f t="shared" si="429"/>
        <v>0.5</v>
      </c>
      <c r="CK137" s="198">
        <f t="shared" si="412"/>
        <v>-24.389999999999997</v>
      </c>
      <c r="CL137" s="198">
        <f t="shared" si="316"/>
        <v>5.0000000000000711E-2</v>
      </c>
      <c r="CM137" s="503">
        <f t="shared" si="353"/>
        <v>0</v>
      </c>
      <c r="CN137" s="503">
        <f t="shared" si="354"/>
        <v>0</v>
      </c>
      <c r="CO137" s="503">
        <f t="shared" si="355"/>
        <v>0</v>
      </c>
      <c r="CP137" s="503">
        <f t="shared" si="356"/>
        <v>0</v>
      </c>
      <c r="CQ137" s="504">
        <f t="shared" si="236"/>
        <v>-24.389999999999997</v>
      </c>
      <c r="CR137" s="513">
        <f t="shared" si="385"/>
        <v>5.0000000000000711E-2</v>
      </c>
      <c r="CS137" s="513">
        <f t="shared" si="413"/>
        <v>5.0000000000000711E-2</v>
      </c>
      <c r="CU137" s="161"/>
      <c r="CW137" s="103">
        <f t="shared" si="397"/>
        <v>-24.323094754535997</v>
      </c>
      <c r="CZ137" s="36">
        <v>42379</v>
      </c>
      <c r="DA137" s="107">
        <v>-1.0540500000000002</v>
      </c>
      <c r="DB137" s="107">
        <v>-1.0767500000000003</v>
      </c>
      <c r="DC137" s="173">
        <v>-24.04398642236</v>
      </c>
      <c r="DD137" s="197">
        <v>0.1</v>
      </c>
      <c r="DE137" s="219">
        <v>2.4767500000000005</v>
      </c>
      <c r="DF137" s="222">
        <f t="shared" si="430"/>
        <v>0</v>
      </c>
      <c r="DG137" s="223">
        <f t="shared" si="431"/>
        <v>0.5</v>
      </c>
      <c r="DH137" s="198">
        <f t="shared" si="414"/>
        <v>-24.45</v>
      </c>
      <c r="DI137" s="198">
        <f t="shared" si="321"/>
        <v>5.0000000000000711E-2</v>
      </c>
      <c r="DJ137" s="503">
        <f t="shared" si="357"/>
        <v>0</v>
      </c>
      <c r="DK137" s="503">
        <f t="shared" si="358"/>
        <v>0</v>
      </c>
      <c r="DL137" s="503">
        <f t="shared" si="359"/>
        <v>0</v>
      </c>
      <c r="DM137" s="503">
        <f t="shared" si="360"/>
        <v>0</v>
      </c>
      <c r="DN137" s="504">
        <f t="shared" si="240"/>
        <v>-24.45</v>
      </c>
      <c r="DO137" s="513">
        <f t="shared" si="386"/>
        <v>5.0000000000000711E-2</v>
      </c>
      <c r="DP137" s="513">
        <f t="shared" si="415"/>
        <v>5.0000000000000711E-2</v>
      </c>
      <c r="DR137" s="161"/>
      <c r="DT137" s="103">
        <f t="shared" si="398"/>
        <v>-23.79672124979232</v>
      </c>
      <c r="DU137" s="178"/>
      <c r="DV137" s="179"/>
      <c r="DW137" s="36">
        <v>42379</v>
      </c>
      <c r="DX137" s="107">
        <v>-1.0540500000000002</v>
      </c>
      <c r="DY137" s="107">
        <v>-1.0767500000000003</v>
      </c>
      <c r="DZ137" s="173">
        <v>-24.04398642236</v>
      </c>
      <c r="EA137" s="197">
        <v>0.1</v>
      </c>
      <c r="EB137" s="219">
        <v>2.1767500000000002</v>
      </c>
      <c r="EC137" s="222">
        <f t="shared" si="432"/>
        <v>0</v>
      </c>
      <c r="ED137" s="223">
        <f t="shared" si="433"/>
        <v>0.5</v>
      </c>
      <c r="EE137" s="198">
        <f t="shared" si="416"/>
        <v>-23.796014396181203</v>
      </c>
      <c r="EF137" s="198">
        <f t="shared" si="326"/>
        <v>5.0000000000000711E-2</v>
      </c>
      <c r="EG137" s="503">
        <f t="shared" si="361"/>
        <v>0</v>
      </c>
      <c r="EH137" s="503">
        <f t="shared" si="362"/>
        <v>0</v>
      </c>
      <c r="EI137" s="503">
        <f t="shared" si="363"/>
        <v>0</v>
      </c>
      <c r="EJ137" s="503">
        <f t="shared" si="364"/>
        <v>0</v>
      </c>
      <c r="EK137" s="504">
        <f t="shared" si="244"/>
        <v>-23.480124073501198</v>
      </c>
      <c r="EL137" s="513">
        <f t="shared" si="387"/>
        <v>5.0000000000000711E-2</v>
      </c>
      <c r="EM137" s="513">
        <f t="shared" si="417"/>
        <v>5.0000000000000711E-2</v>
      </c>
      <c r="EO137" s="161"/>
      <c r="EQ137" s="103">
        <f t="shared" si="399"/>
        <v>-22.862124073501192</v>
      </c>
      <c r="ER137" s="178"/>
      <c r="ES137" s="179"/>
      <c r="ET137" s="36">
        <v>42379</v>
      </c>
      <c r="EU137" s="107">
        <v>-1.0540500000000002</v>
      </c>
      <c r="EV137" s="107">
        <v>-1.0767500000000003</v>
      </c>
      <c r="EW137" s="173">
        <v>-24.04398642236</v>
      </c>
      <c r="EX137" s="197">
        <v>0.1</v>
      </c>
      <c r="EY137" s="219">
        <v>2.4267500000000002</v>
      </c>
      <c r="EZ137" s="222">
        <f t="shared" si="434"/>
        <v>0</v>
      </c>
      <c r="FA137" s="223">
        <f t="shared" si="435"/>
        <v>0.5</v>
      </c>
      <c r="FB137" s="198">
        <f t="shared" si="418"/>
        <v>-24.422854038647188</v>
      </c>
      <c r="FC137" s="198">
        <f t="shared" si="331"/>
        <v>5.0000000000000711E-2</v>
      </c>
      <c r="FD137" s="503">
        <f t="shared" si="365"/>
        <v>0</v>
      </c>
      <c r="FE137" s="503">
        <f t="shared" si="366"/>
        <v>0</v>
      </c>
      <c r="FF137" s="503">
        <f t="shared" si="367"/>
        <v>0</v>
      </c>
      <c r="FG137" s="503">
        <f t="shared" si="368"/>
        <v>0</v>
      </c>
      <c r="FH137" s="504">
        <f t="shared" si="248"/>
        <v>-25.05285403864718</v>
      </c>
      <c r="FI137" s="513">
        <f t="shared" si="388"/>
        <v>5.0000000000000711E-2</v>
      </c>
      <c r="FJ137" s="513">
        <f t="shared" si="419"/>
        <v>5.0000000000000711E-2</v>
      </c>
      <c r="FL137" s="161"/>
      <c r="FN137" s="103">
        <f t="shared" si="400"/>
        <v>-24.433824596811974</v>
      </c>
      <c r="FO137" s="178"/>
      <c r="FP137" s="179"/>
      <c r="FQ137" s="36">
        <v>42379</v>
      </c>
      <c r="FR137" s="107">
        <v>-1.0540500000000002</v>
      </c>
      <c r="FS137" s="107">
        <v>-1.0767500000000003</v>
      </c>
      <c r="FT137" s="173">
        <v>-24.04398642236</v>
      </c>
      <c r="FU137" s="197">
        <v>0.1</v>
      </c>
      <c r="FV137" s="218">
        <v>-4.3232499999999998</v>
      </c>
      <c r="FW137" s="222">
        <f t="shared" si="436"/>
        <v>-1.7</v>
      </c>
      <c r="FX137" s="223">
        <f t="shared" si="437"/>
        <v>0</v>
      </c>
      <c r="FY137" s="198">
        <f t="shared" si="420"/>
        <v>-24.5</v>
      </c>
      <c r="FZ137" s="198">
        <f t="shared" si="336"/>
        <v>0</v>
      </c>
      <c r="GA137" s="503">
        <f t="shared" si="369"/>
        <v>0</v>
      </c>
      <c r="GB137" s="503">
        <f t="shared" si="370"/>
        <v>0</v>
      </c>
      <c r="GC137" s="503">
        <f t="shared" si="371"/>
        <v>0</v>
      </c>
      <c r="GD137" s="503">
        <f t="shared" si="372"/>
        <v>0</v>
      </c>
      <c r="GE137" s="504">
        <f t="shared" si="252"/>
        <v>-24.3</v>
      </c>
      <c r="GF137" s="513">
        <f t="shared" si="389"/>
        <v>0</v>
      </c>
      <c r="GG137" s="513">
        <f t="shared" si="421"/>
        <v>0</v>
      </c>
      <c r="GI137" s="161"/>
      <c r="GK137" s="103">
        <f t="shared" si="401"/>
        <v>-24.553008547470718</v>
      </c>
      <c r="GL137" s="178"/>
      <c r="GM137" s="179"/>
      <c r="GN137" s="36">
        <v>42379</v>
      </c>
      <c r="GO137" s="107">
        <v>-1.0540500000000002</v>
      </c>
      <c r="GP137" s="107">
        <v>-1.0767500000000003</v>
      </c>
      <c r="GQ137" s="173">
        <v>-24.04398642236</v>
      </c>
      <c r="GR137" s="197">
        <v>0.1</v>
      </c>
      <c r="GS137" s="218">
        <v>3.4767500000000009</v>
      </c>
      <c r="GT137" s="222">
        <f t="shared" si="438"/>
        <v>0</v>
      </c>
      <c r="GU137" s="223">
        <f t="shared" si="439"/>
        <v>1</v>
      </c>
      <c r="GV137" s="198">
        <f t="shared" si="422"/>
        <v>-24.78099999999997</v>
      </c>
      <c r="GW137" s="198">
        <f t="shared" si="341"/>
        <v>0.10000000000000142</v>
      </c>
      <c r="GX137" s="503">
        <f t="shared" si="373"/>
        <v>0</v>
      </c>
      <c r="GY137" s="503">
        <f t="shared" si="374"/>
        <v>0</v>
      </c>
      <c r="GZ137" s="503">
        <f t="shared" si="375"/>
        <v>0</v>
      </c>
      <c r="HA137" s="503">
        <f t="shared" si="376"/>
        <v>0</v>
      </c>
      <c r="HB137" s="504">
        <f t="shared" si="256"/>
        <v>-24.159454129133177</v>
      </c>
      <c r="HC137" s="513">
        <f t="shared" si="390"/>
        <v>0.10000000000000142</v>
      </c>
      <c r="HD137" s="513">
        <f t="shared" si="423"/>
        <v>0.10000000000000142</v>
      </c>
      <c r="HF137" s="161"/>
      <c r="HH137" s="103">
        <f t="shared" si="402"/>
        <v>-24.147454129133177</v>
      </c>
      <c r="HJ137" s="179"/>
      <c r="HK137" s="36">
        <v>42379</v>
      </c>
      <c r="HL137" s="107">
        <v>-1.0540500000000002</v>
      </c>
      <c r="HM137" s="107">
        <v>-1.0767500000000003</v>
      </c>
      <c r="HN137" s="173">
        <v>-24.04398642236</v>
      </c>
      <c r="HO137" s="197">
        <v>0.1</v>
      </c>
      <c r="HP137" s="218">
        <v>3.47675</v>
      </c>
      <c r="HQ137" s="222">
        <f t="shared" si="440"/>
        <v>0</v>
      </c>
      <c r="HR137" s="223">
        <f t="shared" si="441"/>
        <v>1</v>
      </c>
      <c r="HS137" s="198">
        <f t="shared" si="424"/>
        <v>-24.1856207868688</v>
      </c>
      <c r="HT137" s="198">
        <f t="shared" si="346"/>
        <v>0.10000000000000142</v>
      </c>
      <c r="HU137" s="503">
        <f t="shared" si="377"/>
        <v>0</v>
      </c>
      <c r="HV137" s="503">
        <f t="shared" si="378"/>
        <v>0</v>
      </c>
      <c r="HW137" s="503">
        <f t="shared" si="379"/>
        <v>0</v>
      </c>
      <c r="HX137" s="503">
        <f t="shared" si="380"/>
        <v>0</v>
      </c>
      <c r="HY137" s="504">
        <f t="shared" si="260"/>
        <v>-23.785620786868801</v>
      </c>
      <c r="HZ137" s="513">
        <f t="shared" si="391"/>
        <v>0.10000000000000142</v>
      </c>
      <c r="IA137" s="513">
        <f t="shared" si="425"/>
        <v>0.10000000000000142</v>
      </c>
      <c r="IB137" s="159"/>
      <c r="IC137" s="161"/>
      <c r="ID137" s="159"/>
      <c r="IE137" s="103">
        <f t="shared" si="403"/>
        <v>-23.4718282181448</v>
      </c>
      <c r="IF137" s="178"/>
      <c r="IG137" s="179"/>
      <c r="IH137" s="36">
        <v>42379</v>
      </c>
      <c r="II137" s="107">
        <v>-1.0540500000000002</v>
      </c>
      <c r="IJ137" s="107">
        <v>-1.0767500000000003</v>
      </c>
      <c r="IK137" s="173">
        <v>-24.04398642236</v>
      </c>
      <c r="IL137" s="197">
        <v>0.1</v>
      </c>
      <c r="IM137" s="218">
        <v>-1.8232499999999996</v>
      </c>
      <c r="IN137" s="222">
        <f t="shared" si="442"/>
        <v>-1.25</v>
      </c>
      <c r="IO137" s="223">
        <f t="shared" si="443"/>
        <v>0</v>
      </c>
      <c r="IP137" s="198">
        <f t="shared" si="426"/>
        <v>-23.965999999999998</v>
      </c>
      <c r="IQ137" s="198">
        <f t="shared" si="351"/>
        <v>-0.125</v>
      </c>
      <c r="IR137" s="503">
        <f t="shared" si="381"/>
        <v>0</v>
      </c>
      <c r="IS137" s="503">
        <f t="shared" si="382"/>
        <v>0</v>
      </c>
      <c r="IT137" s="503">
        <f t="shared" si="383"/>
        <v>0</v>
      </c>
      <c r="IU137" s="503">
        <f t="shared" si="384"/>
        <v>0</v>
      </c>
      <c r="IV137" s="504">
        <f t="shared" si="264"/>
        <v>-23.51016774096918</v>
      </c>
      <c r="IW137" s="513">
        <f t="shared" si="392"/>
        <v>-7.4999999999999997E-2</v>
      </c>
      <c r="IX137" s="513">
        <f t="shared" si="427"/>
        <v>-0.125</v>
      </c>
      <c r="IY137" s="159"/>
      <c r="IZ137" s="161"/>
      <c r="JA137" s="159"/>
      <c r="JB137" s="103">
        <f t="shared" si="404"/>
        <v>-23.30591408741407</v>
      </c>
      <c r="JC137" s="184"/>
      <c r="JD137" s="515">
        <v>-24.04398642236</v>
      </c>
      <c r="JF137" s="159">
        <v>2.1267500000000004</v>
      </c>
      <c r="JG137" s="159">
        <f t="shared" si="405"/>
        <v>-24.323094754535997</v>
      </c>
      <c r="JH137" s="159"/>
      <c r="JJ137" s="159">
        <v>2.4767500000000005</v>
      </c>
      <c r="JK137" s="159">
        <f t="shared" si="406"/>
        <v>-23.79672124979232</v>
      </c>
      <c r="JL137" s="159"/>
      <c r="JN137" s="159">
        <v>2.1767500000000002</v>
      </c>
      <c r="JO137" s="159">
        <f t="shared" si="407"/>
        <v>-22.862124073501192</v>
      </c>
      <c r="JP137" s="159"/>
      <c r="JR137" s="159">
        <v>2.4267500000000002</v>
      </c>
      <c r="JS137" s="159">
        <f t="shared" si="408"/>
        <v>-24.433824596811974</v>
      </c>
      <c r="JT137" s="159"/>
      <c r="JV137" s="159">
        <v>-4.3232499999999998</v>
      </c>
      <c r="JW137" s="159">
        <f t="shared" si="409"/>
        <v>-24.553008547470718</v>
      </c>
      <c r="JX137" s="159"/>
      <c r="JZ137" s="159">
        <v>3.4767500000000009</v>
      </c>
      <c r="KA137" s="159">
        <f t="shared" si="410"/>
        <v>-24.147454129133177</v>
      </c>
      <c r="KB137" s="159"/>
      <c r="KD137" s="370">
        <v>3.47675</v>
      </c>
      <c r="KE137" s="159">
        <f t="shared" si="411"/>
        <v>-23.4718282181448</v>
      </c>
      <c r="KF137" s="159"/>
      <c r="KH137" s="218">
        <v>-1.8232499999999996</v>
      </c>
      <c r="KI137" s="159">
        <f t="shared" si="232"/>
        <v>-23.30591408741407</v>
      </c>
      <c r="KJ137" s="159"/>
      <c r="KK137" s="36">
        <v>42379</v>
      </c>
      <c r="KL137" s="36"/>
    </row>
    <row r="138" spans="1:315" x14ac:dyDescent="0.25">
      <c r="A138" s="95">
        <v>41284</v>
      </c>
      <c r="B138" s="36">
        <v>41284</v>
      </c>
      <c r="C138" s="303">
        <v>1.05</v>
      </c>
      <c r="D138" s="303">
        <v>1.4000000000000001</v>
      </c>
      <c r="E138" s="303">
        <v>1.1000000000000001</v>
      </c>
      <c r="F138" s="303">
        <v>1.35</v>
      </c>
      <c r="G138" s="303">
        <v>-5.4</v>
      </c>
      <c r="H138" s="303">
        <v>2.4000000000000004</v>
      </c>
      <c r="I138" s="303">
        <v>2.4</v>
      </c>
      <c r="J138" s="303">
        <v>-2.9</v>
      </c>
      <c r="K138" s="105"/>
      <c r="L138" s="36">
        <v>42379</v>
      </c>
      <c r="M138" s="104">
        <v>-1.0540500000000002</v>
      </c>
      <c r="N138" s="98">
        <f t="shared" si="215"/>
        <v>-1.0767500000000003</v>
      </c>
      <c r="O138" s="107">
        <f t="shared" si="216"/>
        <v>-1.0982500000000004</v>
      </c>
      <c r="P138" s="264"/>
      <c r="Q138" s="177">
        <v>42379</v>
      </c>
      <c r="R138" s="303">
        <v>1.05</v>
      </c>
      <c r="S138" s="219">
        <v>2.1267500000000004</v>
      </c>
      <c r="U138" s="303">
        <v>1.4000000000000001</v>
      </c>
      <c r="V138" s="219">
        <v>2.4767500000000005</v>
      </c>
      <c r="X138" s="303">
        <v>1.1000000000000001</v>
      </c>
      <c r="Y138" s="219">
        <v>2.1767500000000002</v>
      </c>
      <c r="AA138" s="303">
        <v>1.35</v>
      </c>
      <c r="AB138" s="219">
        <v>2.4267500000000002</v>
      </c>
      <c r="AD138" s="303">
        <v>-5.4</v>
      </c>
      <c r="AE138" s="218">
        <v>-4.3232499999999998</v>
      </c>
      <c r="AG138" s="303">
        <v>2.4000000000000004</v>
      </c>
      <c r="AH138" s="218">
        <v>3.4767500000000009</v>
      </c>
      <c r="AJ138" s="303">
        <v>2.4</v>
      </c>
      <c r="AK138" s="218">
        <v>3.47675</v>
      </c>
      <c r="AL138" s="103"/>
      <c r="AM138" s="303">
        <v>-2.9</v>
      </c>
      <c r="AN138" s="330">
        <f t="shared" si="444"/>
        <v>-1.8232499999999996</v>
      </c>
      <c r="AO138" s="103"/>
      <c r="AZ138" s="36">
        <v>42380</v>
      </c>
      <c r="BA138" s="303">
        <v>-2.5499999999999998</v>
      </c>
      <c r="BB138" s="227"/>
      <c r="BC138" s="303">
        <v>3.95</v>
      </c>
      <c r="BD138" s="184"/>
      <c r="BE138" s="303">
        <v>0.5</v>
      </c>
      <c r="BF138" s="184"/>
      <c r="BG138" s="303">
        <v>1.35</v>
      </c>
      <c r="BH138" s="184"/>
      <c r="BI138" s="303">
        <v>-9.5</v>
      </c>
      <c r="BJ138" s="184"/>
      <c r="BK138" s="303">
        <v>0.60000000000000009</v>
      </c>
      <c r="BL138" s="374"/>
      <c r="BM138" s="303">
        <v>2.8499999999999996</v>
      </c>
      <c r="BN138" s="184"/>
      <c r="BO138" s="303">
        <v>-0.89999999999999991</v>
      </c>
      <c r="BP138" s="184"/>
      <c r="BQ138">
        <f t="shared" si="396"/>
        <v>1</v>
      </c>
      <c r="BR138" s="36">
        <v>42373</v>
      </c>
      <c r="BS138">
        <v>78</v>
      </c>
      <c r="BT138">
        <f t="shared" si="393"/>
        <v>0.78</v>
      </c>
      <c r="BU138" s="100"/>
      <c r="BV138" s="36">
        <v>42380</v>
      </c>
      <c r="BW138" s="100">
        <v>84</v>
      </c>
      <c r="BX138" s="100">
        <f t="shared" si="394"/>
        <v>0.84</v>
      </c>
      <c r="BY138" s="100">
        <f t="shared" si="395"/>
        <v>-24.033244853759996</v>
      </c>
      <c r="BZ138" s="100"/>
      <c r="CA138" s="100"/>
      <c r="CC138" s="36">
        <v>42380</v>
      </c>
      <c r="CD138" s="107">
        <v>-1.0050500000000004</v>
      </c>
      <c r="CE138" s="107">
        <v>-1.0295500000000004</v>
      </c>
      <c r="CF138" s="173">
        <v>-24.033244853759996</v>
      </c>
      <c r="CG138" s="197">
        <v>0.1</v>
      </c>
      <c r="CH138" s="219">
        <v>-1.5204499999999994</v>
      </c>
      <c r="CI138" s="222">
        <f t="shared" si="428"/>
        <v>-1.25</v>
      </c>
      <c r="CJ138" s="223">
        <f t="shared" si="429"/>
        <v>0</v>
      </c>
      <c r="CK138" s="198">
        <f t="shared" si="412"/>
        <v>-24.514999999999997</v>
      </c>
      <c r="CL138" s="198">
        <f t="shared" si="316"/>
        <v>-0.125</v>
      </c>
      <c r="CM138" s="503">
        <f t="shared" si="353"/>
        <v>0</v>
      </c>
      <c r="CN138" s="503">
        <f t="shared" si="354"/>
        <v>0</v>
      </c>
      <c r="CO138" s="503">
        <f t="shared" si="355"/>
        <v>0</v>
      </c>
      <c r="CP138" s="503">
        <f t="shared" si="356"/>
        <v>0</v>
      </c>
      <c r="CQ138" s="504">
        <f t="shared" si="236"/>
        <v>-24.514999999999997</v>
      </c>
      <c r="CR138" s="513">
        <f t="shared" si="385"/>
        <v>-7.4999999999999997E-2</v>
      </c>
      <c r="CS138" s="513">
        <f t="shared" si="413"/>
        <v>-0.05</v>
      </c>
      <c r="CU138" s="161"/>
      <c r="CW138" s="103">
        <f t="shared" si="397"/>
        <v>-24.373094754535998</v>
      </c>
      <c r="CZ138" s="36">
        <v>42380</v>
      </c>
      <c r="DA138" s="107">
        <v>-1.0050500000000004</v>
      </c>
      <c r="DB138" s="107">
        <v>-1.0295500000000004</v>
      </c>
      <c r="DC138" s="173">
        <v>-24.033244853759996</v>
      </c>
      <c r="DD138" s="197">
        <v>0.1</v>
      </c>
      <c r="DE138" s="219">
        <v>4.9795500000000006</v>
      </c>
      <c r="DF138" s="222">
        <f t="shared" si="430"/>
        <v>0</v>
      </c>
      <c r="DG138" s="223">
        <f t="shared" si="431"/>
        <v>1.1000000000000001</v>
      </c>
      <c r="DH138" s="198">
        <f t="shared" si="414"/>
        <v>-24.34</v>
      </c>
      <c r="DI138" s="198">
        <f t="shared" si="321"/>
        <v>0.10999999999999943</v>
      </c>
      <c r="DJ138" s="503">
        <f t="shared" si="357"/>
        <v>0</v>
      </c>
      <c r="DK138" s="503">
        <f t="shared" si="358"/>
        <v>0</v>
      </c>
      <c r="DL138" s="503">
        <f t="shared" si="359"/>
        <v>0</v>
      </c>
      <c r="DM138" s="503">
        <f t="shared" si="360"/>
        <v>0</v>
      </c>
      <c r="DN138" s="504">
        <f t="shared" si="240"/>
        <v>-24.34</v>
      </c>
      <c r="DO138" s="513">
        <f t="shared" si="386"/>
        <v>0.10999999999999943</v>
      </c>
      <c r="DP138" s="513">
        <f t="shared" si="415"/>
        <v>0.10999999999999943</v>
      </c>
      <c r="DR138" s="161"/>
      <c r="DT138" s="103">
        <f t="shared" si="398"/>
        <v>-23.686721249792321</v>
      </c>
      <c r="DU138" s="178"/>
      <c r="DV138" s="179"/>
      <c r="DW138" s="36">
        <v>42380</v>
      </c>
      <c r="DX138" s="107">
        <v>-1.0050500000000004</v>
      </c>
      <c r="DY138" s="107">
        <v>-1.0295500000000004</v>
      </c>
      <c r="DZ138" s="173">
        <v>-24.033244853759996</v>
      </c>
      <c r="EA138" s="197">
        <v>0.1</v>
      </c>
      <c r="EB138" s="219">
        <v>1.5295500000000004</v>
      </c>
      <c r="EC138" s="222">
        <f t="shared" si="432"/>
        <v>0</v>
      </c>
      <c r="ED138" s="223">
        <f t="shared" si="433"/>
        <v>0.1</v>
      </c>
      <c r="EE138" s="198">
        <f t="shared" si="416"/>
        <v>-23.786014396181201</v>
      </c>
      <c r="EF138" s="198">
        <f t="shared" si="326"/>
        <v>1.0000000000001563E-2</v>
      </c>
      <c r="EG138" s="503">
        <f t="shared" si="361"/>
        <v>0</v>
      </c>
      <c r="EH138" s="503">
        <f t="shared" si="362"/>
        <v>0</v>
      </c>
      <c r="EI138" s="503">
        <f t="shared" si="363"/>
        <v>0</v>
      </c>
      <c r="EJ138" s="503">
        <f t="shared" si="364"/>
        <v>0</v>
      </c>
      <c r="EK138" s="504">
        <f t="shared" si="244"/>
        <v>-23.470124073501196</v>
      </c>
      <c r="EL138" s="513">
        <f t="shared" si="387"/>
        <v>1.0000000000001563E-2</v>
      </c>
      <c r="EM138" s="513">
        <f t="shared" si="417"/>
        <v>1.0000000000001563E-2</v>
      </c>
      <c r="EO138" s="161"/>
      <c r="EQ138" s="103">
        <f t="shared" si="399"/>
        <v>-22.852124073501191</v>
      </c>
      <c r="ER138" s="178"/>
      <c r="ES138" s="179"/>
      <c r="ET138" s="36">
        <v>42380</v>
      </c>
      <c r="EU138" s="107">
        <v>-1.0050500000000004</v>
      </c>
      <c r="EV138" s="107">
        <v>-1.0295500000000004</v>
      </c>
      <c r="EW138" s="173">
        <v>-24.033244853759996</v>
      </c>
      <c r="EX138" s="197">
        <v>0.1</v>
      </c>
      <c r="EY138" s="219">
        <v>2.3795500000000005</v>
      </c>
      <c r="EZ138" s="222">
        <f t="shared" si="434"/>
        <v>0</v>
      </c>
      <c r="FA138" s="223">
        <f t="shared" si="435"/>
        <v>0.5</v>
      </c>
      <c r="FB138" s="198">
        <f t="shared" si="418"/>
        <v>-24.372854038647187</v>
      </c>
      <c r="FC138" s="198">
        <f t="shared" si="331"/>
        <v>5.0000000000000711E-2</v>
      </c>
      <c r="FD138" s="503">
        <f t="shared" si="365"/>
        <v>0</v>
      </c>
      <c r="FE138" s="503">
        <f t="shared" si="366"/>
        <v>0</v>
      </c>
      <c r="FF138" s="503">
        <f t="shared" si="367"/>
        <v>0</v>
      </c>
      <c r="FG138" s="503">
        <f t="shared" si="368"/>
        <v>0</v>
      </c>
      <c r="FH138" s="504">
        <f t="shared" si="248"/>
        <v>-25.002854038647179</v>
      </c>
      <c r="FI138" s="513">
        <f t="shared" si="388"/>
        <v>5.0000000000000711E-2</v>
      </c>
      <c r="FJ138" s="513">
        <f t="shared" si="419"/>
        <v>5.0000000000000711E-2</v>
      </c>
      <c r="FL138" s="161"/>
      <c r="FN138" s="103">
        <f t="shared" si="400"/>
        <v>-24.383824596811973</v>
      </c>
      <c r="FO138" s="178"/>
      <c r="FP138" s="179"/>
      <c r="FQ138" s="36">
        <v>42380</v>
      </c>
      <c r="FR138" s="107">
        <v>-1.0050500000000004</v>
      </c>
      <c r="FS138" s="107">
        <v>-1.0295500000000004</v>
      </c>
      <c r="FT138" s="173">
        <v>-24.033244853759996</v>
      </c>
      <c r="FU138" s="197">
        <v>0.1</v>
      </c>
      <c r="FV138" s="218">
        <v>-8.4704499999999996</v>
      </c>
      <c r="FW138" s="222">
        <f t="shared" si="436"/>
        <v>-2</v>
      </c>
      <c r="FX138" s="223">
        <f t="shared" si="437"/>
        <v>0</v>
      </c>
      <c r="FY138" s="198">
        <f t="shared" si="420"/>
        <v>-24.5</v>
      </c>
      <c r="FZ138" s="198">
        <f t="shared" si="336"/>
        <v>0</v>
      </c>
      <c r="GA138" s="503">
        <f t="shared" si="369"/>
        <v>0</v>
      </c>
      <c r="GB138" s="503">
        <f t="shared" si="370"/>
        <v>0</v>
      </c>
      <c r="GC138" s="503">
        <f t="shared" si="371"/>
        <v>0</v>
      </c>
      <c r="GD138" s="503">
        <f t="shared" si="372"/>
        <v>0</v>
      </c>
      <c r="GE138" s="504">
        <f t="shared" si="252"/>
        <v>-24.3</v>
      </c>
      <c r="GF138" s="513">
        <f t="shared" si="389"/>
        <v>0</v>
      </c>
      <c r="GG138" s="513">
        <f t="shared" si="421"/>
        <v>0</v>
      </c>
      <c r="GI138" s="161"/>
      <c r="GK138" s="103">
        <f t="shared" si="401"/>
        <v>-24.553008547470718</v>
      </c>
      <c r="GL138" s="178"/>
      <c r="GM138" s="179"/>
      <c r="GN138" s="36">
        <v>42380</v>
      </c>
      <c r="GO138" s="107">
        <v>-1.0050500000000004</v>
      </c>
      <c r="GP138" s="107">
        <v>-1.0295500000000004</v>
      </c>
      <c r="GQ138" s="173">
        <v>-24.033244853759996</v>
      </c>
      <c r="GR138" s="197">
        <v>0.1</v>
      </c>
      <c r="GS138" s="218">
        <v>1.6295500000000005</v>
      </c>
      <c r="GT138" s="222">
        <f t="shared" si="438"/>
        <v>0</v>
      </c>
      <c r="GU138" s="223">
        <f t="shared" si="439"/>
        <v>0.1</v>
      </c>
      <c r="GV138" s="198">
        <f t="shared" si="422"/>
        <v>-24.770999999999969</v>
      </c>
      <c r="GW138" s="198">
        <f t="shared" si="341"/>
        <v>1.0000000000001563E-2</v>
      </c>
      <c r="GX138" s="503">
        <f t="shared" si="373"/>
        <v>0</v>
      </c>
      <c r="GY138" s="503">
        <f t="shared" si="374"/>
        <v>0</v>
      </c>
      <c r="GZ138" s="503">
        <f t="shared" si="375"/>
        <v>0</v>
      </c>
      <c r="HA138" s="503">
        <f t="shared" si="376"/>
        <v>0</v>
      </c>
      <c r="HB138" s="504">
        <f t="shared" si="256"/>
        <v>-24.149454129133176</v>
      </c>
      <c r="HC138" s="513">
        <f t="shared" si="390"/>
        <v>1.0000000000001563E-2</v>
      </c>
      <c r="HD138" s="513">
        <f t="shared" si="423"/>
        <v>1.0000000000001563E-2</v>
      </c>
      <c r="HF138" s="161"/>
      <c r="HH138" s="103">
        <f t="shared" si="402"/>
        <v>-24.137454129133175</v>
      </c>
      <c r="HJ138" s="179"/>
      <c r="HK138" s="36">
        <v>42380</v>
      </c>
      <c r="HL138" s="107">
        <v>-1.0050500000000004</v>
      </c>
      <c r="HM138" s="107">
        <v>-1.0295500000000004</v>
      </c>
      <c r="HN138" s="173">
        <v>-24.033244853759996</v>
      </c>
      <c r="HO138" s="197">
        <v>0.1</v>
      </c>
      <c r="HP138" s="218">
        <v>3.8795500000000001</v>
      </c>
      <c r="HQ138" s="222">
        <f t="shared" si="440"/>
        <v>0</v>
      </c>
      <c r="HR138" s="223">
        <f t="shared" si="441"/>
        <v>1</v>
      </c>
      <c r="HS138" s="198">
        <f t="shared" si="424"/>
        <v>-24.085620786868798</v>
      </c>
      <c r="HT138" s="198">
        <f t="shared" si="346"/>
        <v>0.10000000000000142</v>
      </c>
      <c r="HU138" s="503">
        <f t="shared" si="377"/>
        <v>0</v>
      </c>
      <c r="HV138" s="503">
        <f t="shared" si="378"/>
        <v>0</v>
      </c>
      <c r="HW138" s="503">
        <f t="shared" si="379"/>
        <v>0</v>
      </c>
      <c r="HX138" s="503">
        <f t="shared" si="380"/>
        <v>0</v>
      </c>
      <c r="HY138" s="504">
        <f t="shared" si="260"/>
        <v>-23.6856207868688</v>
      </c>
      <c r="HZ138" s="513">
        <f t="shared" si="391"/>
        <v>0.10000000000000142</v>
      </c>
      <c r="IA138" s="513">
        <f t="shared" si="425"/>
        <v>0.10000000000000142</v>
      </c>
      <c r="IB138" s="159"/>
      <c r="IC138" s="161"/>
      <c r="ID138" s="159"/>
      <c r="IE138" s="103">
        <f t="shared" si="403"/>
        <v>-23.371828218144799</v>
      </c>
      <c r="IF138" s="178"/>
      <c r="IG138" s="179"/>
      <c r="IH138" s="36">
        <v>42380</v>
      </c>
      <c r="II138" s="107">
        <v>-1.0050500000000004</v>
      </c>
      <c r="IJ138" s="107">
        <v>-1.0295500000000004</v>
      </c>
      <c r="IK138" s="173">
        <v>-24.033244853759996</v>
      </c>
      <c r="IL138" s="197">
        <v>0.1</v>
      </c>
      <c r="IM138" s="218">
        <v>0.1295500000000005</v>
      </c>
      <c r="IN138" s="222">
        <f t="shared" si="442"/>
        <v>0</v>
      </c>
      <c r="IO138" s="223">
        <f t="shared" si="443"/>
        <v>-0.5</v>
      </c>
      <c r="IP138" s="198">
        <f t="shared" si="426"/>
        <v>-24.015999999999998</v>
      </c>
      <c r="IQ138" s="198">
        <f t="shared" si="351"/>
        <v>-5.0000000000000711E-2</v>
      </c>
      <c r="IR138" s="503">
        <f t="shared" si="381"/>
        <v>0</v>
      </c>
      <c r="IS138" s="503">
        <f t="shared" si="382"/>
        <v>0</v>
      </c>
      <c r="IT138" s="503">
        <f t="shared" si="383"/>
        <v>0</v>
      </c>
      <c r="IU138" s="503">
        <f t="shared" si="384"/>
        <v>0</v>
      </c>
      <c r="IV138" s="504">
        <f t="shared" si="264"/>
        <v>-23.560167740969181</v>
      </c>
      <c r="IW138" s="513">
        <f t="shared" si="392"/>
        <v>-5.0000000000000711E-2</v>
      </c>
      <c r="IX138" s="513">
        <f t="shared" si="427"/>
        <v>-5.0000000000000711E-2</v>
      </c>
      <c r="IY138" s="159"/>
      <c r="IZ138" s="161"/>
      <c r="JA138" s="159"/>
      <c r="JB138" s="103">
        <f t="shared" si="404"/>
        <v>-23.355914087414071</v>
      </c>
      <c r="JC138" s="184"/>
      <c r="JD138" s="515">
        <v>-24.033244853759996</v>
      </c>
      <c r="JF138" s="159">
        <v>-1.5204499999999994</v>
      </c>
      <c r="JG138" s="159">
        <f t="shared" si="405"/>
        <v>-24.373094754535998</v>
      </c>
      <c r="JH138" s="159"/>
      <c r="JJ138" s="159">
        <v>4.9795500000000006</v>
      </c>
      <c r="JK138" s="159">
        <f t="shared" si="406"/>
        <v>-23.686721249792321</v>
      </c>
      <c r="JL138" s="159"/>
      <c r="JN138" s="159">
        <v>1.5295500000000004</v>
      </c>
      <c r="JO138" s="159">
        <f t="shared" si="407"/>
        <v>-22.852124073501191</v>
      </c>
      <c r="JP138" s="159"/>
      <c r="JR138" s="159">
        <v>2.3795500000000005</v>
      </c>
      <c r="JS138" s="159">
        <f t="shared" si="408"/>
        <v>-24.383824596811973</v>
      </c>
      <c r="JT138" s="159"/>
      <c r="JV138" s="159">
        <v>-8.4704499999999996</v>
      </c>
      <c r="JW138" s="159">
        <f t="shared" si="409"/>
        <v>-24.553008547470718</v>
      </c>
      <c r="JX138" s="159"/>
      <c r="JZ138" s="159">
        <v>1.6295500000000005</v>
      </c>
      <c r="KA138" s="159">
        <f t="shared" si="410"/>
        <v>-24.137454129133175</v>
      </c>
      <c r="KB138" s="159"/>
      <c r="KD138" s="370">
        <v>3.8795500000000001</v>
      </c>
      <c r="KE138" s="159">
        <f t="shared" si="411"/>
        <v>-23.371828218144799</v>
      </c>
      <c r="KF138" s="159"/>
      <c r="KH138" s="218">
        <v>0.1295500000000005</v>
      </c>
      <c r="KI138" s="159">
        <f t="shared" si="232"/>
        <v>-23.355914087414071</v>
      </c>
      <c r="KJ138" s="159"/>
      <c r="KK138" s="36">
        <v>42380</v>
      </c>
      <c r="KL138" s="36"/>
    </row>
    <row r="139" spans="1:315" x14ac:dyDescent="0.25">
      <c r="A139" s="95">
        <v>41285</v>
      </c>
      <c r="B139" s="36">
        <v>41285</v>
      </c>
      <c r="C139" s="303">
        <v>-2.5499999999999998</v>
      </c>
      <c r="D139" s="303">
        <v>3.95</v>
      </c>
      <c r="E139" s="303">
        <v>0.5</v>
      </c>
      <c r="F139" s="303">
        <v>1.35</v>
      </c>
      <c r="G139" s="303">
        <v>-9.5</v>
      </c>
      <c r="H139" s="303">
        <v>0.60000000000000009</v>
      </c>
      <c r="I139" s="303">
        <v>2.8499999999999996</v>
      </c>
      <c r="J139" s="303">
        <v>-0.89999999999999991</v>
      </c>
      <c r="K139" s="105"/>
      <c r="L139" s="36">
        <v>42380</v>
      </c>
      <c r="M139" s="104">
        <v>-1.0050500000000004</v>
      </c>
      <c r="N139" s="98">
        <f t="shared" si="215"/>
        <v>-1.0295500000000004</v>
      </c>
      <c r="O139" s="107">
        <f t="shared" si="216"/>
        <v>-1.0528500000000003</v>
      </c>
      <c r="P139" s="264"/>
      <c r="Q139" s="177">
        <v>42380</v>
      </c>
      <c r="R139" s="303">
        <v>-2.5499999999999998</v>
      </c>
      <c r="S139" s="219">
        <v>-1.5204499999999994</v>
      </c>
      <c r="U139" s="303">
        <v>3.95</v>
      </c>
      <c r="V139" s="219">
        <v>4.9795500000000006</v>
      </c>
      <c r="X139" s="303">
        <v>0.5</v>
      </c>
      <c r="Y139" s="219">
        <v>1.5295500000000004</v>
      </c>
      <c r="AA139" s="303">
        <v>1.35</v>
      </c>
      <c r="AB139" s="219">
        <v>2.3795500000000005</v>
      </c>
      <c r="AD139" s="303">
        <v>-9.5</v>
      </c>
      <c r="AE139" s="218">
        <v>-8.4704499999999996</v>
      </c>
      <c r="AG139" s="303">
        <v>0.60000000000000009</v>
      </c>
      <c r="AH139" s="218">
        <v>1.6295500000000005</v>
      </c>
      <c r="AJ139" s="303">
        <v>2.8499999999999996</v>
      </c>
      <c r="AK139" s="218">
        <v>3.8795500000000001</v>
      </c>
      <c r="AL139" s="103"/>
      <c r="AM139" s="303">
        <v>-0.89999999999999991</v>
      </c>
      <c r="AN139" s="330">
        <f t="shared" si="444"/>
        <v>0.1295500000000005</v>
      </c>
      <c r="AO139" s="103"/>
      <c r="AZ139" s="36">
        <v>42381</v>
      </c>
      <c r="BA139" s="303">
        <v>-6.25</v>
      </c>
      <c r="BB139" s="227"/>
      <c r="BC139" s="303">
        <v>5.45</v>
      </c>
      <c r="BD139" s="184"/>
      <c r="BE139" s="303">
        <v>0.2</v>
      </c>
      <c r="BF139" s="184"/>
      <c r="BG139" s="303">
        <v>1.3</v>
      </c>
      <c r="BH139" s="184"/>
      <c r="BI139" s="303">
        <v>-12.75</v>
      </c>
      <c r="BJ139" s="184"/>
      <c r="BK139" s="303">
        <v>-2</v>
      </c>
      <c r="BL139" s="374"/>
      <c r="BM139" s="303">
        <v>9.9999999999999978E-2</v>
      </c>
      <c r="BN139" s="184"/>
      <c r="BO139" s="303">
        <v>-1.9000000000000001</v>
      </c>
      <c r="BP139" s="184"/>
      <c r="BQ139">
        <f t="shared" si="396"/>
        <v>1</v>
      </c>
      <c r="BR139" s="36">
        <v>42374</v>
      </c>
      <c r="BS139">
        <v>79</v>
      </c>
      <c r="BT139">
        <f t="shared" si="393"/>
        <v>0.79</v>
      </c>
      <c r="BU139">
        <v>-24.20911111111111</v>
      </c>
      <c r="BV139" s="36">
        <v>42381</v>
      </c>
      <c r="BW139" s="100">
        <v>85</v>
      </c>
      <c r="BX139" s="100">
        <f t="shared" si="394"/>
        <v>0.85</v>
      </c>
      <c r="BY139" s="100">
        <f t="shared" si="395"/>
        <v>-24.021301974999993</v>
      </c>
      <c r="BZ139" s="100"/>
      <c r="CA139" s="100"/>
      <c r="CC139" s="36">
        <v>42381</v>
      </c>
      <c r="CD139" s="104">
        <v>-0.9524500000000008</v>
      </c>
      <c r="CE139" s="107">
        <v>-0.97875000000000068</v>
      </c>
      <c r="CF139" s="173">
        <v>-24.021301974999993</v>
      </c>
      <c r="CG139" s="197">
        <v>0.1</v>
      </c>
      <c r="CH139" s="219">
        <v>-5.2712499999999993</v>
      </c>
      <c r="CI139" s="222">
        <f t="shared" si="428"/>
        <v>-1.7</v>
      </c>
      <c r="CJ139" s="223">
        <f t="shared" si="429"/>
        <v>0</v>
      </c>
      <c r="CK139" s="198">
        <f t="shared" si="412"/>
        <v>-24.5</v>
      </c>
      <c r="CL139" s="198">
        <f t="shared" si="316"/>
        <v>1.4999999999997016E-2</v>
      </c>
      <c r="CM139" s="503">
        <f t="shared" si="353"/>
        <v>0</v>
      </c>
      <c r="CN139" s="503">
        <f t="shared" si="354"/>
        <v>0</v>
      </c>
      <c r="CO139" s="503">
        <f t="shared" si="355"/>
        <v>0</v>
      </c>
      <c r="CP139" s="503">
        <f t="shared" si="356"/>
        <v>0</v>
      </c>
      <c r="CQ139" s="504">
        <f t="shared" si="236"/>
        <v>-24.5</v>
      </c>
      <c r="CR139" s="513">
        <f t="shared" si="385"/>
        <v>8.9999999999982091E-3</v>
      </c>
      <c r="CS139" s="513">
        <f t="shared" si="413"/>
        <v>5.9999999999988066E-3</v>
      </c>
      <c r="CU139" s="161"/>
      <c r="CW139" s="103">
        <f t="shared" si="397"/>
        <v>-24.367094754535998</v>
      </c>
      <c r="CZ139" s="36">
        <v>42381</v>
      </c>
      <c r="DA139" s="104">
        <v>-0.9524500000000008</v>
      </c>
      <c r="DB139" s="107">
        <v>-0.97875000000000068</v>
      </c>
      <c r="DC139" s="173">
        <v>-24.021301974999993</v>
      </c>
      <c r="DD139" s="197">
        <v>0.1</v>
      </c>
      <c r="DE139" s="219">
        <v>6.4287500000000009</v>
      </c>
      <c r="DF139" s="222">
        <f t="shared" si="430"/>
        <v>0</v>
      </c>
      <c r="DG139" s="223">
        <f t="shared" si="431"/>
        <v>1.3</v>
      </c>
      <c r="DH139" s="198">
        <f t="shared" si="414"/>
        <v>-24.21</v>
      </c>
      <c r="DI139" s="198">
        <f t="shared" si="321"/>
        <v>0.12999999999999901</v>
      </c>
      <c r="DJ139" s="503">
        <f t="shared" si="357"/>
        <v>0</v>
      </c>
      <c r="DK139" s="503">
        <f t="shared" si="358"/>
        <v>0</v>
      </c>
      <c r="DL139" s="503">
        <f t="shared" si="359"/>
        <v>0</v>
      </c>
      <c r="DM139" s="503">
        <f t="shared" si="360"/>
        <v>0</v>
      </c>
      <c r="DN139" s="504">
        <f t="shared" si="240"/>
        <v>-24.21</v>
      </c>
      <c r="DO139" s="513">
        <f t="shared" si="386"/>
        <v>0.12999999999999901</v>
      </c>
      <c r="DP139" s="513">
        <f t="shared" si="415"/>
        <v>0.12999999999999901</v>
      </c>
      <c r="DR139" s="161"/>
      <c r="DT139" s="103">
        <f t="shared" si="398"/>
        <v>-23.556721249792322</v>
      </c>
      <c r="DU139" s="178"/>
      <c r="DV139" s="179"/>
      <c r="DW139" s="36">
        <v>42381</v>
      </c>
      <c r="DX139" s="104">
        <v>-0.9524500000000008</v>
      </c>
      <c r="DY139" s="107">
        <v>-0.97875000000000068</v>
      </c>
      <c r="DZ139" s="173">
        <v>-24.021301974999993</v>
      </c>
      <c r="EA139" s="197">
        <v>0.1</v>
      </c>
      <c r="EB139" s="219">
        <v>1.1787500000000006</v>
      </c>
      <c r="EC139" s="222">
        <f t="shared" si="432"/>
        <v>0</v>
      </c>
      <c r="ED139" s="223">
        <f t="shared" si="433"/>
        <v>0.1</v>
      </c>
      <c r="EE139" s="198">
        <f t="shared" si="416"/>
        <v>-23.7760143961812</v>
      </c>
      <c r="EF139" s="198">
        <f t="shared" si="326"/>
        <v>1.0000000000001563E-2</v>
      </c>
      <c r="EG139" s="503">
        <f t="shared" si="361"/>
        <v>0</v>
      </c>
      <c r="EH139" s="503">
        <f t="shared" si="362"/>
        <v>0</v>
      </c>
      <c r="EI139" s="503">
        <f t="shared" si="363"/>
        <v>0</v>
      </c>
      <c r="EJ139" s="503">
        <f t="shared" si="364"/>
        <v>0</v>
      </c>
      <c r="EK139" s="504">
        <f t="shared" si="244"/>
        <v>-23.460124073501195</v>
      </c>
      <c r="EL139" s="513">
        <f t="shared" si="387"/>
        <v>1.0000000000001563E-2</v>
      </c>
      <c r="EM139" s="513">
        <f t="shared" si="417"/>
        <v>1.0000000000001563E-2</v>
      </c>
      <c r="EO139" s="161"/>
      <c r="EQ139" s="103">
        <f t="shared" si="399"/>
        <v>-22.842124073501189</v>
      </c>
      <c r="ER139" s="178"/>
      <c r="ES139" s="179"/>
      <c r="ET139" s="36">
        <v>42381</v>
      </c>
      <c r="EU139" s="104">
        <v>-0.9524500000000008</v>
      </c>
      <c r="EV139" s="107">
        <v>-0.97875000000000068</v>
      </c>
      <c r="EW139" s="173">
        <v>-24.021301974999993</v>
      </c>
      <c r="EX139" s="197">
        <v>0.1</v>
      </c>
      <c r="EY139" s="219">
        <v>2.2787500000000005</v>
      </c>
      <c r="EZ139" s="222">
        <f t="shared" si="434"/>
        <v>0</v>
      </c>
      <c r="FA139" s="223">
        <f t="shared" si="435"/>
        <v>0.5</v>
      </c>
      <c r="FB139" s="198">
        <f t="shared" si="418"/>
        <v>-24.322854038647186</v>
      </c>
      <c r="FC139" s="198">
        <f t="shared" si="331"/>
        <v>5.0000000000000711E-2</v>
      </c>
      <c r="FD139" s="503">
        <f t="shared" si="365"/>
        <v>0</v>
      </c>
      <c r="FE139" s="503">
        <f t="shared" si="366"/>
        <v>0</v>
      </c>
      <c r="FF139" s="503">
        <f t="shared" si="367"/>
        <v>0</v>
      </c>
      <c r="FG139" s="503">
        <f t="shared" si="368"/>
        <v>0</v>
      </c>
      <c r="FH139" s="504">
        <f t="shared" si="248"/>
        <v>-24.952854038647178</v>
      </c>
      <c r="FI139" s="513">
        <f t="shared" si="388"/>
        <v>5.0000000000000711E-2</v>
      </c>
      <c r="FJ139" s="513">
        <f t="shared" si="419"/>
        <v>5.0000000000000711E-2</v>
      </c>
      <c r="FL139" s="161"/>
      <c r="FN139" s="103">
        <f t="shared" si="400"/>
        <v>-24.333824596811972</v>
      </c>
      <c r="FO139" s="178"/>
      <c r="FP139" s="179"/>
      <c r="FQ139" s="36">
        <v>42381</v>
      </c>
      <c r="FR139" s="104">
        <v>-0.9524500000000008</v>
      </c>
      <c r="FS139" s="107">
        <v>-0.97875000000000068</v>
      </c>
      <c r="FT139" s="173">
        <v>-24.021301974999993</v>
      </c>
      <c r="FU139" s="197">
        <v>0.1</v>
      </c>
      <c r="FV139" s="218">
        <v>-11.771249999999998</v>
      </c>
      <c r="FW139" s="222">
        <f t="shared" si="436"/>
        <v>-2.5</v>
      </c>
      <c r="FX139" s="223">
        <f t="shared" si="437"/>
        <v>0</v>
      </c>
      <c r="FY139" s="198">
        <f t="shared" si="420"/>
        <v>-24.5</v>
      </c>
      <c r="FZ139" s="198">
        <f t="shared" si="336"/>
        <v>0</v>
      </c>
      <c r="GA139" s="503">
        <f t="shared" si="369"/>
        <v>0</v>
      </c>
      <c r="GB139" s="503">
        <f t="shared" si="370"/>
        <v>0</v>
      </c>
      <c r="GC139" s="503">
        <f t="shared" si="371"/>
        <v>0</v>
      </c>
      <c r="GD139" s="503">
        <f t="shared" si="372"/>
        <v>0</v>
      </c>
      <c r="GE139" s="504">
        <f t="shared" si="252"/>
        <v>-24.3</v>
      </c>
      <c r="GF139" s="513">
        <f t="shared" si="389"/>
        <v>0</v>
      </c>
      <c r="GG139" s="513">
        <f t="shared" si="421"/>
        <v>0</v>
      </c>
      <c r="GI139" s="161"/>
      <c r="GK139" s="103">
        <f t="shared" si="401"/>
        <v>-24.553008547470718</v>
      </c>
      <c r="GL139" s="178"/>
      <c r="GM139" s="179"/>
      <c r="GN139" s="36">
        <v>42381</v>
      </c>
      <c r="GO139" s="104">
        <v>-0.9524500000000008</v>
      </c>
      <c r="GP139" s="107">
        <v>-0.97875000000000068</v>
      </c>
      <c r="GQ139" s="173">
        <v>-24.021301974999993</v>
      </c>
      <c r="GR139" s="197">
        <v>0.1</v>
      </c>
      <c r="GS139" s="218">
        <v>-1.0212499999999993</v>
      </c>
      <c r="GT139" s="222">
        <f t="shared" si="438"/>
        <v>-1.25</v>
      </c>
      <c r="GU139" s="223">
        <f t="shared" si="439"/>
        <v>0</v>
      </c>
      <c r="GV139" s="198">
        <f t="shared" si="422"/>
        <v>-24.5</v>
      </c>
      <c r="GW139" s="198">
        <f t="shared" si="341"/>
        <v>0.27099999999996882</v>
      </c>
      <c r="GX139" s="503">
        <f t="shared" si="373"/>
        <v>0</v>
      </c>
      <c r="GY139" s="503">
        <f t="shared" si="374"/>
        <v>0</v>
      </c>
      <c r="GZ139" s="503">
        <f t="shared" si="375"/>
        <v>0</v>
      </c>
      <c r="HA139" s="503">
        <f t="shared" si="376"/>
        <v>0</v>
      </c>
      <c r="HB139" s="504">
        <f t="shared" si="256"/>
        <v>-23.878454129133207</v>
      </c>
      <c r="HC139" s="513">
        <f t="shared" si="390"/>
        <v>0.16259999999998129</v>
      </c>
      <c r="HD139" s="513">
        <f t="shared" si="423"/>
        <v>0.10839999999998753</v>
      </c>
      <c r="HF139" s="161"/>
      <c r="HH139" s="103">
        <f t="shared" si="402"/>
        <v>-24.029054129133186</v>
      </c>
      <c r="HJ139" s="179"/>
      <c r="HK139" s="36">
        <v>42381</v>
      </c>
      <c r="HL139" s="104">
        <v>-0.9524500000000008</v>
      </c>
      <c r="HM139" s="107">
        <v>-0.97875000000000068</v>
      </c>
      <c r="HN139" s="173">
        <v>-24.021301974999993</v>
      </c>
      <c r="HO139" s="197">
        <v>0.1</v>
      </c>
      <c r="HP139" s="218">
        <v>1.0787500000000008</v>
      </c>
      <c r="HQ139" s="222">
        <f t="shared" si="440"/>
        <v>0</v>
      </c>
      <c r="HR139" s="223">
        <f t="shared" si="441"/>
        <v>0.1</v>
      </c>
      <c r="HS139" s="198">
        <f t="shared" si="424"/>
        <v>-24.075620786868797</v>
      </c>
      <c r="HT139" s="198">
        <f t="shared" si="346"/>
        <v>1.0000000000001563E-2</v>
      </c>
      <c r="HU139" s="503">
        <f t="shared" si="377"/>
        <v>0</v>
      </c>
      <c r="HV139" s="503">
        <f t="shared" si="378"/>
        <v>0</v>
      </c>
      <c r="HW139" s="503">
        <f t="shared" si="379"/>
        <v>0</v>
      </c>
      <c r="HX139" s="503">
        <f t="shared" si="380"/>
        <v>0</v>
      </c>
      <c r="HY139" s="504">
        <f t="shared" si="260"/>
        <v>-23.675620786868798</v>
      </c>
      <c r="HZ139" s="513">
        <f t="shared" si="391"/>
        <v>1.0000000000001563E-2</v>
      </c>
      <c r="IA139" s="513">
        <f t="shared" si="425"/>
        <v>1.0000000000001563E-2</v>
      </c>
      <c r="IB139" s="159"/>
      <c r="IC139" s="161"/>
      <c r="ID139" s="159"/>
      <c r="IE139" s="103">
        <f t="shared" si="403"/>
        <v>-23.361828218144797</v>
      </c>
      <c r="IF139" s="178"/>
      <c r="IG139" s="179"/>
      <c r="IH139" s="36">
        <v>42381</v>
      </c>
      <c r="II139" s="104">
        <v>-0.9524500000000008</v>
      </c>
      <c r="IJ139" s="107">
        <v>-0.97875000000000068</v>
      </c>
      <c r="IK139" s="173">
        <v>-24.021301974999993</v>
      </c>
      <c r="IL139" s="197">
        <v>0.1</v>
      </c>
      <c r="IM139" s="218">
        <v>-0.92124999999999946</v>
      </c>
      <c r="IN139" s="222">
        <f t="shared" si="442"/>
        <v>-1</v>
      </c>
      <c r="IO139" s="223">
        <f t="shared" si="443"/>
        <v>0</v>
      </c>
      <c r="IP139" s="198">
        <f t="shared" si="426"/>
        <v>-24.116</v>
      </c>
      <c r="IQ139" s="198">
        <f t="shared" si="351"/>
        <v>-0.10000000000000142</v>
      </c>
      <c r="IR139" s="503">
        <f t="shared" si="381"/>
        <v>0</v>
      </c>
      <c r="IS139" s="503">
        <f t="shared" si="382"/>
        <v>0</v>
      </c>
      <c r="IT139" s="503">
        <f t="shared" si="383"/>
        <v>0</v>
      </c>
      <c r="IU139" s="503">
        <f t="shared" si="384"/>
        <v>0</v>
      </c>
      <c r="IV139" s="504">
        <f t="shared" si="264"/>
        <v>-23.660167740969182</v>
      </c>
      <c r="IW139" s="513">
        <f t="shared" si="392"/>
        <v>-6.0000000000000851E-2</v>
      </c>
      <c r="IX139" s="513">
        <f t="shared" si="427"/>
        <v>-0.10000000000000142</v>
      </c>
      <c r="IY139" s="159"/>
      <c r="IZ139" s="161"/>
      <c r="JA139" s="159"/>
      <c r="JB139" s="103">
        <f t="shared" si="404"/>
        <v>-23.455914087414072</v>
      </c>
      <c r="JC139" s="184"/>
      <c r="JD139" s="515">
        <v>-24.021301974999993</v>
      </c>
      <c r="JF139" s="159">
        <v>-5.2712499999999993</v>
      </c>
      <c r="JG139" s="159">
        <f t="shared" si="405"/>
        <v>-24.367094754535998</v>
      </c>
      <c r="JH139" s="159"/>
      <c r="JJ139" s="159">
        <v>6.4287500000000009</v>
      </c>
      <c r="JK139" s="159">
        <f t="shared" si="406"/>
        <v>-23.556721249792322</v>
      </c>
      <c r="JL139" s="159"/>
      <c r="JN139" s="159">
        <v>1.1787500000000006</v>
      </c>
      <c r="JO139" s="159">
        <f t="shared" si="407"/>
        <v>-22.842124073501189</v>
      </c>
      <c r="JP139" s="159"/>
      <c r="JR139" s="159">
        <v>2.2787500000000005</v>
      </c>
      <c r="JS139" s="159">
        <f t="shared" si="408"/>
        <v>-24.333824596811972</v>
      </c>
      <c r="JT139" s="159"/>
      <c r="JV139" s="159">
        <v>-11.771249999999998</v>
      </c>
      <c r="JW139" s="159">
        <f t="shared" si="409"/>
        <v>-24.553008547470718</v>
      </c>
      <c r="JX139" s="159"/>
      <c r="JZ139" s="159">
        <v>-1.0212499999999993</v>
      </c>
      <c r="KA139" s="159">
        <f t="shared" si="410"/>
        <v>-24.029054129133186</v>
      </c>
      <c r="KB139" s="159"/>
      <c r="KD139" s="370">
        <v>1.0787500000000008</v>
      </c>
      <c r="KE139" s="159">
        <f t="shared" si="411"/>
        <v>-23.361828218144797</v>
      </c>
      <c r="KF139" s="159"/>
      <c r="KH139" s="218">
        <v>-0.92124999999999946</v>
      </c>
      <c r="KI139" s="159">
        <f t="shared" si="232"/>
        <v>-23.455914087414072</v>
      </c>
      <c r="KJ139" s="159"/>
      <c r="KK139" s="36">
        <v>42381</v>
      </c>
      <c r="KL139" s="36"/>
    </row>
    <row r="140" spans="1:315" x14ac:dyDescent="0.25">
      <c r="A140" s="95">
        <v>41286</v>
      </c>
      <c r="B140" s="36">
        <v>41286</v>
      </c>
      <c r="C140" s="303">
        <v>-6.25</v>
      </c>
      <c r="D140" s="303">
        <v>5.45</v>
      </c>
      <c r="E140" s="303">
        <v>0.2</v>
      </c>
      <c r="F140" s="303">
        <v>1.3</v>
      </c>
      <c r="G140" s="303">
        <v>-12.75</v>
      </c>
      <c r="H140" s="303">
        <v>-2</v>
      </c>
      <c r="I140" s="303">
        <v>9.9999999999999978E-2</v>
      </c>
      <c r="J140" s="303">
        <v>-1.9000000000000001</v>
      </c>
      <c r="K140" s="105"/>
      <c r="L140" s="36">
        <v>42381</v>
      </c>
      <c r="M140" s="104">
        <v>-0.9524500000000008</v>
      </c>
      <c r="N140" s="98">
        <f t="shared" si="215"/>
        <v>-0.97875000000000068</v>
      </c>
      <c r="O140" s="107">
        <f t="shared" si="216"/>
        <v>-1.0038500000000006</v>
      </c>
      <c r="P140" s="264"/>
      <c r="Q140" s="177">
        <v>42381</v>
      </c>
      <c r="R140" s="303">
        <v>-6.25</v>
      </c>
      <c r="S140" s="219">
        <v>-5.2712499999999993</v>
      </c>
      <c r="U140" s="303">
        <v>5.45</v>
      </c>
      <c r="V140" s="219">
        <v>6.4287500000000009</v>
      </c>
      <c r="X140" s="303">
        <v>0.2</v>
      </c>
      <c r="Y140" s="219">
        <v>1.1787500000000006</v>
      </c>
      <c r="AA140" s="303">
        <v>1.3</v>
      </c>
      <c r="AB140" s="219">
        <v>2.2787500000000005</v>
      </c>
      <c r="AD140" s="303">
        <v>-12.75</v>
      </c>
      <c r="AE140" s="218">
        <v>-11.771249999999998</v>
      </c>
      <c r="AG140" s="303">
        <v>-2</v>
      </c>
      <c r="AH140" s="218">
        <v>-1.0212499999999993</v>
      </c>
      <c r="AJ140" s="303">
        <v>9.9999999999999978E-2</v>
      </c>
      <c r="AK140" s="218">
        <v>1.0787500000000008</v>
      </c>
      <c r="AL140" s="103"/>
      <c r="AM140" s="303">
        <v>-1.9000000000000001</v>
      </c>
      <c r="AN140" s="330">
        <f t="shared" si="444"/>
        <v>-0.92124999999999946</v>
      </c>
      <c r="AO140" s="103"/>
      <c r="AZ140" s="36">
        <v>42382</v>
      </c>
      <c r="BA140" s="303">
        <v>-7.05</v>
      </c>
      <c r="BB140" s="227"/>
      <c r="BC140" s="303">
        <v>7.25</v>
      </c>
      <c r="BD140" s="184"/>
      <c r="BE140" s="303">
        <v>0.45</v>
      </c>
      <c r="BF140" s="184"/>
      <c r="BG140" s="303">
        <v>2.0499999999999998</v>
      </c>
      <c r="BH140" s="184"/>
      <c r="BI140" s="303">
        <v>-14.15</v>
      </c>
      <c r="BJ140" s="184"/>
      <c r="BK140" s="303">
        <v>-1.8</v>
      </c>
      <c r="BL140" s="374"/>
      <c r="BM140" s="303">
        <v>-0.19999999999999996</v>
      </c>
      <c r="BN140" s="184"/>
      <c r="BO140" s="303">
        <v>-8.8000000000000007</v>
      </c>
      <c r="BP140" s="184"/>
      <c r="BQ140">
        <f t="shared" si="396"/>
        <v>0</v>
      </c>
      <c r="BR140" s="36">
        <v>42374</v>
      </c>
      <c r="BS140">
        <v>80</v>
      </c>
      <c r="BT140">
        <f t="shared" si="393"/>
        <v>0.8</v>
      </c>
      <c r="BU140">
        <v>-23.600777777777786</v>
      </c>
      <c r="BV140" s="36">
        <v>42382</v>
      </c>
      <c r="BW140" s="100">
        <v>86</v>
      </c>
      <c r="BX140" s="100">
        <f t="shared" si="394"/>
        <v>0.86</v>
      </c>
      <c r="BY140" s="100">
        <f t="shared" si="395"/>
        <v>-24.008167218559997</v>
      </c>
      <c r="BZ140" s="100"/>
      <c r="CA140" s="100"/>
      <c r="CC140" s="36">
        <v>42382</v>
      </c>
      <c r="CD140" s="104">
        <v>-0.89625000000000088</v>
      </c>
      <c r="CE140" s="107">
        <v>-0.92435000000000089</v>
      </c>
      <c r="CF140" s="173">
        <v>-24.008167218559997</v>
      </c>
      <c r="CG140" s="197">
        <v>0.1</v>
      </c>
      <c r="CH140" s="219">
        <v>-6.1256499999999985</v>
      </c>
      <c r="CI140" s="222">
        <f t="shared" si="428"/>
        <v>-1.7</v>
      </c>
      <c r="CJ140" s="223">
        <f t="shared" si="429"/>
        <v>0</v>
      </c>
      <c r="CK140" s="198">
        <f t="shared" si="412"/>
        <v>-24.5</v>
      </c>
      <c r="CL140" s="198">
        <f t="shared" si="316"/>
        <v>0</v>
      </c>
      <c r="CM140" s="503">
        <f t="shared" si="353"/>
        <v>0</v>
      </c>
      <c r="CN140" s="503">
        <f t="shared" si="354"/>
        <v>0</v>
      </c>
      <c r="CO140" s="503">
        <f t="shared" si="355"/>
        <v>0</v>
      </c>
      <c r="CP140" s="503">
        <f t="shared" si="356"/>
        <v>0</v>
      </c>
      <c r="CQ140" s="504">
        <f t="shared" si="236"/>
        <v>-24.5</v>
      </c>
      <c r="CR140" s="513">
        <f t="shared" si="385"/>
        <v>0</v>
      </c>
      <c r="CS140" s="513">
        <f t="shared" si="413"/>
        <v>0</v>
      </c>
      <c r="CU140" s="161"/>
      <c r="CW140" s="103">
        <f t="shared" si="397"/>
        <v>-24.367094754535998</v>
      </c>
      <c r="CZ140" s="36">
        <v>42382</v>
      </c>
      <c r="DA140" s="104">
        <v>-0.89625000000000088</v>
      </c>
      <c r="DB140" s="107">
        <v>-0.92435000000000089</v>
      </c>
      <c r="DC140" s="173">
        <v>-24.008167218559997</v>
      </c>
      <c r="DD140" s="197">
        <v>0.1</v>
      </c>
      <c r="DE140" s="219">
        <v>8.1743500000000004</v>
      </c>
      <c r="DF140" s="222">
        <f t="shared" si="430"/>
        <v>0</v>
      </c>
      <c r="DG140" s="223">
        <f t="shared" si="431"/>
        <v>1.3</v>
      </c>
      <c r="DH140" s="198">
        <f t="shared" si="414"/>
        <v>-24.080000000000002</v>
      </c>
      <c r="DI140" s="198">
        <f t="shared" si="321"/>
        <v>0.12999999999999901</v>
      </c>
      <c r="DJ140" s="503">
        <f t="shared" si="357"/>
        <v>0</v>
      </c>
      <c r="DK140" s="503">
        <f t="shared" si="358"/>
        <v>0</v>
      </c>
      <c r="DL140" s="503">
        <f t="shared" si="359"/>
        <v>0</v>
      </c>
      <c r="DM140" s="503">
        <f t="shared" si="360"/>
        <v>0</v>
      </c>
      <c r="DN140" s="504">
        <f t="shared" si="240"/>
        <v>-24.080000000000002</v>
      </c>
      <c r="DO140" s="513">
        <f t="shared" si="386"/>
        <v>0.12999999999999901</v>
      </c>
      <c r="DP140" s="513">
        <f t="shared" si="415"/>
        <v>0.12999999999999901</v>
      </c>
      <c r="DR140" s="161"/>
      <c r="DT140" s="103">
        <f t="shared" si="398"/>
        <v>-23.426721249792323</v>
      </c>
      <c r="DU140" s="178"/>
      <c r="DV140" s="179"/>
      <c r="DW140" s="36">
        <v>42382</v>
      </c>
      <c r="DX140" s="104">
        <v>-0.89625000000000088</v>
      </c>
      <c r="DY140" s="107">
        <v>-0.92435000000000089</v>
      </c>
      <c r="DZ140" s="173">
        <v>-24.008167218559997</v>
      </c>
      <c r="EA140" s="197">
        <v>0.1</v>
      </c>
      <c r="EB140" s="219">
        <v>1.3743500000000008</v>
      </c>
      <c r="EC140" s="222">
        <f t="shared" si="432"/>
        <v>0</v>
      </c>
      <c r="ED140" s="223">
        <f t="shared" si="433"/>
        <v>0.1</v>
      </c>
      <c r="EE140" s="198">
        <f t="shared" si="416"/>
        <v>-23.766014396181198</v>
      </c>
      <c r="EF140" s="198">
        <f t="shared" si="326"/>
        <v>1.0000000000001563E-2</v>
      </c>
      <c r="EG140" s="503">
        <f t="shared" si="361"/>
        <v>0</v>
      </c>
      <c r="EH140" s="503">
        <f t="shared" si="362"/>
        <v>0</v>
      </c>
      <c r="EI140" s="503">
        <f t="shared" si="363"/>
        <v>0</v>
      </c>
      <c r="EJ140" s="503">
        <f t="shared" si="364"/>
        <v>0</v>
      </c>
      <c r="EK140" s="504">
        <f t="shared" si="244"/>
        <v>-23.450124073501193</v>
      </c>
      <c r="EL140" s="513">
        <f t="shared" si="387"/>
        <v>1.0000000000001563E-2</v>
      </c>
      <c r="EM140" s="513">
        <f t="shared" si="417"/>
        <v>1.0000000000001563E-2</v>
      </c>
      <c r="EO140" s="161"/>
      <c r="EQ140" s="103">
        <f t="shared" si="399"/>
        <v>-22.832124073501188</v>
      </c>
      <c r="ER140" s="178"/>
      <c r="ES140" s="179"/>
      <c r="ET140" s="36">
        <v>42382</v>
      </c>
      <c r="EU140" s="104">
        <v>-0.89625000000000088</v>
      </c>
      <c r="EV140" s="107">
        <v>-0.92435000000000089</v>
      </c>
      <c r="EW140" s="173">
        <v>-24.008167218559997</v>
      </c>
      <c r="EX140" s="197">
        <v>0.1</v>
      </c>
      <c r="EY140" s="219">
        <v>2.9743500000000007</v>
      </c>
      <c r="EZ140" s="222">
        <f t="shared" si="434"/>
        <v>0</v>
      </c>
      <c r="FA140" s="223">
        <f t="shared" si="435"/>
        <v>0.5</v>
      </c>
      <c r="FB140" s="198">
        <f t="shared" si="418"/>
        <v>-24.272854038647186</v>
      </c>
      <c r="FC140" s="198">
        <f t="shared" si="331"/>
        <v>5.0000000000000711E-2</v>
      </c>
      <c r="FD140" s="503">
        <f t="shared" si="365"/>
        <v>0</v>
      </c>
      <c r="FE140" s="503">
        <f t="shared" si="366"/>
        <v>0</v>
      </c>
      <c r="FF140" s="503">
        <f t="shared" si="367"/>
        <v>0</v>
      </c>
      <c r="FG140" s="503">
        <f t="shared" si="368"/>
        <v>0</v>
      </c>
      <c r="FH140" s="504">
        <f t="shared" si="248"/>
        <v>-24.902854038647178</v>
      </c>
      <c r="FI140" s="513">
        <f t="shared" si="388"/>
        <v>5.0000000000000711E-2</v>
      </c>
      <c r="FJ140" s="513">
        <f t="shared" si="419"/>
        <v>5.0000000000000711E-2</v>
      </c>
      <c r="FL140" s="161"/>
      <c r="FN140" s="103">
        <f t="shared" si="400"/>
        <v>-24.283824596811971</v>
      </c>
      <c r="FO140" s="178"/>
      <c r="FP140" s="179"/>
      <c r="FQ140" s="36">
        <v>42382</v>
      </c>
      <c r="FR140" s="104">
        <v>-0.89625000000000088</v>
      </c>
      <c r="FS140" s="107">
        <v>-0.92435000000000089</v>
      </c>
      <c r="FT140" s="173">
        <v>-24.008167218559997</v>
      </c>
      <c r="FU140" s="197">
        <v>0.1</v>
      </c>
      <c r="FV140" s="218">
        <v>-13.22565</v>
      </c>
      <c r="FW140" s="222">
        <f t="shared" si="436"/>
        <v>-2.5</v>
      </c>
      <c r="FX140" s="223">
        <f t="shared" si="437"/>
        <v>0</v>
      </c>
      <c r="FY140" s="198">
        <f t="shared" si="420"/>
        <v>-24.5</v>
      </c>
      <c r="FZ140" s="198">
        <f t="shared" si="336"/>
        <v>0</v>
      </c>
      <c r="GA140" s="503">
        <f t="shared" si="369"/>
        <v>0</v>
      </c>
      <c r="GB140" s="503">
        <f t="shared" si="370"/>
        <v>0</v>
      </c>
      <c r="GC140" s="503">
        <f t="shared" si="371"/>
        <v>0</v>
      </c>
      <c r="GD140" s="503">
        <f t="shared" si="372"/>
        <v>0</v>
      </c>
      <c r="GE140" s="504">
        <f t="shared" si="252"/>
        <v>-24.3</v>
      </c>
      <c r="GF140" s="513">
        <f t="shared" si="389"/>
        <v>0</v>
      </c>
      <c r="GG140" s="513">
        <f t="shared" si="421"/>
        <v>0</v>
      </c>
      <c r="GI140" s="161"/>
      <c r="GK140" s="103">
        <f t="shared" si="401"/>
        <v>-24.553008547470718</v>
      </c>
      <c r="GL140" s="178"/>
      <c r="GM140" s="179"/>
      <c r="GN140" s="36">
        <v>42382</v>
      </c>
      <c r="GO140" s="104">
        <v>-0.89625000000000088</v>
      </c>
      <c r="GP140" s="107">
        <v>-0.92435000000000089</v>
      </c>
      <c r="GQ140" s="173">
        <v>-24.008167218559997</v>
      </c>
      <c r="GR140" s="197">
        <v>0.1</v>
      </c>
      <c r="GS140" s="218">
        <v>-0.87564999999999915</v>
      </c>
      <c r="GT140" s="222">
        <f t="shared" si="438"/>
        <v>-1</v>
      </c>
      <c r="GU140" s="223">
        <f t="shared" si="439"/>
        <v>0</v>
      </c>
      <c r="GV140" s="198">
        <f t="shared" si="422"/>
        <v>-24.5</v>
      </c>
      <c r="GW140" s="198">
        <f t="shared" si="341"/>
        <v>0</v>
      </c>
      <c r="GX140" s="503">
        <f t="shared" si="373"/>
        <v>0</v>
      </c>
      <c r="GY140" s="503">
        <f t="shared" si="374"/>
        <v>0</v>
      </c>
      <c r="GZ140" s="503">
        <f t="shared" si="375"/>
        <v>0</v>
      </c>
      <c r="HA140" s="503">
        <f t="shared" si="376"/>
        <v>0</v>
      </c>
      <c r="HB140" s="504">
        <f t="shared" si="256"/>
        <v>-23.878454129133207</v>
      </c>
      <c r="HC140" s="513">
        <f t="shared" si="390"/>
        <v>0</v>
      </c>
      <c r="HD140" s="513">
        <f t="shared" si="423"/>
        <v>0</v>
      </c>
      <c r="HF140" s="161"/>
      <c r="HH140" s="103">
        <f t="shared" si="402"/>
        <v>-24.029054129133186</v>
      </c>
      <c r="HJ140" s="179"/>
      <c r="HK140" s="36">
        <v>42382</v>
      </c>
      <c r="HL140" s="104">
        <v>-0.89625000000000088</v>
      </c>
      <c r="HM140" s="107">
        <v>-0.92435000000000089</v>
      </c>
      <c r="HN140" s="173">
        <v>-24.008167218559997</v>
      </c>
      <c r="HO140" s="197">
        <v>0.1</v>
      </c>
      <c r="HP140" s="218">
        <v>0.72435000000000094</v>
      </c>
      <c r="HQ140" s="222">
        <f t="shared" si="440"/>
        <v>0</v>
      </c>
      <c r="HR140" s="223">
        <f t="shared" si="441"/>
        <v>-0.5</v>
      </c>
      <c r="HS140" s="198">
        <f t="shared" si="424"/>
        <v>-24.125620786868797</v>
      </c>
      <c r="HT140" s="198">
        <f t="shared" si="346"/>
        <v>-5.0000000000000711E-2</v>
      </c>
      <c r="HU140" s="503">
        <f t="shared" si="377"/>
        <v>0</v>
      </c>
      <c r="HV140" s="503">
        <f t="shared" si="378"/>
        <v>0</v>
      </c>
      <c r="HW140" s="503">
        <f t="shared" si="379"/>
        <v>0</v>
      </c>
      <c r="HX140" s="503">
        <f t="shared" si="380"/>
        <v>0</v>
      </c>
      <c r="HY140" s="504">
        <f t="shared" si="260"/>
        <v>-23.725620786868799</v>
      </c>
      <c r="HZ140" s="513">
        <f t="shared" si="391"/>
        <v>-5.0000000000000711E-2</v>
      </c>
      <c r="IA140" s="513">
        <f t="shared" si="425"/>
        <v>-5.0000000000000711E-2</v>
      </c>
      <c r="IB140" s="159"/>
      <c r="IC140" s="161"/>
      <c r="ID140" s="159"/>
      <c r="IE140" s="103">
        <f t="shared" si="403"/>
        <v>-23.411828218144798</v>
      </c>
      <c r="IF140" s="178"/>
      <c r="IG140" s="179"/>
      <c r="IH140" s="36">
        <v>42382</v>
      </c>
      <c r="II140" s="104">
        <v>-0.89625000000000088</v>
      </c>
      <c r="IJ140" s="107">
        <v>-0.92435000000000089</v>
      </c>
      <c r="IK140" s="173">
        <v>-24.008167218559997</v>
      </c>
      <c r="IL140" s="197">
        <v>0.1</v>
      </c>
      <c r="IM140" s="218">
        <v>-7.8756500000000003</v>
      </c>
      <c r="IN140" s="222">
        <f t="shared" si="442"/>
        <v>-2</v>
      </c>
      <c r="IO140" s="223">
        <f t="shared" si="443"/>
        <v>0</v>
      </c>
      <c r="IP140" s="198">
        <f t="shared" si="426"/>
        <v>-24.315999999999999</v>
      </c>
      <c r="IQ140" s="198">
        <f t="shared" si="351"/>
        <v>-0.19999999999999929</v>
      </c>
      <c r="IR140" s="503">
        <f t="shared" si="381"/>
        <v>0</v>
      </c>
      <c r="IS140" s="503">
        <f t="shared" si="382"/>
        <v>0</v>
      </c>
      <c r="IT140" s="503">
        <f t="shared" si="383"/>
        <v>0</v>
      </c>
      <c r="IU140" s="503">
        <f t="shared" si="384"/>
        <v>0</v>
      </c>
      <c r="IV140" s="504">
        <f t="shared" si="264"/>
        <v>-23.860167740969182</v>
      </c>
      <c r="IW140" s="513">
        <f t="shared" si="392"/>
        <v>-0.11999999999999957</v>
      </c>
      <c r="IX140" s="513">
        <f t="shared" si="427"/>
        <v>-0.19999999999999929</v>
      </c>
      <c r="IY140" s="159"/>
      <c r="IZ140" s="161"/>
      <c r="JA140" s="159"/>
      <c r="JB140" s="103">
        <f t="shared" si="404"/>
        <v>-23.655914087414072</v>
      </c>
      <c r="JC140" s="184"/>
      <c r="JD140" s="515">
        <v>-24.008167218559997</v>
      </c>
      <c r="JF140" s="159">
        <v>-6.1256499999999985</v>
      </c>
      <c r="JG140" s="159">
        <f t="shared" si="405"/>
        <v>-24.367094754535998</v>
      </c>
      <c r="JH140" s="159"/>
      <c r="JJ140" s="159">
        <v>8.1743500000000004</v>
      </c>
      <c r="JK140" s="159">
        <f t="shared" si="406"/>
        <v>-23.426721249792323</v>
      </c>
      <c r="JL140" s="159"/>
      <c r="JN140" s="159">
        <v>1.3743500000000008</v>
      </c>
      <c r="JO140" s="159">
        <f t="shared" si="407"/>
        <v>-22.832124073501188</v>
      </c>
      <c r="JP140" s="159"/>
      <c r="JR140" s="159">
        <v>2.9743500000000007</v>
      </c>
      <c r="JS140" s="159">
        <f t="shared" si="408"/>
        <v>-24.283824596811971</v>
      </c>
      <c r="JT140" s="159"/>
      <c r="JV140" s="159">
        <v>-13.22565</v>
      </c>
      <c r="JW140" s="159">
        <f t="shared" si="409"/>
        <v>-24.553008547470718</v>
      </c>
      <c r="JX140" s="159"/>
      <c r="JZ140" s="159">
        <v>-0.87564999999999915</v>
      </c>
      <c r="KA140" s="159">
        <f t="shared" si="410"/>
        <v>-24.029054129133186</v>
      </c>
      <c r="KB140" s="159"/>
      <c r="KD140" s="370">
        <v>0.72435000000000094</v>
      </c>
      <c r="KE140" s="159">
        <f t="shared" si="411"/>
        <v>-23.411828218144798</v>
      </c>
      <c r="KF140" s="159"/>
      <c r="KH140" s="218">
        <v>-7.8756500000000003</v>
      </c>
      <c r="KI140" s="159">
        <f t="shared" si="232"/>
        <v>-23.655914087414072</v>
      </c>
      <c r="KJ140" s="159"/>
      <c r="KK140" s="36">
        <v>42382</v>
      </c>
      <c r="KL140" s="36"/>
    </row>
    <row r="141" spans="1:315" ht="15.75" thickBot="1" x14ac:dyDescent="0.3">
      <c r="A141" s="95">
        <v>41287</v>
      </c>
      <c r="B141" s="36">
        <v>41287</v>
      </c>
      <c r="C141" s="303">
        <v>-7.05</v>
      </c>
      <c r="D141" s="303">
        <v>7.25</v>
      </c>
      <c r="E141" s="303">
        <v>0.45</v>
      </c>
      <c r="F141" s="303">
        <v>2.0499999999999998</v>
      </c>
      <c r="G141" s="303">
        <v>-14.15</v>
      </c>
      <c r="H141" s="303">
        <v>-1.8</v>
      </c>
      <c r="I141" s="303">
        <v>-0.19999999999999996</v>
      </c>
      <c r="J141" s="303">
        <v>-8.8000000000000007</v>
      </c>
      <c r="K141" s="105"/>
      <c r="L141" s="36">
        <v>42382</v>
      </c>
      <c r="M141" s="104">
        <v>-0.89625000000000088</v>
      </c>
      <c r="N141" s="98">
        <f t="shared" si="215"/>
        <v>-0.92435000000000089</v>
      </c>
      <c r="O141" s="107">
        <f t="shared" si="216"/>
        <v>-0.95125000000000082</v>
      </c>
      <c r="P141" s="264"/>
      <c r="Q141" s="177">
        <v>42382</v>
      </c>
      <c r="R141" s="303">
        <v>-7.05</v>
      </c>
      <c r="S141" s="219">
        <v>-6.1256499999999985</v>
      </c>
      <c r="U141" s="303">
        <v>7.25</v>
      </c>
      <c r="V141" s="219">
        <v>8.1743500000000004</v>
      </c>
      <c r="X141" s="303">
        <v>0.45</v>
      </c>
      <c r="Y141" s="219">
        <v>1.3743500000000008</v>
      </c>
      <c r="AA141" s="303">
        <v>2.0499999999999998</v>
      </c>
      <c r="AB141" s="219">
        <v>2.9743500000000007</v>
      </c>
      <c r="AD141" s="303">
        <v>-14.15</v>
      </c>
      <c r="AE141" s="218">
        <v>-13.22565</v>
      </c>
      <c r="AG141" s="303">
        <v>-1.8</v>
      </c>
      <c r="AH141" s="218">
        <v>-0.87564999999999915</v>
      </c>
      <c r="AJ141" s="303">
        <v>-0.19999999999999996</v>
      </c>
      <c r="AK141" s="218">
        <v>0.72435000000000094</v>
      </c>
      <c r="AL141" s="103"/>
      <c r="AM141" s="303">
        <v>-8.8000000000000007</v>
      </c>
      <c r="AN141" s="330">
        <f t="shared" si="444"/>
        <v>-7.8756500000000003</v>
      </c>
      <c r="AO141" s="103"/>
      <c r="AZ141" s="36">
        <v>42383</v>
      </c>
      <c r="BA141" s="303">
        <v>-5.35</v>
      </c>
      <c r="BB141" s="227"/>
      <c r="BC141" s="303">
        <v>6.3500000000000005</v>
      </c>
      <c r="BD141" s="184"/>
      <c r="BE141" s="303">
        <v>0.8</v>
      </c>
      <c r="BF141" s="184"/>
      <c r="BG141" s="303">
        <v>1.2999999999999998</v>
      </c>
      <c r="BH141" s="184"/>
      <c r="BI141" s="303">
        <v>-13.15</v>
      </c>
      <c r="BJ141" s="184"/>
      <c r="BK141" s="303">
        <v>0.15000000000000002</v>
      </c>
      <c r="BL141" s="374"/>
      <c r="BM141" s="303">
        <v>0.15000000000000002</v>
      </c>
      <c r="BN141" s="184"/>
      <c r="BO141" s="303">
        <v>-13.6</v>
      </c>
      <c r="BP141" s="184"/>
      <c r="BQ141">
        <f t="shared" si="396"/>
        <v>1</v>
      </c>
      <c r="BR141" s="36">
        <v>42375</v>
      </c>
      <c r="BS141">
        <v>81</v>
      </c>
      <c r="BT141">
        <f t="shared" si="393"/>
        <v>0.81</v>
      </c>
      <c r="BU141" s="100"/>
      <c r="BV141" s="36">
        <v>42383</v>
      </c>
      <c r="BW141" s="100">
        <v>87</v>
      </c>
      <c r="BX141" s="100">
        <f t="shared" si="394"/>
        <v>0.87</v>
      </c>
      <c r="BY141" s="100">
        <f t="shared" si="395"/>
        <v>-23.993846060760006</v>
      </c>
      <c r="BZ141" s="100"/>
      <c r="CA141" s="100"/>
      <c r="CC141" s="36">
        <v>42383</v>
      </c>
      <c r="CD141" s="104">
        <v>-0.8364500000000008</v>
      </c>
      <c r="CE141" s="107">
        <v>-0.86635000000000084</v>
      </c>
      <c r="CF141" s="173">
        <v>-23.993846060760006</v>
      </c>
      <c r="CG141" s="197">
        <v>0.1</v>
      </c>
      <c r="CH141" s="219">
        <v>-4.483649999999999</v>
      </c>
      <c r="CI141" s="222">
        <f t="shared" si="428"/>
        <v>-1.7</v>
      </c>
      <c r="CJ141" s="223">
        <f t="shared" si="429"/>
        <v>0</v>
      </c>
      <c r="CK141" s="198">
        <f t="shared" si="412"/>
        <v>-24.5</v>
      </c>
      <c r="CL141" s="198">
        <f t="shared" si="316"/>
        <v>0</v>
      </c>
      <c r="CM141" s="503">
        <f t="shared" si="353"/>
        <v>0</v>
      </c>
      <c r="CN141" s="503">
        <f t="shared" si="354"/>
        <v>0</v>
      </c>
      <c r="CO141" s="503">
        <f t="shared" si="355"/>
        <v>0</v>
      </c>
      <c r="CP141" s="503">
        <f t="shared" si="356"/>
        <v>0</v>
      </c>
      <c r="CQ141" s="504">
        <f t="shared" si="236"/>
        <v>-24.5</v>
      </c>
      <c r="CR141" s="513">
        <f t="shared" si="385"/>
        <v>0</v>
      </c>
      <c r="CS141" s="513">
        <f t="shared" si="413"/>
        <v>0</v>
      </c>
      <c r="CU141" s="161"/>
      <c r="CW141" s="103">
        <f t="shared" si="397"/>
        <v>-24.367094754535998</v>
      </c>
      <c r="CZ141" s="36">
        <v>42383</v>
      </c>
      <c r="DA141" s="104">
        <v>-0.8364500000000008</v>
      </c>
      <c r="DB141" s="107">
        <v>-0.86635000000000084</v>
      </c>
      <c r="DC141" s="173">
        <v>-23.993846060760006</v>
      </c>
      <c r="DD141" s="197">
        <v>0.1</v>
      </c>
      <c r="DE141" s="219">
        <v>7.2163500000000012</v>
      </c>
      <c r="DF141" s="222">
        <f t="shared" si="430"/>
        <v>0</v>
      </c>
      <c r="DG141" s="223">
        <f t="shared" si="431"/>
        <v>1.3</v>
      </c>
      <c r="DH141" s="198">
        <f t="shared" si="414"/>
        <v>-23.950000000000003</v>
      </c>
      <c r="DI141" s="198">
        <f t="shared" si="321"/>
        <v>0.12999999999999901</v>
      </c>
      <c r="DJ141" s="503">
        <f t="shared" si="357"/>
        <v>0</v>
      </c>
      <c r="DK141" s="503">
        <f t="shared" si="358"/>
        <v>0</v>
      </c>
      <c r="DL141" s="503">
        <f t="shared" si="359"/>
        <v>0</v>
      </c>
      <c r="DM141" s="503">
        <f t="shared" si="360"/>
        <v>0</v>
      </c>
      <c r="DN141" s="504">
        <f t="shared" si="240"/>
        <v>-23.950000000000003</v>
      </c>
      <c r="DO141" s="513">
        <f t="shared" si="386"/>
        <v>0.12999999999999901</v>
      </c>
      <c r="DP141" s="513">
        <f t="shared" si="415"/>
        <v>0.12999999999999901</v>
      </c>
      <c r="DR141" s="161"/>
      <c r="DT141" s="103">
        <f t="shared" si="398"/>
        <v>-23.296721249792324</v>
      </c>
      <c r="DU141" s="178"/>
      <c r="DV141" s="179"/>
      <c r="DW141" s="36">
        <v>42383</v>
      </c>
      <c r="DX141" s="104">
        <v>-0.8364500000000008</v>
      </c>
      <c r="DY141" s="107">
        <v>-0.86635000000000084</v>
      </c>
      <c r="DZ141" s="173">
        <v>-23.993846060760006</v>
      </c>
      <c r="EA141" s="197">
        <v>0.1</v>
      </c>
      <c r="EB141" s="219">
        <v>1.6663500000000009</v>
      </c>
      <c r="EC141" s="222">
        <f t="shared" si="432"/>
        <v>0</v>
      </c>
      <c r="ED141" s="223">
        <f t="shared" si="433"/>
        <v>0.1</v>
      </c>
      <c r="EE141" s="198">
        <f t="shared" si="416"/>
        <v>-23.756014396181197</v>
      </c>
      <c r="EF141" s="198">
        <f t="shared" si="326"/>
        <v>1.0000000000001563E-2</v>
      </c>
      <c r="EG141" s="503">
        <f t="shared" si="361"/>
        <v>0</v>
      </c>
      <c r="EH141" s="503">
        <f t="shared" si="362"/>
        <v>0</v>
      </c>
      <c r="EI141" s="503">
        <f t="shared" si="363"/>
        <v>0</v>
      </c>
      <c r="EJ141" s="503">
        <f t="shared" si="364"/>
        <v>0</v>
      </c>
      <c r="EK141" s="504">
        <f t="shared" si="244"/>
        <v>-23.440124073501192</v>
      </c>
      <c r="EL141" s="513">
        <f t="shared" si="387"/>
        <v>1.0000000000001563E-2</v>
      </c>
      <c r="EM141" s="513">
        <f t="shared" si="417"/>
        <v>1.0000000000001563E-2</v>
      </c>
      <c r="EO141" s="161"/>
      <c r="EQ141" s="103">
        <f t="shared" si="399"/>
        <v>-22.822124073501186</v>
      </c>
      <c r="ER141" s="178"/>
      <c r="ES141" s="179"/>
      <c r="ET141" s="36">
        <v>42383</v>
      </c>
      <c r="EU141" s="104">
        <v>-0.8364500000000008</v>
      </c>
      <c r="EV141" s="107">
        <v>-0.86635000000000084</v>
      </c>
      <c r="EW141" s="173">
        <v>-23.993846060760006</v>
      </c>
      <c r="EX141" s="197">
        <v>0.1</v>
      </c>
      <c r="EY141" s="219">
        <v>2.1663500000000004</v>
      </c>
      <c r="EZ141" s="222">
        <f t="shared" si="434"/>
        <v>0</v>
      </c>
      <c r="FA141" s="223">
        <f t="shared" si="435"/>
        <v>0.5</v>
      </c>
      <c r="FB141" s="198">
        <f t="shared" si="418"/>
        <v>-24.222854038647185</v>
      </c>
      <c r="FC141" s="198">
        <f t="shared" si="331"/>
        <v>5.0000000000000711E-2</v>
      </c>
      <c r="FD141" s="503">
        <f t="shared" si="365"/>
        <v>0</v>
      </c>
      <c r="FE141" s="503">
        <f t="shared" si="366"/>
        <v>0</v>
      </c>
      <c r="FF141" s="503">
        <f t="shared" si="367"/>
        <v>0</v>
      </c>
      <c r="FG141" s="503">
        <f t="shared" si="368"/>
        <v>0</v>
      </c>
      <c r="FH141" s="504">
        <f t="shared" si="248"/>
        <v>-24.852854038647177</v>
      </c>
      <c r="FI141" s="513">
        <f t="shared" si="388"/>
        <v>5.0000000000000711E-2</v>
      </c>
      <c r="FJ141" s="513">
        <f t="shared" si="419"/>
        <v>5.0000000000000711E-2</v>
      </c>
      <c r="FL141" s="161"/>
      <c r="FN141" s="103">
        <f t="shared" si="400"/>
        <v>-24.233824596811971</v>
      </c>
      <c r="FO141" s="178"/>
      <c r="FP141" s="179"/>
      <c r="FQ141" s="36">
        <v>42383</v>
      </c>
      <c r="FR141" s="104">
        <v>-0.8364500000000008</v>
      </c>
      <c r="FS141" s="107">
        <v>-0.86635000000000084</v>
      </c>
      <c r="FT141" s="173">
        <v>-23.993846060760006</v>
      </c>
      <c r="FU141" s="197">
        <v>0.1</v>
      </c>
      <c r="FV141" s="218">
        <v>-12.28365</v>
      </c>
      <c r="FW141" s="222">
        <f t="shared" si="436"/>
        <v>-2.5</v>
      </c>
      <c r="FX141" s="223">
        <f t="shared" si="437"/>
        <v>0</v>
      </c>
      <c r="FY141" s="198">
        <f t="shared" si="420"/>
        <v>-24.5</v>
      </c>
      <c r="FZ141" s="198">
        <f t="shared" si="336"/>
        <v>0</v>
      </c>
      <c r="GA141" s="503">
        <f t="shared" si="369"/>
        <v>0</v>
      </c>
      <c r="GB141" s="503">
        <f t="shared" si="370"/>
        <v>0</v>
      </c>
      <c r="GC141" s="503">
        <f t="shared" si="371"/>
        <v>0</v>
      </c>
      <c r="GD141" s="503">
        <f t="shared" si="372"/>
        <v>0</v>
      </c>
      <c r="GE141" s="504">
        <f t="shared" si="252"/>
        <v>-24.3</v>
      </c>
      <c r="GF141" s="513">
        <f t="shared" si="389"/>
        <v>0</v>
      </c>
      <c r="GG141" s="513">
        <f t="shared" si="421"/>
        <v>0</v>
      </c>
      <c r="GI141" s="161"/>
      <c r="GK141" s="103">
        <f t="shared" si="401"/>
        <v>-24.553008547470718</v>
      </c>
      <c r="GL141" s="178"/>
      <c r="GM141" s="179"/>
      <c r="GN141" s="36">
        <v>42383</v>
      </c>
      <c r="GO141" s="104">
        <v>-0.8364500000000008</v>
      </c>
      <c r="GP141" s="107">
        <v>-0.86635000000000084</v>
      </c>
      <c r="GQ141" s="173">
        <v>-23.993846060760006</v>
      </c>
      <c r="GR141" s="197">
        <v>0.1</v>
      </c>
      <c r="GS141" s="218">
        <v>1.016350000000001</v>
      </c>
      <c r="GT141" s="222">
        <f t="shared" si="438"/>
        <v>0</v>
      </c>
      <c r="GU141" s="223">
        <f t="shared" si="439"/>
        <v>0.1</v>
      </c>
      <c r="GV141" s="198">
        <f t="shared" si="422"/>
        <v>-24.49</v>
      </c>
      <c r="GW141" s="198">
        <f t="shared" si="341"/>
        <v>1.0000000000001563E-2</v>
      </c>
      <c r="GX141" s="503">
        <f t="shared" si="373"/>
        <v>0</v>
      </c>
      <c r="GY141" s="503">
        <f t="shared" si="374"/>
        <v>0</v>
      </c>
      <c r="GZ141" s="503">
        <f t="shared" si="375"/>
        <v>0</v>
      </c>
      <c r="HA141" s="503">
        <f t="shared" si="376"/>
        <v>0</v>
      </c>
      <c r="HB141" s="504">
        <f t="shared" si="256"/>
        <v>-23.868454129133205</v>
      </c>
      <c r="HC141" s="513">
        <f t="shared" si="390"/>
        <v>1.0000000000001563E-2</v>
      </c>
      <c r="HD141" s="513">
        <f t="shared" si="423"/>
        <v>1.0000000000001563E-2</v>
      </c>
      <c r="HF141" s="161"/>
      <c r="HH141" s="103">
        <f t="shared" si="402"/>
        <v>-24.019054129133185</v>
      </c>
      <c r="HJ141" s="179"/>
      <c r="HK141" s="36">
        <v>42383</v>
      </c>
      <c r="HL141" s="104">
        <v>-0.8364500000000008</v>
      </c>
      <c r="HM141" s="107">
        <v>-0.86635000000000084</v>
      </c>
      <c r="HN141" s="173">
        <v>-23.993846060760006</v>
      </c>
      <c r="HO141" s="197">
        <v>0.1</v>
      </c>
      <c r="HP141" s="218">
        <v>1.016350000000001</v>
      </c>
      <c r="HQ141" s="222">
        <f t="shared" si="440"/>
        <v>0</v>
      </c>
      <c r="HR141" s="223">
        <f t="shared" si="441"/>
        <v>0.1</v>
      </c>
      <c r="HS141" s="198">
        <f t="shared" si="424"/>
        <v>-24.115620786868796</v>
      </c>
      <c r="HT141" s="198">
        <f t="shared" si="346"/>
        <v>1.0000000000001563E-2</v>
      </c>
      <c r="HU141" s="503">
        <f t="shared" si="377"/>
        <v>0</v>
      </c>
      <c r="HV141" s="503">
        <f t="shared" si="378"/>
        <v>0</v>
      </c>
      <c r="HW141" s="503">
        <f t="shared" si="379"/>
        <v>0</v>
      </c>
      <c r="HX141" s="503">
        <f t="shared" si="380"/>
        <v>0</v>
      </c>
      <c r="HY141" s="504">
        <f t="shared" si="260"/>
        <v>-23.715620786868797</v>
      </c>
      <c r="HZ141" s="513">
        <f t="shared" si="391"/>
        <v>1.0000000000001563E-2</v>
      </c>
      <c r="IA141" s="513">
        <f t="shared" si="425"/>
        <v>1.0000000000001563E-2</v>
      </c>
      <c r="IB141" s="159"/>
      <c r="IC141" s="161"/>
      <c r="ID141" s="159"/>
      <c r="IE141" s="103">
        <f t="shared" si="403"/>
        <v>-23.401828218144797</v>
      </c>
      <c r="IF141" s="178"/>
      <c r="IG141" s="179"/>
      <c r="IH141" s="36">
        <v>42383</v>
      </c>
      <c r="II141" s="104">
        <v>-0.8364500000000008</v>
      </c>
      <c r="IJ141" s="107">
        <v>-0.86635000000000084</v>
      </c>
      <c r="IK141" s="173">
        <v>-23.993846060760006</v>
      </c>
      <c r="IL141" s="197">
        <v>0.1</v>
      </c>
      <c r="IM141" s="218">
        <v>-12.733649999999999</v>
      </c>
      <c r="IN141" s="222">
        <f t="shared" si="442"/>
        <v>-2.5</v>
      </c>
      <c r="IO141" s="223">
        <f t="shared" si="443"/>
        <v>0</v>
      </c>
      <c r="IP141" s="198">
        <f t="shared" si="426"/>
        <v>-24.565999999999999</v>
      </c>
      <c r="IQ141" s="198">
        <f t="shared" si="351"/>
        <v>-0.25</v>
      </c>
      <c r="IR141" s="503">
        <f t="shared" si="381"/>
        <v>0</v>
      </c>
      <c r="IS141" s="503">
        <f t="shared" si="382"/>
        <v>0</v>
      </c>
      <c r="IT141" s="503">
        <f t="shared" si="383"/>
        <v>0</v>
      </c>
      <c r="IU141" s="503">
        <f t="shared" si="384"/>
        <v>0</v>
      </c>
      <c r="IV141" s="504">
        <f t="shared" si="264"/>
        <v>-24.110167740969182</v>
      </c>
      <c r="IW141" s="513">
        <f t="shared" si="392"/>
        <v>-0.15</v>
      </c>
      <c r="IX141" s="513">
        <f t="shared" si="427"/>
        <v>-0.25</v>
      </c>
      <c r="IY141" s="159"/>
      <c r="IZ141" s="161"/>
      <c r="JA141" s="159"/>
      <c r="JB141" s="103">
        <f t="shared" si="404"/>
        <v>-23.905914087414072</v>
      </c>
      <c r="JC141" s="184"/>
      <c r="JD141" s="515">
        <v>-23.993846060760006</v>
      </c>
      <c r="JF141" s="159">
        <v>-4.483649999999999</v>
      </c>
      <c r="JG141" s="159">
        <f t="shared" si="405"/>
        <v>-24.367094754535998</v>
      </c>
      <c r="JH141" s="159"/>
      <c r="JJ141" s="159">
        <v>7.2163500000000012</v>
      </c>
      <c r="JK141" s="159">
        <f t="shared" si="406"/>
        <v>-23.296721249792324</v>
      </c>
      <c r="JL141" s="159"/>
      <c r="JN141" s="159">
        <v>1.6663500000000009</v>
      </c>
      <c r="JO141" s="159">
        <f t="shared" si="407"/>
        <v>-22.822124073501186</v>
      </c>
      <c r="JP141" s="159"/>
      <c r="JR141" s="159">
        <v>2.1663500000000004</v>
      </c>
      <c r="JS141" s="159">
        <f t="shared" si="408"/>
        <v>-24.233824596811971</v>
      </c>
      <c r="JT141" s="159"/>
      <c r="JV141" s="159">
        <v>-12.28365</v>
      </c>
      <c r="JW141" s="159">
        <f t="shared" si="409"/>
        <v>-24.553008547470718</v>
      </c>
      <c r="JX141" s="159"/>
      <c r="JZ141" s="159">
        <v>1.016350000000001</v>
      </c>
      <c r="KA141" s="159">
        <f t="shared" si="410"/>
        <v>-24.019054129133185</v>
      </c>
      <c r="KB141" s="159"/>
      <c r="KD141" s="370">
        <v>1.016350000000001</v>
      </c>
      <c r="KE141" s="159">
        <f t="shared" si="411"/>
        <v>-23.401828218144797</v>
      </c>
      <c r="KF141" s="159"/>
      <c r="KH141" s="218">
        <v>-12.733649999999999</v>
      </c>
      <c r="KI141" s="159">
        <f t="shared" si="232"/>
        <v>-23.905914087414072</v>
      </c>
      <c r="KJ141" s="159"/>
      <c r="KK141" s="36">
        <v>42383</v>
      </c>
      <c r="KL141" s="36"/>
    </row>
    <row r="142" spans="1:315" ht="15.75" thickBot="1" x14ac:dyDescent="0.3">
      <c r="A142" s="95">
        <v>41288</v>
      </c>
      <c r="B142" s="36">
        <v>41288</v>
      </c>
      <c r="C142" s="303">
        <v>-5.35</v>
      </c>
      <c r="D142" s="303">
        <v>6.3500000000000005</v>
      </c>
      <c r="E142" s="303">
        <v>0.8</v>
      </c>
      <c r="F142" s="303">
        <v>1.2999999999999998</v>
      </c>
      <c r="G142" s="303">
        <v>-13.15</v>
      </c>
      <c r="H142" s="303">
        <v>0.15000000000000002</v>
      </c>
      <c r="I142" s="303">
        <v>0.15000000000000002</v>
      </c>
      <c r="J142" s="303">
        <v>-13.6</v>
      </c>
      <c r="K142" s="105"/>
      <c r="L142" s="36">
        <v>42383</v>
      </c>
      <c r="M142" s="104">
        <v>-0.8364500000000008</v>
      </c>
      <c r="N142" s="98">
        <f t="shared" si="215"/>
        <v>-0.86635000000000084</v>
      </c>
      <c r="O142" s="107">
        <f t="shared" si="216"/>
        <v>-0.8950500000000009</v>
      </c>
      <c r="P142" s="264"/>
      <c r="Q142" s="177">
        <v>42383</v>
      </c>
      <c r="R142" s="303">
        <v>-5.35</v>
      </c>
      <c r="S142" s="219">
        <v>-4.483649999999999</v>
      </c>
      <c r="U142" s="303">
        <v>6.3500000000000005</v>
      </c>
      <c r="V142" s="219">
        <v>7.2163500000000012</v>
      </c>
      <c r="X142" s="303">
        <v>0.8</v>
      </c>
      <c r="Y142" s="219">
        <v>1.6663500000000009</v>
      </c>
      <c r="AA142" s="303">
        <v>1.2999999999999998</v>
      </c>
      <c r="AB142" s="219">
        <v>2.1663500000000004</v>
      </c>
      <c r="AD142" s="303">
        <v>-13.15</v>
      </c>
      <c r="AE142" s="218">
        <v>-12.28365</v>
      </c>
      <c r="AG142" s="303">
        <v>0.15000000000000002</v>
      </c>
      <c r="AH142" s="218">
        <v>1.016350000000001</v>
      </c>
      <c r="AJ142" s="303">
        <v>0.15000000000000002</v>
      </c>
      <c r="AK142" s="218">
        <v>1.016350000000001</v>
      </c>
      <c r="AL142" s="103"/>
      <c r="AM142" s="303">
        <v>-13.6</v>
      </c>
      <c r="AN142" s="330">
        <f t="shared" si="444"/>
        <v>-12.733649999999999</v>
      </c>
      <c r="AO142" s="103"/>
      <c r="AZ142" s="36">
        <v>42384</v>
      </c>
      <c r="BA142" s="303">
        <v>-6</v>
      </c>
      <c r="BB142" s="227"/>
      <c r="BC142" s="303">
        <v>3.0999999999999996</v>
      </c>
      <c r="BD142" s="184"/>
      <c r="BE142" s="303">
        <v>1</v>
      </c>
      <c r="BF142" s="184"/>
      <c r="BG142" s="303">
        <v>-1.35</v>
      </c>
      <c r="BH142" s="184"/>
      <c r="BI142" s="303">
        <v>-8.5</v>
      </c>
      <c r="BJ142" s="184"/>
      <c r="BK142" s="303">
        <v>1.25</v>
      </c>
      <c r="BL142" s="374"/>
      <c r="BM142" s="303">
        <v>-0.95</v>
      </c>
      <c r="BN142" s="227">
        <v>-24.016157407407405</v>
      </c>
      <c r="BO142" s="303">
        <v>-14.1</v>
      </c>
      <c r="BP142" s="227"/>
      <c r="BQ142">
        <f t="shared" si="396"/>
        <v>1</v>
      </c>
      <c r="BR142" s="36">
        <v>42376</v>
      </c>
      <c r="BS142">
        <v>82</v>
      </c>
      <c r="BT142">
        <f t="shared" si="393"/>
        <v>0.82</v>
      </c>
      <c r="BU142" s="100"/>
      <c r="BV142" s="36">
        <v>42384</v>
      </c>
      <c r="BW142" s="100">
        <v>88</v>
      </c>
      <c r="BX142" s="100">
        <f t="shared" si="394"/>
        <v>0.88</v>
      </c>
      <c r="BY142" s="100">
        <f t="shared" si="395"/>
        <v>-23.97834002175999</v>
      </c>
      <c r="BZ142" s="100"/>
      <c r="CA142" s="100"/>
      <c r="CC142" s="36">
        <v>42384</v>
      </c>
      <c r="CD142" s="104">
        <v>-0.75337500000000035</v>
      </c>
      <c r="CE142" s="107">
        <v>-0.79491250000000058</v>
      </c>
      <c r="CF142" s="173">
        <v>-23.97834002175999</v>
      </c>
      <c r="CG142" s="197">
        <v>0.1</v>
      </c>
      <c r="CH142" s="219">
        <v>-5.2050874999999994</v>
      </c>
      <c r="CI142" s="222">
        <f t="shared" si="428"/>
        <v>-1.7</v>
      </c>
      <c r="CJ142" s="223">
        <f t="shared" si="429"/>
        <v>0</v>
      </c>
      <c r="CK142" s="198">
        <f t="shared" si="412"/>
        <v>-24.5</v>
      </c>
      <c r="CL142" s="198">
        <f t="shared" si="316"/>
        <v>0</v>
      </c>
      <c r="CM142" s="503">
        <f t="shared" si="353"/>
        <v>0</v>
      </c>
      <c r="CN142" s="503">
        <f t="shared" si="354"/>
        <v>0</v>
      </c>
      <c r="CO142" s="503">
        <f t="shared" si="355"/>
        <v>0</v>
      </c>
      <c r="CP142" s="503">
        <f t="shared" si="356"/>
        <v>0</v>
      </c>
      <c r="CQ142" s="504">
        <f t="shared" si="236"/>
        <v>-24.5</v>
      </c>
      <c r="CR142" s="513">
        <f t="shared" si="385"/>
        <v>0</v>
      </c>
      <c r="CS142" s="513">
        <f t="shared" si="413"/>
        <v>0</v>
      </c>
      <c r="CU142" s="161"/>
      <c r="CW142" s="103">
        <f t="shared" si="397"/>
        <v>-24.367094754535998</v>
      </c>
      <c r="CZ142" s="36">
        <v>42384</v>
      </c>
      <c r="DA142" s="104">
        <v>-0.75337500000000035</v>
      </c>
      <c r="DB142" s="107">
        <v>-0.79491250000000058</v>
      </c>
      <c r="DC142" s="173">
        <v>-23.97834002175999</v>
      </c>
      <c r="DD142" s="197">
        <v>0.1</v>
      </c>
      <c r="DE142" s="219">
        <v>3.8949125000000002</v>
      </c>
      <c r="DF142" s="222">
        <f t="shared" si="430"/>
        <v>0</v>
      </c>
      <c r="DG142" s="223">
        <f t="shared" si="431"/>
        <v>1</v>
      </c>
      <c r="DH142" s="198">
        <f t="shared" si="414"/>
        <v>-23.85</v>
      </c>
      <c r="DI142" s="198">
        <f t="shared" si="321"/>
        <v>0.10000000000000142</v>
      </c>
      <c r="DJ142" s="503">
        <f t="shared" si="357"/>
        <v>0</v>
      </c>
      <c r="DK142" s="503">
        <f t="shared" si="358"/>
        <v>0</v>
      </c>
      <c r="DL142" s="503">
        <f t="shared" si="359"/>
        <v>0</v>
      </c>
      <c r="DM142" s="503">
        <f t="shared" si="360"/>
        <v>0</v>
      </c>
      <c r="DN142" s="504">
        <f t="shared" si="240"/>
        <v>-23.85</v>
      </c>
      <c r="DO142" s="513">
        <f t="shared" si="386"/>
        <v>0.10000000000000142</v>
      </c>
      <c r="DP142" s="513">
        <f t="shared" si="415"/>
        <v>0.10000000000000142</v>
      </c>
      <c r="DR142" s="161"/>
      <c r="DT142" s="103">
        <f t="shared" si="398"/>
        <v>-23.196721249792322</v>
      </c>
      <c r="DU142" s="178"/>
      <c r="DV142" s="179"/>
      <c r="DW142" s="36">
        <v>42384</v>
      </c>
      <c r="DX142" s="104">
        <v>-0.75337500000000035</v>
      </c>
      <c r="DY142" s="107">
        <v>-0.79491250000000058</v>
      </c>
      <c r="DZ142" s="173">
        <v>-23.97834002175999</v>
      </c>
      <c r="EA142" s="197">
        <v>0.1</v>
      </c>
      <c r="EB142" s="219">
        <v>1.7949125000000006</v>
      </c>
      <c r="EC142" s="222">
        <f t="shared" si="432"/>
        <v>0</v>
      </c>
      <c r="ED142" s="223">
        <f t="shared" si="433"/>
        <v>0.1</v>
      </c>
      <c r="EE142" s="198">
        <f t="shared" si="416"/>
        <v>-23.746014396181195</v>
      </c>
      <c r="EF142" s="198">
        <f t="shared" si="326"/>
        <v>1.0000000000001563E-2</v>
      </c>
      <c r="EG142" s="503">
        <f t="shared" si="361"/>
        <v>0</v>
      </c>
      <c r="EH142" s="503">
        <f t="shared" si="362"/>
        <v>0</v>
      </c>
      <c r="EI142" s="503">
        <f t="shared" si="363"/>
        <v>0</v>
      </c>
      <c r="EJ142" s="503">
        <f t="shared" si="364"/>
        <v>0</v>
      </c>
      <c r="EK142" s="504">
        <f t="shared" si="244"/>
        <v>-23.43012407350119</v>
      </c>
      <c r="EL142" s="513">
        <f t="shared" si="387"/>
        <v>1.0000000000001563E-2</v>
      </c>
      <c r="EM142" s="513">
        <f t="shared" si="417"/>
        <v>1.0000000000001563E-2</v>
      </c>
      <c r="EO142" s="161"/>
      <c r="EQ142" s="103">
        <f t="shared" si="399"/>
        <v>-22.812124073501185</v>
      </c>
      <c r="ER142" s="178"/>
      <c r="ES142" s="179"/>
      <c r="ET142" s="36">
        <v>42384</v>
      </c>
      <c r="EU142" s="104">
        <v>-0.75337500000000035</v>
      </c>
      <c r="EV142" s="107">
        <v>-0.79491250000000058</v>
      </c>
      <c r="EW142" s="173">
        <v>-23.97834002175999</v>
      </c>
      <c r="EX142" s="197">
        <v>0.1</v>
      </c>
      <c r="EY142" s="219">
        <v>-0.55508749999999951</v>
      </c>
      <c r="EZ142" s="222">
        <f t="shared" si="434"/>
        <v>-1</v>
      </c>
      <c r="FA142" s="223">
        <f t="shared" si="435"/>
        <v>0</v>
      </c>
      <c r="FB142" s="198">
        <f t="shared" si="418"/>
        <v>-24.322854038647186</v>
      </c>
      <c r="FC142" s="198">
        <f t="shared" si="331"/>
        <v>-0.10000000000000142</v>
      </c>
      <c r="FD142" s="503">
        <f t="shared" si="365"/>
        <v>0</v>
      </c>
      <c r="FE142" s="503">
        <f t="shared" si="366"/>
        <v>0</v>
      </c>
      <c r="FF142" s="503">
        <f t="shared" si="367"/>
        <v>0</v>
      </c>
      <c r="FG142" s="503">
        <f t="shared" si="368"/>
        <v>0</v>
      </c>
      <c r="FH142" s="504">
        <f t="shared" si="248"/>
        <v>-24.952854038647178</v>
      </c>
      <c r="FI142" s="513">
        <f t="shared" si="388"/>
        <v>-6.0000000000000851E-2</v>
      </c>
      <c r="FJ142" s="513">
        <f t="shared" si="419"/>
        <v>-4.000000000000057E-2</v>
      </c>
      <c r="FL142" s="161"/>
      <c r="FN142" s="103">
        <f t="shared" si="400"/>
        <v>-24.27382459681197</v>
      </c>
      <c r="FO142" s="178"/>
      <c r="FP142" s="179"/>
      <c r="FQ142" s="36">
        <v>42384</v>
      </c>
      <c r="FR142" s="104">
        <v>-0.75337500000000035</v>
      </c>
      <c r="FS142" s="107">
        <v>-0.79491250000000058</v>
      </c>
      <c r="FT142" s="173">
        <v>-23.97834002175999</v>
      </c>
      <c r="FU142" s="197">
        <v>0.1</v>
      </c>
      <c r="FV142" s="218">
        <v>-7.7050874999999994</v>
      </c>
      <c r="FW142" s="222">
        <f t="shared" si="436"/>
        <v>-2</v>
      </c>
      <c r="FX142" s="223">
        <f t="shared" si="437"/>
        <v>0</v>
      </c>
      <c r="FY142" s="198">
        <f t="shared" si="420"/>
        <v>-24.5</v>
      </c>
      <c r="FZ142" s="198">
        <f t="shared" si="336"/>
        <v>0</v>
      </c>
      <c r="GA142" s="503">
        <f t="shared" si="369"/>
        <v>0</v>
      </c>
      <c r="GB142" s="503">
        <f t="shared" si="370"/>
        <v>0</v>
      </c>
      <c r="GC142" s="503">
        <f t="shared" si="371"/>
        <v>0</v>
      </c>
      <c r="GD142" s="503">
        <f t="shared" si="372"/>
        <v>0</v>
      </c>
      <c r="GE142" s="504">
        <f t="shared" si="252"/>
        <v>-24.3</v>
      </c>
      <c r="GF142" s="513">
        <f t="shared" si="389"/>
        <v>0</v>
      </c>
      <c r="GG142" s="513">
        <f t="shared" si="421"/>
        <v>0</v>
      </c>
      <c r="GI142" s="161"/>
      <c r="GK142" s="103">
        <f t="shared" si="401"/>
        <v>-24.553008547470718</v>
      </c>
      <c r="GL142" s="178"/>
      <c r="GM142" s="179"/>
      <c r="GN142" s="36">
        <v>42384</v>
      </c>
      <c r="GO142" s="104">
        <v>-0.75337500000000035</v>
      </c>
      <c r="GP142" s="107">
        <v>-0.79491250000000058</v>
      </c>
      <c r="GQ142" s="173">
        <v>-23.97834002175999</v>
      </c>
      <c r="GR142" s="197">
        <v>0.1</v>
      </c>
      <c r="GS142" s="218">
        <v>2.0449125000000006</v>
      </c>
      <c r="GT142" s="222">
        <f t="shared" si="438"/>
        <v>0</v>
      </c>
      <c r="GU142" s="223">
        <f t="shared" si="439"/>
        <v>0.5</v>
      </c>
      <c r="GV142" s="198">
        <f t="shared" si="422"/>
        <v>-24.439999999999998</v>
      </c>
      <c r="GW142" s="198">
        <f t="shared" si="341"/>
        <v>5.0000000000000711E-2</v>
      </c>
      <c r="GX142" s="503">
        <f t="shared" si="373"/>
        <v>0</v>
      </c>
      <c r="GY142" s="503">
        <f t="shared" si="374"/>
        <v>0</v>
      </c>
      <c r="GZ142" s="503">
        <f t="shared" si="375"/>
        <v>0</v>
      </c>
      <c r="HA142" s="503">
        <f t="shared" si="376"/>
        <v>0</v>
      </c>
      <c r="HB142" s="504">
        <f t="shared" si="256"/>
        <v>-23.818454129133205</v>
      </c>
      <c r="HC142" s="513">
        <f t="shared" si="390"/>
        <v>5.0000000000000711E-2</v>
      </c>
      <c r="HD142" s="513">
        <f t="shared" si="423"/>
        <v>5.0000000000000711E-2</v>
      </c>
      <c r="HF142" s="161"/>
      <c r="HH142" s="103">
        <f t="shared" si="402"/>
        <v>-23.969054129133184</v>
      </c>
      <c r="HJ142" s="179"/>
      <c r="HK142" s="36">
        <v>42384</v>
      </c>
      <c r="HL142" s="104">
        <v>-0.75337500000000035</v>
      </c>
      <c r="HM142" s="107">
        <v>-0.79491250000000058</v>
      </c>
      <c r="HN142" s="173">
        <v>-23.97834002175999</v>
      </c>
      <c r="HO142" s="197">
        <v>0.1</v>
      </c>
      <c r="HP142" s="218">
        <v>-0.15508749999999938</v>
      </c>
      <c r="HQ142" s="222">
        <f t="shared" si="440"/>
        <v>-1</v>
      </c>
      <c r="HR142" s="223">
        <f t="shared" si="441"/>
        <v>0</v>
      </c>
      <c r="HS142" s="198">
        <f t="shared" si="424"/>
        <v>-24.215620786868797</v>
      </c>
      <c r="HT142" s="198">
        <f t="shared" si="346"/>
        <v>-0.10000000000000142</v>
      </c>
      <c r="HU142" s="503">
        <f t="shared" si="377"/>
        <v>0</v>
      </c>
      <c r="HV142" s="503">
        <f t="shared" si="378"/>
        <v>0</v>
      </c>
      <c r="HW142" s="503">
        <f t="shared" si="379"/>
        <v>0</v>
      </c>
      <c r="HX142" s="503">
        <f t="shared" si="380"/>
        <v>0</v>
      </c>
      <c r="HY142" s="504">
        <f t="shared" si="260"/>
        <v>-23.815620786868799</v>
      </c>
      <c r="HZ142" s="513">
        <f t="shared" si="391"/>
        <v>-6.0000000000000851E-2</v>
      </c>
      <c r="IA142" s="513">
        <f t="shared" si="425"/>
        <v>-0.10000000000000142</v>
      </c>
      <c r="IB142" s="159"/>
      <c r="IC142" s="161"/>
      <c r="ID142" s="159"/>
      <c r="IE142" s="103">
        <f t="shared" si="403"/>
        <v>-23.501828218144798</v>
      </c>
      <c r="IF142" s="225">
        <v>-24.016157407407405</v>
      </c>
      <c r="IG142" s="179"/>
      <c r="IH142" s="36">
        <v>42384</v>
      </c>
      <c r="II142" s="104">
        <v>-0.75337500000000035</v>
      </c>
      <c r="IJ142" s="107">
        <v>-0.79491250000000058</v>
      </c>
      <c r="IK142" s="173">
        <v>-23.97834002175999</v>
      </c>
      <c r="IL142" s="197">
        <v>0.1</v>
      </c>
      <c r="IM142" s="218">
        <v>-13.305087499999999</v>
      </c>
      <c r="IN142" s="222">
        <f t="shared" si="442"/>
        <v>-2.5</v>
      </c>
      <c r="IO142" s="223">
        <f t="shared" si="443"/>
        <v>0</v>
      </c>
      <c r="IP142" s="198">
        <f t="shared" si="426"/>
        <v>-24.5</v>
      </c>
      <c r="IQ142" s="198">
        <f t="shared" si="351"/>
        <v>6.5999999999998948E-2</v>
      </c>
      <c r="IR142" s="503">
        <f t="shared" si="381"/>
        <v>0</v>
      </c>
      <c r="IS142" s="503">
        <f t="shared" si="382"/>
        <v>0</v>
      </c>
      <c r="IT142" s="503">
        <f t="shared" si="383"/>
        <v>0</v>
      </c>
      <c r="IU142" s="503">
        <f t="shared" si="384"/>
        <v>0</v>
      </c>
      <c r="IV142" s="504">
        <f t="shared" si="264"/>
        <v>-24.044167740969183</v>
      </c>
      <c r="IW142" s="513">
        <f t="shared" si="392"/>
        <v>3.9599999999999365E-2</v>
      </c>
      <c r="IX142" s="513">
        <f t="shared" si="427"/>
        <v>2.639999999999958E-2</v>
      </c>
      <c r="IY142" s="159"/>
      <c r="IZ142" s="161"/>
      <c r="JA142" s="159"/>
      <c r="JB142" s="103">
        <f t="shared" si="404"/>
        <v>-23.879514087414073</v>
      </c>
      <c r="JC142" s="227"/>
      <c r="JD142" s="170">
        <v>-23.97834002175999</v>
      </c>
      <c r="JF142" s="159">
        <v>-5.2050874999999994</v>
      </c>
      <c r="JG142" s="159">
        <f t="shared" si="405"/>
        <v>-24.367094754535998</v>
      </c>
      <c r="JH142" s="159"/>
      <c r="JJ142" s="159">
        <v>3.8949125000000002</v>
      </c>
      <c r="JK142" s="159">
        <f t="shared" si="406"/>
        <v>-23.196721249792322</v>
      </c>
      <c r="JL142" s="159"/>
      <c r="JN142" s="159">
        <v>1.7949125000000006</v>
      </c>
      <c r="JO142" s="159">
        <f t="shared" si="407"/>
        <v>-22.812124073501185</v>
      </c>
      <c r="JP142" s="159"/>
      <c r="JR142" s="159">
        <v>-0.55508749999999951</v>
      </c>
      <c r="JS142" s="159">
        <f t="shared" si="408"/>
        <v>-24.27382459681197</v>
      </c>
      <c r="JT142" s="159"/>
      <c r="JV142" s="159">
        <v>-7.7050874999999994</v>
      </c>
      <c r="JW142" s="159">
        <f t="shared" si="409"/>
        <v>-24.553008547470718</v>
      </c>
      <c r="JX142" s="159"/>
      <c r="JZ142" s="159">
        <v>2.0449125000000006</v>
      </c>
      <c r="KA142" s="159">
        <f t="shared" si="410"/>
        <v>-23.969054129133184</v>
      </c>
      <c r="KB142" s="159"/>
      <c r="KD142" s="370">
        <v>-0.15508749999999938</v>
      </c>
      <c r="KE142" s="159">
        <f t="shared" si="411"/>
        <v>-23.501828218144798</v>
      </c>
      <c r="KF142" s="228">
        <v>-24.016157407407405</v>
      </c>
      <c r="KH142" s="218">
        <v>-13.305087499999999</v>
      </c>
      <c r="KI142" s="159">
        <f t="shared" si="232"/>
        <v>-23.879514087414073</v>
      </c>
      <c r="KJ142" s="227"/>
      <c r="KK142" s="36">
        <v>42384</v>
      </c>
      <c r="KL142" s="36"/>
    </row>
    <row r="143" spans="1:315" ht="15.75" thickBot="1" x14ac:dyDescent="0.3">
      <c r="A143" s="95">
        <v>41289</v>
      </c>
      <c r="B143" s="36">
        <v>41289</v>
      </c>
      <c r="C143" s="303">
        <v>-6</v>
      </c>
      <c r="D143" s="303">
        <v>3.0999999999999996</v>
      </c>
      <c r="E143" s="303">
        <v>1</v>
      </c>
      <c r="F143" s="303">
        <v>-1.35</v>
      </c>
      <c r="G143" s="303">
        <v>-8.5</v>
      </c>
      <c r="H143" s="303">
        <v>1.25</v>
      </c>
      <c r="I143" s="303">
        <v>-0.95</v>
      </c>
      <c r="J143" s="303">
        <v>-14.1</v>
      </c>
      <c r="K143" s="105"/>
      <c r="L143" s="36">
        <v>42384</v>
      </c>
      <c r="M143" s="104">
        <v>-0.75337500000000035</v>
      </c>
      <c r="N143" s="98">
        <f t="shared" si="215"/>
        <v>-0.79491250000000058</v>
      </c>
      <c r="O143" s="107">
        <f t="shared" si="216"/>
        <v>-0.82869166666666738</v>
      </c>
      <c r="P143" s="264"/>
      <c r="Q143" s="177">
        <v>42384</v>
      </c>
      <c r="R143" s="303">
        <v>-6</v>
      </c>
      <c r="S143" s="219">
        <v>-5.2050874999999994</v>
      </c>
      <c r="U143" s="303">
        <v>3.0999999999999996</v>
      </c>
      <c r="V143" s="219">
        <v>3.8949125000000002</v>
      </c>
      <c r="X143" s="303">
        <v>1</v>
      </c>
      <c r="Y143" s="219">
        <v>1.7949125000000006</v>
      </c>
      <c r="AA143" s="303">
        <v>-1.35</v>
      </c>
      <c r="AB143" s="219">
        <v>-0.55508749999999951</v>
      </c>
      <c r="AD143" s="303">
        <v>-8.5</v>
      </c>
      <c r="AE143" s="218">
        <v>-7.7050874999999994</v>
      </c>
      <c r="AG143" s="303">
        <v>1.25</v>
      </c>
      <c r="AH143" s="218">
        <v>2.0449125000000006</v>
      </c>
      <c r="AJ143" s="303">
        <v>-0.95</v>
      </c>
      <c r="AK143" s="218">
        <v>-0.15508749999999938</v>
      </c>
      <c r="AL143" s="103">
        <v>-24.016157407407405</v>
      </c>
      <c r="AM143" s="303">
        <v>-14.1</v>
      </c>
      <c r="AN143" s="330">
        <f t="shared" si="444"/>
        <v>-13.305087499999999</v>
      </c>
      <c r="AO143" s="103"/>
      <c r="AZ143" s="36">
        <v>42385</v>
      </c>
      <c r="BA143" s="303">
        <v>-6.2</v>
      </c>
      <c r="BB143" s="227"/>
      <c r="BC143" s="303">
        <v>0.54999999999999993</v>
      </c>
      <c r="BD143" s="184"/>
      <c r="BE143" s="303">
        <v>1.75</v>
      </c>
      <c r="BF143" s="184"/>
      <c r="BG143" s="303">
        <v>-1.2</v>
      </c>
      <c r="BH143" s="184"/>
      <c r="BI143" s="303">
        <v>-5.0999999999999996</v>
      </c>
      <c r="BJ143" s="184"/>
      <c r="BK143" s="303">
        <v>1.85</v>
      </c>
      <c r="BL143" s="498">
        <v>-23.63025</v>
      </c>
      <c r="BM143" s="303">
        <v>-0.85</v>
      </c>
      <c r="BN143" s="184"/>
      <c r="BO143" s="303">
        <v>-12.05</v>
      </c>
      <c r="BP143" s="184"/>
      <c r="BQ143">
        <f t="shared" si="396"/>
        <v>1</v>
      </c>
      <c r="BR143" s="36">
        <v>42377</v>
      </c>
      <c r="BS143">
        <v>82</v>
      </c>
      <c r="BT143">
        <f t="shared" si="393"/>
        <v>0.82</v>
      </c>
      <c r="BU143" s="490"/>
      <c r="BV143" s="36">
        <v>42385</v>
      </c>
      <c r="BW143" s="100">
        <v>89</v>
      </c>
      <c r="BX143" s="100">
        <f t="shared" si="394"/>
        <v>0.89</v>
      </c>
      <c r="BY143" s="100">
        <f t="shared" si="395"/>
        <v>-23.961646665559996</v>
      </c>
      <c r="BZ143" s="100"/>
      <c r="CA143" s="100"/>
      <c r="CC143" s="36">
        <v>42385</v>
      </c>
      <c r="CD143" s="104">
        <v>-0.76805000000000012</v>
      </c>
      <c r="CE143" s="107">
        <v>-0.76071250000000024</v>
      </c>
      <c r="CF143" s="173">
        <v>-23.961646665559996</v>
      </c>
      <c r="CG143" s="197">
        <v>0.1</v>
      </c>
      <c r="CH143" s="219">
        <v>-5.4392874999999998</v>
      </c>
      <c r="CI143" s="222">
        <f t="shared" si="428"/>
        <v>-1.7</v>
      </c>
      <c r="CJ143" s="223">
        <f t="shared" si="429"/>
        <v>0</v>
      </c>
      <c r="CK143" s="198">
        <f t="shared" si="412"/>
        <v>-24.5</v>
      </c>
      <c r="CL143" s="198">
        <f t="shared" si="316"/>
        <v>0</v>
      </c>
      <c r="CM143" s="503">
        <f t="shared" si="353"/>
        <v>0</v>
      </c>
      <c r="CN143" s="503">
        <f t="shared" si="354"/>
        <v>0</v>
      </c>
      <c r="CO143" s="503">
        <f t="shared" si="355"/>
        <v>0</v>
      </c>
      <c r="CP143" s="503">
        <f t="shared" si="356"/>
        <v>0</v>
      </c>
      <c r="CQ143" s="504">
        <f t="shared" si="236"/>
        <v>-24.5</v>
      </c>
      <c r="CR143" s="513">
        <f t="shared" si="385"/>
        <v>0</v>
      </c>
      <c r="CS143" s="513">
        <f t="shared" si="413"/>
        <v>0</v>
      </c>
      <c r="CU143" s="161"/>
      <c r="CW143" s="103">
        <f t="shared" si="397"/>
        <v>-24.367094754535998</v>
      </c>
      <c r="CZ143" s="36">
        <v>42385</v>
      </c>
      <c r="DA143" s="104">
        <v>-0.76805000000000012</v>
      </c>
      <c r="DB143" s="107">
        <v>-0.76071250000000024</v>
      </c>
      <c r="DC143" s="173">
        <v>-23.961646665559996</v>
      </c>
      <c r="DD143" s="197">
        <v>0.1</v>
      </c>
      <c r="DE143" s="219">
        <v>1.3107125000000002</v>
      </c>
      <c r="DF143" s="222">
        <f t="shared" si="430"/>
        <v>0</v>
      </c>
      <c r="DG143" s="223">
        <f t="shared" si="431"/>
        <v>0.1</v>
      </c>
      <c r="DH143" s="198">
        <f t="shared" si="414"/>
        <v>-23.84</v>
      </c>
      <c r="DI143" s="198">
        <f t="shared" si="321"/>
        <v>1.0000000000001563E-2</v>
      </c>
      <c r="DJ143" s="503">
        <f t="shared" si="357"/>
        <v>0</v>
      </c>
      <c r="DK143" s="503">
        <f t="shared" si="358"/>
        <v>0</v>
      </c>
      <c r="DL143" s="503">
        <f t="shared" si="359"/>
        <v>0</v>
      </c>
      <c r="DM143" s="503">
        <f t="shared" si="360"/>
        <v>0</v>
      </c>
      <c r="DN143" s="504">
        <f t="shared" si="240"/>
        <v>-23.84</v>
      </c>
      <c r="DO143" s="513">
        <f t="shared" si="386"/>
        <v>1.0000000000001563E-2</v>
      </c>
      <c r="DP143" s="513">
        <f t="shared" si="415"/>
        <v>1.0000000000001563E-2</v>
      </c>
      <c r="DR143" s="161"/>
      <c r="DT143" s="103">
        <f t="shared" si="398"/>
        <v>-23.186721249792321</v>
      </c>
      <c r="DU143" s="178"/>
      <c r="DV143" s="179"/>
      <c r="DW143" s="36">
        <v>42385</v>
      </c>
      <c r="DX143" s="104">
        <v>-0.76805000000000012</v>
      </c>
      <c r="DY143" s="107">
        <v>-0.76071250000000024</v>
      </c>
      <c r="DZ143" s="173">
        <v>-23.961646665559996</v>
      </c>
      <c r="EA143" s="197">
        <v>0.1</v>
      </c>
      <c r="EB143" s="219">
        <v>2.5107125000000003</v>
      </c>
      <c r="EC143" s="222">
        <f t="shared" si="432"/>
        <v>0</v>
      </c>
      <c r="ED143" s="223">
        <f t="shared" si="433"/>
        <v>0.5</v>
      </c>
      <c r="EE143" s="198">
        <f t="shared" si="416"/>
        <v>-23.696014396181194</v>
      </c>
      <c r="EF143" s="198">
        <f t="shared" si="326"/>
        <v>5.0000000000000711E-2</v>
      </c>
      <c r="EG143" s="503">
        <f t="shared" si="361"/>
        <v>0</v>
      </c>
      <c r="EH143" s="503">
        <f t="shared" si="362"/>
        <v>0</v>
      </c>
      <c r="EI143" s="503">
        <f t="shared" si="363"/>
        <v>0</v>
      </c>
      <c r="EJ143" s="503">
        <f t="shared" si="364"/>
        <v>0</v>
      </c>
      <c r="EK143" s="504">
        <f t="shared" si="244"/>
        <v>-23.380124073501189</v>
      </c>
      <c r="EL143" s="513">
        <f t="shared" si="387"/>
        <v>5.0000000000000711E-2</v>
      </c>
      <c r="EM143" s="513">
        <f t="shared" si="417"/>
        <v>5.0000000000000711E-2</v>
      </c>
      <c r="EO143" s="161"/>
      <c r="EQ143" s="103">
        <f t="shared" si="399"/>
        <v>-22.762124073501184</v>
      </c>
      <c r="ER143" s="178"/>
      <c r="ES143" s="179"/>
      <c r="ET143" s="36">
        <v>42385</v>
      </c>
      <c r="EU143" s="104">
        <v>-0.76805000000000012</v>
      </c>
      <c r="EV143" s="107">
        <v>-0.76071250000000024</v>
      </c>
      <c r="EW143" s="173">
        <v>-23.961646665559996</v>
      </c>
      <c r="EX143" s="197">
        <v>0.1</v>
      </c>
      <c r="EY143" s="219">
        <v>-0.43928749999999972</v>
      </c>
      <c r="EZ143" s="222">
        <f t="shared" si="434"/>
        <v>-1</v>
      </c>
      <c r="FA143" s="223">
        <f t="shared" si="435"/>
        <v>0</v>
      </c>
      <c r="FB143" s="198">
        <f t="shared" si="418"/>
        <v>-24.422854038647188</v>
      </c>
      <c r="FC143" s="198">
        <f t="shared" si="331"/>
        <v>-0.10000000000000142</v>
      </c>
      <c r="FD143" s="503">
        <f t="shared" si="365"/>
        <v>0</v>
      </c>
      <c r="FE143" s="503">
        <f t="shared" si="366"/>
        <v>0</v>
      </c>
      <c r="FF143" s="503">
        <f t="shared" si="367"/>
        <v>0</v>
      </c>
      <c r="FG143" s="503">
        <f t="shared" si="368"/>
        <v>0</v>
      </c>
      <c r="FH143" s="504">
        <f t="shared" si="248"/>
        <v>-25.05285403864718</v>
      </c>
      <c r="FI143" s="513">
        <f t="shared" si="388"/>
        <v>-6.0000000000000851E-2</v>
      </c>
      <c r="FJ143" s="513">
        <f t="shared" si="419"/>
        <v>-4.000000000000057E-2</v>
      </c>
      <c r="FL143" s="161"/>
      <c r="FN143" s="103">
        <f t="shared" si="400"/>
        <v>-24.313824596811969</v>
      </c>
      <c r="FO143" s="178"/>
      <c r="FP143" s="179"/>
      <c r="FQ143" s="36">
        <v>42385</v>
      </c>
      <c r="FR143" s="104">
        <v>-0.76805000000000012</v>
      </c>
      <c r="FS143" s="107">
        <v>-0.76071250000000024</v>
      </c>
      <c r="FT143" s="173">
        <v>-23.961646665559996</v>
      </c>
      <c r="FU143" s="197">
        <v>0.1</v>
      </c>
      <c r="FV143" s="218">
        <v>-4.3392874999999993</v>
      </c>
      <c r="FW143" s="222">
        <f t="shared" si="436"/>
        <v>-1.7</v>
      </c>
      <c r="FX143" s="223">
        <f t="shared" si="437"/>
        <v>0</v>
      </c>
      <c r="FY143" s="198">
        <f t="shared" si="420"/>
        <v>-24.5</v>
      </c>
      <c r="FZ143" s="198">
        <f t="shared" si="336"/>
        <v>0</v>
      </c>
      <c r="GA143" s="503">
        <f t="shared" si="369"/>
        <v>0</v>
      </c>
      <c r="GB143" s="503">
        <f t="shared" si="370"/>
        <v>0</v>
      </c>
      <c r="GC143" s="503">
        <f t="shared" si="371"/>
        <v>0</v>
      </c>
      <c r="GD143" s="503">
        <f t="shared" si="372"/>
        <v>0</v>
      </c>
      <c r="GE143" s="504">
        <f t="shared" si="252"/>
        <v>-24.3</v>
      </c>
      <c r="GF143" s="513">
        <f t="shared" si="389"/>
        <v>0</v>
      </c>
      <c r="GG143" s="513">
        <f t="shared" si="421"/>
        <v>0</v>
      </c>
      <c r="GI143" s="161"/>
      <c r="GK143" s="103">
        <f t="shared" si="401"/>
        <v>-24.553008547470718</v>
      </c>
      <c r="GL143" s="178"/>
      <c r="GM143" s="179"/>
      <c r="GN143" s="36">
        <v>42385</v>
      </c>
      <c r="GO143" s="104">
        <v>-0.76805000000000012</v>
      </c>
      <c r="GP143" s="107">
        <v>-0.76071250000000024</v>
      </c>
      <c r="GQ143" s="173">
        <v>-23.961646665559996</v>
      </c>
      <c r="GR143" s="197">
        <v>0.1</v>
      </c>
      <c r="GS143" s="218">
        <v>2.6107125000000004</v>
      </c>
      <c r="GT143" s="222">
        <f t="shared" si="438"/>
        <v>0</v>
      </c>
      <c r="GU143" s="223">
        <f t="shared" si="439"/>
        <v>0.5</v>
      </c>
      <c r="GV143" s="198">
        <f t="shared" si="422"/>
        <v>-24.389999999999997</v>
      </c>
      <c r="GW143" s="198">
        <f t="shared" si="341"/>
        <v>5.0000000000000711E-2</v>
      </c>
      <c r="GX143" s="503">
        <f t="shared" si="373"/>
        <v>0</v>
      </c>
      <c r="GY143" s="503">
        <f t="shared" si="374"/>
        <v>0</v>
      </c>
      <c r="GZ143" s="503">
        <f t="shared" si="375"/>
        <v>0</v>
      </c>
      <c r="HA143" s="503">
        <f t="shared" si="376"/>
        <v>0</v>
      </c>
      <c r="HB143" s="504">
        <f t="shared" si="256"/>
        <v>-23.768454129133204</v>
      </c>
      <c r="HC143" s="513">
        <f t="shared" si="390"/>
        <v>5.0000000000000711E-2</v>
      </c>
      <c r="HD143" s="513">
        <f t="shared" si="423"/>
        <v>5.0000000000000711E-2</v>
      </c>
      <c r="HF143" s="161"/>
      <c r="HH143" s="103">
        <f t="shared" si="402"/>
        <v>-23.919054129133183</v>
      </c>
      <c r="HI143" s="230">
        <v>-23.63025</v>
      </c>
      <c r="HJ143" s="179"/>
      <c r="HK143" s="36">
        <v>42385</v>
      </c>
      <c r="HL143" s="104">
        <v>-0.76805000000000012</v>
      </c>
      <c r="HM143" s="107">
        <v>-0.76071250000000024</v>
      </c>
      <c r="HN143" s="173">
        <v>-23.961646665559996</v>
      </c>
      <c r="HO143" s="197">
        <v>0.1</v>
      </c>
      <c r="HP143" s="218">
        <v>-8.9287499999999742E-2</v>
      </c>
      <c r="HQ143" s="222">
        <f t="shared" si="440"/>
        <v>-1</v>
      </c>
      <c r="HR143" s="223">
        <f t="shared" si="441"/>
        <v>0</v>
      </c>
      <c r="HS143" s="198">
        <f t="shared" si="424"/>
        <v>-24.315620786868799</v>
      </c>
      <c r="HT143" s="198">
        <f t="shared" si="346"/>
        <v>-0.10000000000000142</v>
      </c>
      <c r="HU143" s="503">
        <f t="shared" si="377"/>
        <v>0</v>
      </c>
      <c r="HV143" s="503">
        <f t="shared" si="378"/>
        <v>0</v>
      </c>
      <c r="HW143" s="503">
        <f t="shared" si="379"/>
        <v>0</v>
      </c>
      <c r="HX143" s="503">
        <f t="shared" si="380"/>
        <v>0</v>
      </c>
      <c r="HY143" s="504">
        <f t="shared" si="260"/>
        <v>-23.9156207868688</v>
      </c>
      <c r="HZ143" s="513">
        <f t="shared" si="391"/>
        <v>-6.0000000000000851E-2</v>
      </c>
      <c r="IA143" s="513">
        <f t="shared" si="425"/>
        <v>-0.10000000000000142</v>
      </c>
      <c r="IB143" s="159"/>
      <c r="IC143" s="161"/>
      <c r="ID143" s="159"/>
      <c r="IE143" s="103">
        <f t="shared" si="403"/>
        <v>-23.601828218144799</v>
      </c>
      <c r="IF143" s="178"/>
      <c r="IG143" s="179"/>
      <c r="IH143" s="36">
        <v>42385</v>
      </c>
      <c r="II143" s="104">
        <v>-0.76805000000000012</v>
      </c>
      <c r="IJ143" s="107">
        <v>-0.76071250000000024</v>
      </c>
      <c r="IK143" s="173">
        <v>-23.961646665559996</v>
      </c>
      <c r="IL143" s="197">
        <v>0.1</v>
      </c>
      <c r="IM143" s="218">
        <v>-11.2892875</v>
      </c>
      <c r="IN143" s="222">
        <f t="shared" si="442"/>
        <v>-2.5</v>
      </c>
      <c r="IO143" s="223">
        <f t="shared" si="443"/>
        <v>0</v>
      </c>
      <c r="IP143" s="198">
        <f t="shared" si="426"/>
        <v>-24.5</v>
      </c>
      <c r="IQ143" s="198">
        <f t="shared" si="351"/>
        <v>0</v>
      </c>
      <c r="IR143" s="503">
        <f t="shared" si="381"/>
        <v>0</v>
      </c>
      <c r="IS143" s="503">
        <f t="shared" si="382"/>
        <v>0</v>
      </c>
      <c r="IT143" s="503">
        <f t="shared" si="383"/>
        <v>0</v>
      </c>
      <c r="IU143" s="503">
        <f t="shared" si="384"/>
        <v>0</v>
      </c>
      <c r="IV143" s="504">
        <f t="shared" si="264"/>
        <v>-24.044167740969183</v>
      </c>
      <c r="IW143" s="513">
        <f t="shared" si="392"/>
        <v>0</v>
      </c>
      <c r="IX143" s="513">
        <f t="shared" si="427"/>
        <v>0</v>
      </c>
      <c r="IY143" s="159"/>
      <c r="IZ143" s="161"/>
      <c r="JA143" s="159"/>
      <c r="JB143" s="103">
        <f t="shared" si="404"/>
        <v>-23.879514087414073</v>
      </c>
      <c r="JC143" s="184"/>
      <c r="JD143" s="515">
        <v>-23.961646665559996</v>
      </c>
      <c r="JF143" s="159">
        <v>-5.4392874999999998</v>
      </c>
      <c r="JG143" s="159">
        <f t="shared" si="405"/>
        <v>-24.367094754535998</v>
      </c>
      <c r="JH143" s="159"/>
      <c r="JJ143" s="159">
        <v>1.3107125000000002</v>
      </c>
      <c r="JK143" s="159">
        <f t="shared" si="406"/>
        <v>-23.186721249792321</v>
      </c>
      <c r="JL143" s="159"/>
      <c r="JN143" s="159">
        <v>2.5107125000000003</v>
      </c>
      <c r="JO143" s="159">
        <f t="shared" si="407"/>
        <v>-22.762124073501184</v>
      </c>
      <c r="JP143" s="159"/>
      <c r="JR143" s="159">
        <v>-0.43928749999999972</v>
      </c>
      <c r="JS143" s="159">
        <f t="shared" si="408"/>
        <v>-24.313824596811969</v>
      </c>
      <c r="JT143" s="159"/>
      <c r="JV143" s="159">
        <v>-4.3392874999999993</v>
      </c>
      <c r="JW143" s="159">
        <f t="shared" si="409"/>
        <v>-24.553008547470718</v>
      </c>
      <c r="JX143" s="159"/>
      <c r="JZ143" s="159">
        <v>2.6107125000000004</v>
      </c>
      <c r="KA143" s="159">
        <f t="shared" si="410"/>
        <v>-23.919054129133183</v>
      </c>
      <c r="KB143" s="228">
        <v>-23.63025</v>
      </c>
      <c r="KD143" s="370">
        <v>-8.9287499999999742E-2</v>
      </c>
      <c r="KE143" s="159">
        <f t="shared" si="411"/>
        <v>-23.601828218144799</v>
      </c>
      <c r="KF143" s="159"/>
      <c r="KH143" s="218">
        <v>-11.2892875</v>
      </c>
      <c r="KI143" s="159">
        <f t="shared" si="232"/>
        <v>-23.879514087414073</v>
      </c>
      <c r="KJ143" s="159"/>
      <c r="KK143" s="36">
        <v>42385</v>
      </c>
      <c r="KL143" s="36"/>
    </row>
    <row r="144" spans="1:315" ht="15.75" thickBot="1" x14ac:dyDescent="0.3">
      <c r="A144" s="95">
        <v>41290</v>
      </c>
      <c r="B144" s="36">
        <v>41290</v>
      </c>
      <c r="C144" s="303">
        <v>-6.2</v>
      </c>
      <c r="D144" s="303">
        <v>0.54999999999999993</v>
      </c>
      <c r="E144" s="303">
        <v>1.75</v>
      </c>
      <c r="F144" s="303">
        <v>-1.2</v>
      </c>
      <c r="G144" s="303">
        <v>-5.0999999999999996</v>
      </c>
      <c r="H144" s="303">
        <v>1.85</v>
      </c>
      <c r="I144" s="303">
        <v>-0.85</v>
      </c>
      <c r="J144" s="303">
        <v>-12.05</v>
      </c>
      <c r="K144" s="105"/>
      <c r="L144" s="36">
        <v>42385</v>
      </c>
      <c r="M144" s="104">
        <v>-0.76805000000000012</v>
      </c>
      <c r="N144" s="98">
        <f t="shared" si="215"/>
        <v>-0.76071250000000024</v>
      </c>
      <c r="O144" s="107">
        <f t="shared" si="216"/>
        <v>-0.78595833333333376</v>
      </c>
      <c r="P144" s="264"/>
      <c r="Q144" s="177">
        <v>42385</v>
      </c>
      <c r="R144" s="303">
        <v>-6.2</v>
      </c>
      <c r="S144" s="219">
        <v>-5.4392874999999998</v>
      </c>
      <c r="U144" s="303">
        <v>0.54999999999999993</v>
      </c>
      <c r="V144" s="219">
        <v>1.3107125000000002</v>
      </c>
      <c r="X144" s="303">
        <v>1.75</v>
      </c>
      <c r="Y144" s="219">
        <v>2.5107125000000003</v>
      </c>
      <c r="AA144" s="303">
        <v>-1.2</v>
      </c>
      <c r="AB144" s="219">
        <v>-0.43928749999999972</v>
      </c>
      <c r="AD144" s="303">
        <v>-5.0999999999999996</v>
      </c>
      <c r="AE144" s="218">
        <v>-4.3392874999999993</v>
      </c>
      <c r="AG144" s="303">
        <v>1.85</v>
      </c>
      <c r="AH144" s="218">
        <v>2.6107125000000004</v>
      </c>
      <c r="AI144" s="103">
        <v>-23.63025</v>
      </c>
      <c r="AJ144" s="303">
        <v>-0.85</v>
      </c>
      <c r="AK144" s="218">
        <v>-8.9287499999999742E-2</v>
      </c>
      <c r="AL144" s="103"/>
      <c r="AM144" s="303">
        <v>-12.05</v>
      </c>
      <c r="AN144" s="330">
        <f t="shared" si="444"/>
        <v>-11.2892875</v>
      </c>
      <c r="AO144" s="103"/>
      <c r="AZ144" s="36">
        <v>42386</v>
      </c>
      <c r="BA144" s="303">
        <v>-3.85</v>
      </c>
      <c r="BB144" s="227"/>
      <c r="BC144" s="303">
        <v>-1.3</v>
      </c>
      <c r="BD144" s="184">
        <v>-23.002433333333336</v>
      </c>
      <c r="BE144" s="303">
        <v>1.65</v>
      </c>
      <c r="BF144" s="184"/>
      <c r="BG144" s="303">
        <v>1.25</v>
      </c>
      <c r="BH144" s="184"/>
      <c r="BI144" s="303">
        <v>-4.05</v>
      </c>
      <c r="BJ144" s="184">
        <v>-26.049244444444447</v>
      </c>
      <c r="BK144" s="303">
        <v>3.1</v>
      </c>
      <c r="BL144" s="498"/>
      <c r="BM144" s="303">
        <v>0</v>
      </c>
      <c r="BN144" s="184"/>
      <c r="BO144" s="303">
        <v>-8.75</v>
      </c>
      <c r="BP144" s="184">
        <v>-24.307333333333332</v>
      </c>
      <c r="BQ144">
        <f t="shared" si="396"/>
        <v>1</v>
      </c>
      <c r="BR144" s="36">
        <v>42378</v>
      </c>
      <c r="BS144">
        <v>83</v>
      </c>
      <c r="BT144">
        <f t="shared" si="393"/>
        <v>0.83</v>
      </c>
      <c r="BU144">
        <v>-23.554366666666667</v>
      </c>
      <c r="BV144" s="36">
        <v>42386</v>
      </c>
      <c r="BW144" s="100">
        <v>90</v>
      </c>
      <c r="BX144" s="100">
        <f t="shared" si="394"/>
        <v>0.9</v>
      </c>
      <c r="BY144" s="100">
        <f t="shared" si="395"/>
        <v>-23.943759599999993</v>
      </c>
      <c r="BZ144" s="100"/>
      <c r="CA144" s="100"/>
      <c r="CC144" s="36">
        <v>42386</v>
      </c>
      <c r="CD144" s="104">
        <v>-0.72210000000000019</v>
      </c>
      <c r="CE144" s="107">
        <v>-0.74507500000000015</v>
      </c>
      <c r="CF144" s="173">
        <v>-23.943759599999993</v>
      </c>
      <c r="CG144" s="197">
        <v>0.1</v>
      </c>
      <c r="CH144" s="219">
        <v>-3.1049249999999997</v>
      </c>
      <c r="CI144" s="222">
        <f t="shared" si="428"/>
        <v>-1.6</v>
      </c>
      <c r="CJ144" s="223">
        <f t="shared" si="429"/>
        <v>0</v>
      </c>
      <c r="CK144" s="198">
        <f t="shared" si="412"/>
        <v>-24.5</v>
      </c>
      <c r="CL144" s="198">
        <f t="shared" si="316"/>
        <v>0</v>
      </c>
      <c r="CM144" s="503">
        <f t="shared" si="353"/>
        <v>0</v>
      </c>
      <c r="CN144" s="503">
        <f t="shared" si="354"/>
        <v>0</v>
      </c>
      <c r="CO144" s="503">
        <f t="shared" si="355"/>
        <v>0</v>
      </c>
      <c r="CP144" s="503">
        <f t="shared" si="356"/>
        <v>0</v>
      </c>
      <c r="CQ144" s="504">
        <f t="shared" si="236"/>
        <v>-24.5</v>
      </c>
      <c r="CR144" s="513">
        <f t="shared" si="385"/>
        <v>0</v>
      </c>
      <c r="CS144" s="513">
        <f t="shared" si="413"/>
        <v>0</v>
      </c>
      <c r="CU144" s="161"/>
      <c r="CW144" s="103">
        <f t="shared" si="397"/>
        <v>-24.367094754535998</v>
      </c>
      <c r="CZ144" s="36">
        <v>42386</v>
      </c>
      <c r="DA144" s="104">
        <v>-0.72210000000000019</v>
      </c>
      <c r="DB144" s="107">
        <v>-0.74507500000000015</v>
      </c>
      <c r="DC144" s="173">
        <v>-23.943759599999993</v>
      </c>
      <c r="DD144" s="197">
        <v>0.1</v>
      </c>
      <c r="DE144" s="219">
        <v>-0.55492499999999989</v>
      </c>
      <c r="DF144" s="222">
        <f t="shared" si="430"/>
        <v>-1</v>
      </c>
      <c r="DG144" s="223">
        <f t="shared" si="431"/>
        <v>0</v>
      </c>
      <c r="DH144" s="198">
        <f t="shared" si="414"/>
        <v>-23.94</v>
      </c>
      <c r="DI144" s="198">
        <f t="shared" si="321"/>
        <v>-0.10000000000000142</v>
      </c>
      <c r="DJ144" s="503">
        <f t="shared" si="357"/>
        <v>0</v>
      </c>
      <c r="DK144" s="503">
        <f t="shared" si="358"/>
        <v>0</v>
      </c>
      <c r="DL144" s="503">
        <f t="shared" si="359"/>
        <v>0</v>
      </c>
      <c r="DM144" s="503">
        <f t="shared" si="360"/>
        <v>0</v>
      </c>
      <c r="DN144" s="504">
        <f t="shared" si="240"/>
        <v>-23.94</v>
      </c>
      <c r="DO144" s="513">
        <f t="shared" si="386"/>
        <v>-6.0000000000000851E-2</v>
      </c>
      <c r="DP144" s="513">
        <f t="shared" si="415"/>
        <v>-0.10000000000000142</v>
      </c>
      <c r="DR144" s="161"/>
      <c r="DT144" s="103">
        <f t="shared" si="398"/>
        <v>-23.286721249792322</v>
      </c>
      <c r="DU144" s="229">
        <v>-23.002433333333336</v>
      </c>
      <c r="DV144" s="179"/>
      <c r="DW144" s="36">
        <v>42386</v>
      </c>
      <c r="DX144" s="104">
        <v>-0.72210000000000019</v>
      </c>
      <c r="DY144" s="107">
        <v>-0.74507500000000015</v>
      </c>
      <c r="DZ144" s="173">
        <v>-23.943759599999993</v>
      </c>
      <c r="EA144" s="197">
        <v>0.1</v>
      </c>
      <c r="EB144" s="219">
        <v>2.3950750000000003</v>
      </c>
      <c r="EC144" s="222">
        <f t="shared" si="432"/>
        <v>0</v>
      </c>
      <c r="ED144" s="223">
        <f t="shared" si="433"/>
        <v>0.5</v>
      </c>
      <c r="EE144" s="198">
        <f t="shared" si="416"/>
        <v>-23.646014396181194</v>
      </c>
      <c r="EF144" s="198">
        <f t="shared" si="326"/>
        <v>5.0000000000000711E-2</v>
      </c>
      <c r="EG144" s="503">
        <f t="shared" si="361"/>
        <v>0</v>
      </c>
      <c r="EH144" s="503">
        <f t="shared" si="362"/>
        <v>0</v>
      </c>
      <c r="EI144" s="503">
        <f t="shared" si="363"/>
        <v>0</v>
      </c>
      <c r="EJ144" s="503">
        <f t="shared" si="364"/>
        <v>0</v>
      </c>
      <c r="EK144" s="504">
        <f t="shared" si="244"/>
        <v>-23.330124073501189</v>
      </c>
      <c r="EL144" s="513">
        <f t="shared" si="387"/>
        <v>5.0000000000000711E-2</v>
      </c>
      <c r="EM144" s="513">
        <f t="shared" si="417"/>
        <v>5.0000000000000711E-2</v>
      </c>
      <c r="EO144" s="161"/>
      <c r="EQ144" s="103">
        <f t="shared" si="399"/>
        <v>-22.712124073501183</v>
      </c>
      <c r="ER144" s="178"/>
      <c r="ES144" s="179"/>
      <c r="ET144" s="36">
        <v>42386</v>
      </c>
      <c r="EU144" s="104">
        <v>-0.72210000000000019</v>
      </c>
      <c r="EV144" s="107">
        <v>-0.74507500000000015</v>
      </c>
      <c r="EW144" s="173">
        <v>-23.943759599999993</v>
      </c>
      <c r="EX144" s="197">
        <v>0.1</v>
      </c>
      <c r="EY144" s="219">
        <v>1.9950750000000002</v>
      </c>
      <c r="EZ144" s="222">
        <f t="shared" si="434"/>
        <v>0</v>
      </c>
      <c r="FA144" s="223">
        <f t="shared" si="435"/>
        <v>0.1</v>
      </c>
      <c r="FB144" s="198">
        <f t="shared" si="418"/>
        <v>-24.412854038647186</v>
      </c>
      <c r="FC144" s="198">
        <f t="shared" si="331"/>
        <v>1.0000000000001563E-2</v>
      </c>
      <c r="FD144" s="503">
        <f t="shared" si="365"/>
        <v>0</v>
      </c>
      <c r="FE144" s="503">
        <f t="shared" si="366"/>
        <v>0</v>
      </c>
      <c r="FF144" s="503">
        <f t="shared" si="367"/>
        <v>0</v>
      </c>
      <c r="FG144" s="503">
        <f t="shared" si="368"/>
        <v>0</v>
      </c>
      <c r="FH144" s="504">
        <f t="shared" si="248"/>
        <v>-25.042854038647178</v>
      </c>
      <c r="FI144" s="513">
        <f t="shared" si="388"/>
        <v>1.0000000000001563E-2</v>
      </c>
      <c r="FJ144" s="513">
        <f t="shared" si="419"/>
        <v>1.0000000000001563E-2</v>
      </c>
      <c r="FL144" s="161"/>
      <c r="FN144" s="103">
        <f t="shared" si="400"/>
        <v>-24.303824596811967</v>
      </c>
      <c r="FO144" s="178"/>
      <c r="FP144" s="179"/>
      <c r="FQ144" s="36">
        <v>42386</v>
      </c>
      <c r="FR144" s="104">
        <v>-0.72210000000000019</v>
      </c>
      <c r="FS144" s="107">
        <v>-0.74507500000000015</v>
      </c>
      <c r="FT144" s="173">
        <v>-23.943759599999993</v>
      </c>
      <c r="FU144" s="197">
        <v>0.1</v>
      </c>
      <c r="FV144" s="218">
        <v>-3.3049249999999999</v>
      </c>
      <c r="FW144" s="222">
        <f t="shared" si="436"/>
        <v>-1.6</v>
      </c>
      <c r="FX144" s="223">
        <f t="shared" si="437"/>
        <v>0</v>
      </c>
      <c r="FY144" s="198">
        <f t="shared" si="420"/>
        <v>-24.5</v>
      </c>
      <c r="FZ144" s="198">
        <f t="shared" si="336"/>
        <v>0</v>
      </c>
      <c r="GA144" s="503">
        <f t="shared" si="369"/>
        <v>0</v>
      </c>
      <c r="GB144" s="503">
        <f t="shared" si="370"/>
        <v>0</v>
      </c>
      <c r="GC144" s="503">
        <f t="shared" si="371"/>
        <v>0</v>
      </c>
      <c r="GD144" s="503">
        <f t="shared" si="372"/>
        <v>0</v>
      </c>
      <c r="GE144" s="504">
        <f t="shared" si="252"/>
        <v>-24.3</v>
      </c>
      <c r="GF144" s="513">
        <f t="shared" si="389"/>
        <v>0</v>
      </c>
      <c r="GG144" s="513">
        <f t="shared" si="421"/>
        <v>0</v>
      </c>
      <c r="GI144" s="161"/>
      <c r="GK144" s="103">
        <f t="shared" si="401"/>
        <v>-24.553008547470718</v>
      </c>
      <c r="GL144" s="229">
        <v>-26.049244444444447</v>
      </c>
      <c r="GM144" s="179"/>
      <c r="GN144" s="36">
        <v>42386</v>
      </c>
      <c r="GO144" s="104">
        <v>-0.72210000000000019</v>
      </c>
      <c r="GP144" s="107">
        <v>-0.74507500000000015</v>
      </c>
      <c r="GQ144" s="173">
        <v>-23.943759599999993</v>
      </c>
      <c r="GR144" s="197">
        <v>0.1</v>
      </c>
      <c r="GS144" s="218">
        <v>3.8450750000000005</v>
      </c>
      <c r="GT144" s="222">
        <f t="shared" si="438"/>
        <v>0</v>
      </c>
      <c r="GU144" s="223">
        <f t="shared" si="439"/>
        <v>1</v>
      </c>
      <c r="GV144" s="198">
        <f t="shared" si="422"/>
        <v>-24.289999999999996</v>
      </c>
      <c r="GW144" s="198">
        <f t="shared" si="341"/>
        <v>0.10000000000000142</v>
      </c>
      <c r="GX144" s="503">
        <f t="shared" si="373"/>
        <v>0</v>
      </c>
      <c r="GY144" s="503">
        <f t="shared" si="374"/>
        <v>0</v>
      </c>
      <c r="GZ144" s="503">
        <f t="shared" si="375"/>
        <v>0</v>
      </c>
      <c r="HA144" s="503">
        <f t="shared" si="376"/>
        <v>0</v>
      </c>
      <c r="HB144" s="504">
        <f t="shared" si="256"/>
        <v>-23.668454129133202</v>
      </c>
      <c r="HC144" s="513">
        <f t="shared" si="390"/>
        <v>0.10000000000000142</v>
      </c>
      <c r="HD144" s="513">
        <f t="shared" si="423"/>
        <v>0.10000000000000142</v>
      </c>
      <c r="HF144" s="161"/>
      <c r="HH144" s="103">
        <f t="shared" si="402"/>
        <v>-23.819054129133182</v>
      </c>
      <c r="HI144" s="98"/>
      <c r="HJ144" s="179"/>
      <c r="HK144" s="36">
        <v>42386</v>
      </c>
      <c r="HL144" s="104">
        <v>-0.72210000000000019</v>
      </c>
      <c r="HM144" s="107">
        <v>-0.74507500000000015</v>
      </c>
      <c r="HN144" s="173">
        <v>-23.943759599999993</v>
      </c>
      <c r="HO144" s="197">
        <v>0.1</v>
      </c>
      <c r="HP144" s="218">
        <v>0.74507500000000015</v>
      </c>
      <c r="HQ144" s="222">
        <f t="shared" si="440"/>
        <v>0</v>
      </c>
      <c r="HR144" s="223">
        <f t="shared" si="441"/>
        <v>-0.5</v>
      </c>
      <c r="HS144" s="198">
        <f t="shared" si="424"/>
        <v>-24.365620786868799</v>
      </c>
      <c r="HT144" s="198">
        <f t="shared" si="346"/>
        <v>-5.0000000000000711E-2</v>
      </c>
      <c r="HU144" s="503">
        <f t="shared" si="377"/>
        <v>0</v>
      </c>
      <c r="HV144" s="503">
        <f t="shared" si="378"/>
        <v>0</v>
      </c>
      <c r="HW144" s="503">
        <f t="shared" si="379"/>
        <v>0</v>
      </c>
      <c r="HX144" s="503">
        <f t="shared" si="380"/>
        <v>0</v>
      </c>
      <c r="HY144" s="504">
        <f t="shared" si="260"/>
        <v>-23.965620786868801</v>
      </c>
      <c r="HZ144" s="513">
        <f t="shared" si="391"/>
        <v>-5.0000000000000711E-2</v>
      </c>
      <c r="IA144" s="513">
        <f t="shared" si="425"/>
        <v>-5.0000000000000711E-2</v>
      </c>
      <c r="IB144" s="159"/>
      <c r="IC144" s="161"/>
      <c r="ID144" s="159"/>
      <c r="IE144" s="103">
        <f t="shared" si="403"/>
        <v>-23.6518282181448</v>
      </c>
      <c r="IF144" s="178"/>
      <c r="IG144" s="179"/>
      <c r="IH144" s="36">
        <v>42386</v>
      </c>
      <c r="II144" s="104">
        <v>-0.72210000000000019</v>
      </c>
      <c r="IJ144" s="107">
        <v>-0.74507500000000015</v>
      </c>
      <c r="IK144" s="173">
        <v>-23.943759599999993</v>
      </c>
      <c r="IL144" s="197">
        <v>0.1</v>
      </c>
      <c r="IM144" s="218">
        <v>-8.0049250000000001</v>
      </c>
      <c r="IN144" s="222">
        <f t="shared" si="442"/>
        <v>-2</v>
      </c>
      <c r="IO144" s="223">
        <f t="shared" si="443"/>
        <v>0</v>
      </c>
      <c r="IP144" s="198">
        <f t="shared" si="426"/>
        <v>-24.5</v>
      </c>
      <c r="IQ144" s="198">
        <f t="shared" si="351"/>
        <v>0</v>
      </c>
      <c r="IR144" s="503">
        <f t="shared" si="381"/>
        <v>0</v>
      </c>
      <c r="IS144" s="503">
        <f t="shared" si="382"/>
        <v>0</v>
      </c>
      <c r="IT144" s="503">
        <f t="shared" si="383"/>
        <v>0</v>
      </c>
      <c r="IU144" s="503">
        <f t="shared" si="384"/>
        <v>0</v>
      </c>
      <c r="IV144" s="504">
        <f t="shared" si="264"/>
        <v>-24.044167740969183</v>
      </c>
      <c r="IW144" s="513">
        <f t="shared" si="392"/>
        <v>0</v>
      </c>
      <c r="IX144" s="513">
        <f t="shared" si="427"/>
        <v>0</v>
      </c>
      <c r="IY144" s="159"/>
      <c r="IZ144" s="161"/>
      <c r="JA144" s="159"/>
      <c r="JB144" s="103">
        <f t="shared" si="404"/>
        <v>-23.879514087414073</v>
      </c>
      <c r="JC144" s="184">
        <v>-24.307333333333332</v>
      </c>
      <c r="JD144" s="515">
        <v>-23.943759599999993</v>
      </c>
      <c r="JF144" s="159">
        <v>-3.1049249999999997</v>
      </c>
      <c r="JG144" s="159">
        <f t="shared" si="405"/>
        <v>-24.367094754535998</v>
      </c>
      <c r="JH144" s="159"/>
      <c r="JJ144" s="159">
        <v>-0.55492499999999989</v>
      </c>
      <c r="JK144" s="159">
        <f t="shared" si="406"/>
        <v>-23.286721249792322</v>
      </c>
      <c r="JL144" s="228">
        <v>-23.002433333333336</v>
      </c>
      <c r="JN144" s="159">
        <v>2.3950750000000003</v>
      </c>
      <c r="JO144" s="159">
        <f t="shared" si="407"/>
        <v>-22.712124073501183</v>
      </c>
      <c r="JP144" s="159"/>
      <c r="JR144" s="159">
        <v>1.9950750000000002</v>
      </c>
      <c r="JS144" s="159">
        <f t="shared" si="408"/>
        <v>-24.303824596811967</v>
      </c>
      <c r="JT144" s="159"/>
      <c r="JV144" s="159">
        <v>-3.3049249999999999</v>
      </c>
      <c r="JW144" s="159">
        <f t="shared" si="409"/>
        <v>-24.553008547470718</v>
      </c>
      <c r="JX144" s="228">
        <v>-26.049244444444447</v>
      </c>
      <c r="JZ144" s="159">
        <v>3.8450750000000005</v>
      </c>
      <c r="KA144" s="159">
        <f t="shared" si="410"/>
        <v>-23.819054129133182</v>
      </c>
      <c r="KB144" s="159"/>
      <c r="KD144" s="370">
        <v>0.74507500000000015</v>
      </c>
      <c r="KE144" s="159">
        <f t="shared" si="411"/>
        <v>-23.6518282181448</v>
      </c>
      <c r="KF144" s="159"/>
      <c r="KH144" s="218">
        <v>-8.0049250000000001</v>
      </c>
      <c r="KI144" s="159">
        <f t="shared" si="232"/>
        <v>-23.879514087414073</v>
      </c>
      <c r="KJ144" s="225">
        <v>-24.307333333333332</v>
      </c>
      <c r="KK144" s="36">
        <v>42386</v>
      </c>
      <c r="KL144" s="36"/>
    </row>
    <row r="145" spans="1:315" ht="15.75" thickBot="1" x14ac:dyDescent="0.3">
      <c r="A145" s="95">
        <v>41291</v>
      </c>
      <c r="B145" s="36">
        <v>41291</v>
      </c>
      <c r="C145" s="303">
        <v>-3.85</v>
      </c>
      <c r="D145" s="303">
        <v>-1.3</v>
      </c>
      <c r="E145" s="303">
        <v>1.65</v>
      </c>
      <c r="F145" s="303">
        <v>1.25</v>
      </c>
      <c r="G145" s="303">
        <v>-4.05</v>
      </c>
      <c r="H145" s="303">
        <v>3.1</v>
      </c>
      <c r="I145" s="303">
        <v>0</v>
      </c>
      <c r="J145" s="303">
        <v>-8.75</v>
      </c>
      <c r="K145" s="105"/>
      <c r="L145" s="36">
        <v>42386</v>
      </c>
      <c r="M145" s="104">
        <v>-0.72210000000000019</v>
      </c>
      <c r="N145" s="98">
        <f t="shared" si="215"/>
        <v>-0.74507500000000015</v>
      </c>
      <c r="O145" s="107">
        <f t="shared" si="216"/>
        <v>-0.74784166666666696</v>
      </c>
      <c r="P145" s="264"/>
      <c r="Q145" s="177">
        <v>42386</v>
      </c>
      <c r="R145" s="303">
        <v>-3.85</v>
      </c>
      <c r="S145" s="219">
        <v>-3.1049249999999997</v>
      </c>
      <c r="U145" s="303">
        <v>-1.3</v>
      </c>
      <c r="V145" s="219">
        <v>-0.55492499999999989</v>
      </c>
      <c r="W145" s="182">
        <v>-23.002433333333336</v>
      </c>
      <c r="X145" s="303">
        <v>1.65</v>
      </c>
      <c r="Y145" s="219">
        <v>2.3950750000000003</v>
      </c>
      <c r="AA145" s="303">
        <v>1.25</v>
      </c>
      <c r="AB145" s="219">
        <v>1.9950750000000002</v>
      </c>
      <c r="AD145" s="303">
        <v>-4.05</v>
      </c>
      <c r="AE145" s="218">
        <v>-3.3049249999999999</v>
      </c>
      <c r="AF145" s="182">
        <v>-26.049244444444447</v>
      </c>
      <c r="AG145" s="303">
        <v>3.1</v>
      </c>
      <c r="AH145" s="218">
        <v>3.8450750000000005</v>
      </c>
      <c r="AJ145" s="303">
        <v>0</v>
      </c>
      <c r="AK145" s="218">
        <v>0.74507500000000015</v>
      </c>
      <c r="AL145" s="103"/>
      <c r="AM145" s="303">
        <v>-8.75</v>
      </c>
      <c r="AN145" s="330">
        <f t="shared" si="444"/>
        <v>-8.0049250000000001</v>
      </c>
      <c r="AO145" s="103"/>
      <c r="AZ145" s="36">
        <v>42387</v>
      </c>
      <c r="BA145" s="303">
        <v>-2.5</v>
      </c>
      <c r="BB145" s="227"/>
      <c r="BC145" s="303">
        <v>-0.2</v>
      </c>
      <c r="BD145" s="184"/>
      <c r="BE145" s="303">
        <v>2.2000000000000002</v>
      </c>
      <c r="BF145" s="184"/>
      <c r="BG145" s="303">
        <v>2.4500000000000002</v>
      </c>
      <c r="BH145" s="184"/>
      <c r="BI145" s="303">
        <v>-1.2</v>
      </c>
      <c r="BJ145" s="184"/>
      <c r="BK145" s="303">
        <v>4.0999999999999996</v>
      </c>
      <c r="BL145" s="374"/>
      <c r="BM145" s="303">
        <v>1.75</v>
      </c>
      <c r="BN145" s="184"/>
      <c r="BO145" s="303">
        <v>-5</v>
      </c>
      <c r="BP145" s="184"/>
      <c r="BQ145">
        <f t="shared" si="396"/>
        <v>1</v>
      </c>
      <c r="BR145" s="36">
        <v>42379</v>
      </c>
      <c r="BS145">
        <v>84</v>
      </c>
      <c r="BT145">
        <f t="shared" si="393"/>
        <v>0.84</v>
      </c>
      <c r="BU145" s="100"/>
      <c r="BV145" s="36">
        <v>42387</v>
      </c>
      <c r="BW145" s="100">
        <v>91</v>
      </c>
      <c r="BX145" s="100">
        <f t="shared" si="394"/>
        <v>0.91</v>
      </c>
      <c r="BY145" s="100">
        <f t="shared" si="395"/>
        <v>-23.924668476759997</v>
      </c>
      <c r="BZ145" s="100"/>
      <c r="CA145" s="100"/>
      <c r="CC145" s="36">
        <v>42387</v>
      </c>
      <c r="CD145" s="104">
        <v>-0.67444999999999999</v>
      </c>
      <c r="CE145" s="107">
        <v>-0.69827500000000009</v>
      </c>
      <c r="CF145" s="173">
        <v>-23.924668476759997</v>
      </c>
      <c r="CG145" s="197">
        <v>0.1</v>
      </c>
      <c r="CH145" s="219">
        <v>-1.8017249999999998</v>
      </c>
      <c r="CI145" s="222">
        <f t="shared" si="428"/>
        <v>-1.25</v>
      </c>
      <c r="CJ145" s="223">
        <f t="shared" si="429"/>
        <v>0</v>
      </c>
      <c r="CK145" s="198">
        <f t="shared" si="412"/>
        <v>-24.5</v>
      </c>
      <c r="CL145" s="198">
        <f t="shared" si="316"/>
        <v>0</v>
      </c>
      <c r="CM145" s="503">
        <f t="shared" si="353"/>
        <v>0</v>
      </c>
      <c r="CN145" s="503">
        <f t="shared" si="354"/>
        <v>0</v>
      </c>
      <c r="CO145" s="503">
        <f t="shared" si="355"/>
        <v>0</v>
      </c>
      <c r="CP145" s="503">
        <f t="shared" si="356"/>
        <v>0</v>
      </c>
      <c r="CQ145" s="504">
        <f t="shared" si="236"/>
        <v>-24.5</v>
      </c>
      <c r="CR145" s="513">
        <f t="shared" si="385"/>
        <v>0</v>
      </c>
      <c r="CS145" s="513">
        <f t="shared" si="413"/>
        <v>0</v>
      </c>
      <c r="CU145" s="161"/>
      <c r="CW145" s="103">
        <f t="shared" si="397"/>
        <v>-24.367094754535998</v>
      </c>
      <c r="CZ145" s="36">
        <v>42387</v>
      </c>
      <c r="DA145" s="104">
        <v>-0.67444999999999999</v>
      </c>
      <c r="DB145" s="107">
        <v>-0.69827500000000009</v>
      </c>
      <c r="DC145" s="173">
        <v>-23.924668476759997</v>
      </c>
      <c r="DD145" s="197">
        <v>0.1</v>
      </c>
      <c r="DE145" s="219">
        <v>0.49827500000000008</v>
      </c>
      <c r="DF145" s="222">
        <f t="shared" si="430"/>
        <v>0</v>
      </c>
      <c r="DG145" s="223">
        <f t="shared" si="431"/>
        <v>-0.5</v>
      </c>
      <c r="DH145" s="198">
        <f t="shared" si="414"/>
        <v>-23.990000000000002</v>
      </c>
      <c r="DI145" s="198">
        <f t="shared" si="321"/>
        <v>-5.0000000000000711E-2</v>
      </c>
      <c r="DJ145" s="503">
        <f t="shared" si="357"/>
        <v>0</v>
      </c>
      <c r="DK145" s="503">
        <f t="shared" si="358"/>
        <v>0</v>
      </c>
      <c r="DL145" s="503">
        <f t="shared" si="359"/>
        <v>0</v>
      </c>
      <c r="DM145" s="503">
        <f t="shared" si="360"/>
        <v>0</v>
      </c>
      <c r="DN145" s="504">
        <f t="shared" si="240"/>
        <v>-23.990000000000002</v>
      </c>
      <c r="DO145" s="513">
        <f t="shared" si="386"/>
        <v>-5.0000000000000711E-2</v>
      </c>
      <c r="DP145" s="513">
        <f t="shared" si="415"/>
        <v>-5.0000000000000711E-2</v>
      </c>
      <c r="DR145" s="161"/>
      <c r="DT145" s="103">
        <f t="shared" si="398"/>
        <v>-23.336721249792323</v>
      </c>
      <c r="DU145" s="178"/>
      <c r="DV145" s="179"/>
      <c r="DW145" s="36">
        <v>42387</v>
      </c>
      <c r="DX145" s="104">
        <v>-0.67444999999999999</v>
      </c>
      <c r="DY145" s="107">
        <v>-0.69827500000000009</v>
      </c>
      <c r="DZ145" s="173">
        <v>-23.924668476759997</v>
      </c>
      <c r="EA145" s="197">
        <v>0.1</v>
      </c>
      <c r="EB145" s="219">
        <v>2.8982750000000004</v>
      </c>
      <c r="EC145" s="222">
        <f t="shared" si="432"/>
        <v>0</v>
      </c>
      <c r="ED145" s="223">
        <f t="shared" si="433"/>
        <v>0.5</v>
      </c>
      <c r="EE145" s="198">
        <f t="shared" si="416"/>
        <v>-23.596014396181193</v>
      </c>
      <c r="EF145" s="198">
        <f t="shared" si="326"/>
        <v>5.0000000000000711E-2</v>
      </c>
      <c r="EG145" s="503">
        <f t="shared" si="361"/>
        <v>0</v>
      </c>
      <c r="EH145" s="503">
        <f t="shared" si="362"/>
        <v>0</v>
      </c>
      <c r="EI145" s="503">
        <f t="shared" si="363"/>
        <v>0</v>
      </c>
      <c r="EJ145" s="503">
        <f t="shared" si="364"/>
        <v>0</v>
      </c>
      <c r="EK145" s="504">
        <f t="shared" si="244"/>
        <v>-23.280124073501188</v>
      </c>
      <c r="EL145" s="513">
        <f t="shared" si="387"/>
        <v>5.0000000000000711E-2</v>
      </c>
      <c r="EM145" s="513">
        <f t="shared" si="417"/>
        <v>5.0000000000000711E-2</v>
      </c>
      <c r="EO145" s="161"/>
      <c r="EQ145" s="103">
        <f t="shared" si="399"/>
        <v>-22.662124073501182</v>
      </c>
      <c r="ER145" s="178"/>
      <c r="ES145" s="179"/>
      <c r="ET145" s="36">
        <v>42387</v>
      </c>
      <c r="EU145" s="104">
        <v>-0.67444999999999999</v>
      </c>
      <c r="EV145" s="107">
        <v>-0.69827500000000009</v>
      </c>
      <c r="EW145" s="173">
        <v>-23.924668476759997</v>
      </c>
      <c r="EX145" s="197">
        <v>0.1</v>
      </c>
      <c r="EY145" s="219">
        <v>3.1482750000000004</v>
      </c>
      <c r="EZ145" s="222">
        <f t="shared" si="434"/>
        <v>0</v>
      </c>
      <c r="FA145" s="223">
        <f t="shared" si="435"/>
        <v>1</v>
      </c>
      <c r="FB145" s="198">
        <f t="shared" si="418"/>
        <v>-24.312854038647185</v>
      </c>
      <c r="FC145" s="198">
        <f t="shared" si="331"/>
        <v>0.10000000000000142</v>
      </c>
      <c r="FD145" s="503">
        <f t="shared" si="365"/>
        <v>0</v>
      </c>
      <c r="FE145" s="503">
        <f t="shared" si="366"/>
        <v>0</v>
      </c>
      <c r="FF145" s="503">
        <f t="shared" si="367"/>
        <v>0</v>
      </c>
      <c r="FG145" s="503">
        <f t="shared" si="368"/>
        <v>0</v>
      </c>
      <c r="FH145" s="504">
        <f t="shared" si="248"/>
        <v>-24.942854038647177</v>
      </c>
      <c r="FI145" s="513">
        <f t="shared" si="388"/>
        <v>0.10000000000000142</v>
      </c>
      <c r="FJ145" s="513">
        <f t="shared" si="419"/>
        <v>0.10000000000000142</v>
      </c>
      <c r="FL145" s="161"/>
      <c r="FN145" s="103">
        <f t="shared" si="400"/>
        <v>-24.203824596811966</v>
      </c>
      <c r="FO145" s="178"/>
      <c r="FP145" s="179"/>
      <c r="FQ145" s="36">
        <v>42387</v>
      </c>
      <c r="FR145" s="104">
        <v>-0.67444999999999999</v>
      </c>
      <c r="FS145" s="107">
        <v>-0.69827500000000009</v>
      </c>
      <c r="FT145" s="173">
        <v>-23.924668476759997</v>
      </c>
      <c r="FU145" s="197">
        <v>0.1</v>
      </c>
      <c r="FV145" s="218">
        <v>-0.50172499999999987</v>
      </c>
      <c r="FW145" s="222">
        <f t="shared" si="436"/>
        <v>-1</v>
      </c>
      <c r="FX145" s="223">
        <f t="shared" si="437"/>
        <v>0</v>
      </c>
      <c r="FY145" s="198">
        <f t="shared" si="420"/>
        <v>-24.5</v>
      </c>
      <c r="FZ145" s="198">
        <f t="shared" si="336"/>
        <v>0</v>
      </c>
      <c r="GA145" s="503">
        <f t="shared" si="369"/>
        <v>0</v>
      </c>
      <c r="GB145" s="503">
        <f t="shared" si="370"/>
        <v>0</v>
      </c>
      <c r="GC145" s="503">
        <f t="shared" si="371"/>
        <v>0</v>
      </c>
      <c r="GD145" s="503">
        <f t="shared" si="372"/>
        <v>0</v>
      </c>
      <c r="GE145" s="504">
        <f t="shared" si="252"/>
        <v>-24.3</v>
      </c>
      <c r="GF145" s="513">
        <f t="shared" si="389"/>
        <v>0</v>
      </c>
      <c r="GG145" s="513">
        <f t="shared" si="421"/>
        <v>0</v>
      </c>
      <c r="GI145" s="161"/>
      <c r="GK145" s="103">
        <f t="shared" si="401"/>
        <v>-24.553008547470718</v>
      </c>
      <c r="GL145" s="178"/>
      <c r="GM145" s="179"/>
      <c r="GN145" s="36">
        <v>42387</v>
      </c>
      <c r="GO145" s="104">
        <v>-0.67444999999999999</v>
      </c>
      <c r="GP145" s="107">
        <v>-0.69827500000000009</v>
      </c>
      <c r="GQ145" s="173">
        <v>-23.924668476759997</v>
      </c>
      <c r="GR145" s="197">
        <v>0.1</v>
      </c>
      <c r="GS145" s="218">
        <v>4.7982749999999994</v>
      </c>
      <c r="GT145" s="222">
        <f t="shared" si="438"/>
        <v>0</v>
      </c>
      <c r="GU145" s="223">
        <f t="shared" si="439"/>
        <v>1.1000000000000001</v>
      </c>
      <c r="GV145" s="198">
        <f t="shared" si="422"/>
        <v>-24.179999999999996</v>
      </c>
      <c r="GW145" s="198">
        <f t="shared" si="341"/>
        <v>0.10999999999999943</v>
      </c>
      <c r="GX145" s="503">
        <f t="shared" si="373"/>
        <v>0</v>
      </c>
      <c r="GY145" s="503">
        <f t="shared" si="374"/>
        <v>0</v>
      </c>
      <c r="GZ145" s="503">
        <f t="shared" si="375"/>
        <v>0</v>
      </c>
      <c r="HA145" s="503">
        <f t="shared" si="376"/>
        <v>0</v>
      </c>
      <c r="HB145" s="504">
        <f t="shared" si="256"/>
        <v>-23.558454129133203</v>
      </c>
      <c r="HC145" s="513">
        <f t="shared" si="390"/>
        <v>0.10999999999999943</v>
      </c>
      <c r="HD145" s="513">
        <f t="shared" si="423"/>
        <v>0.10999999999999943</v>
      </c>
      <c r="HF145" s="161"/>
      <c r="HH145" s="103">
        <f t="shared" si="402"/>
        <v>-23.709054129133182</v>
      </c>
      <c r="HJ145" s="179"/>
      <c r="HK145" s="36">
        <v>42387</v>
      </c>
      <c r="HL145" s="104">
        <v>-0.67444999999999999</v>
      </c>
      <c r="HM145" s="107">
        <v>-0.69827500000000009</v>
      </c>
      <c r="HN145" s="173">
        <v>-23.924668476759997</v>
      </c>
      <c r="HO145" s="197">
        <v>0.1</v>
      </c>
      <c r="HP145" s="218">
        <v>2.4482750000000002</v>
      </c>
      <c r="HQ145" s="222">
        <f t="shared" si="440"/>
        <v>0</v>
      </c>
      <c r="HR145" s="223">
        <f t="shared" si="441"/>
        <v>0.5</v>
      </c>
      <c r="HS145" s="198">
        <f t="shared" si="424"/>
        <v>-24.315620786868799</v>
      </c>
      <c r="HT145" s="198">
        <f t="shared" si="346"/>
        <v>5.0000000000000711E-2</v>
      </c>
      <c r="HU145" s="503">
        <f t="shared" si="377"/>
        <v>0</v>
      </c>
      <c r="HV145" s="503">
        <f t="shared" si="378"/>
        <v>0</v>
      </c>
      <c r="HW145" s="503">
        <f t="shared" si="379"/>
        <v>0</v>
      </c>
      <c r="HX145" s="503">
        <f t="shared" si="380"/>
        <v>0</v>
      </c>
      <c r="HY145" s="504">
        <f t="shared" si="260"/>
        <v>-23.9156207868688</v>
      </c>
      <c r="HZ145" s="513">
        <f t="shared" si="391"/>
        <v>5.0000000000000711E-2</v>
      </c>
      <c r="IA145" s="513">
        <f t="shared" si="425"/>
        <v>5.0000000000000711E-2</v>
      </c>
      <c r="IB145" s="159"/>
      <c r="IC145" s="161"/>
      <c r="ID145" s="159"/>
      <c r="IE145" s="103">
        <f t="shared" si="403"/>
        <v>-23.601828218144799</v>
      </c>
      <c r="IF145" s="178"/>
      <c r="IG145" s="179"/>
      <c r="IH145" s="36">
        <v>42387</v>
      </c>
      <c r="II145" s="104">
        <v>-0.67444999999999999</v>
      </c>
      <c r="IJ145" s="107">
        <v>-0.69827500000000009</v>
      </c>
      <c r="IK145" s="173">
        <v>-23.924668476759997</v>
      </c>
      <c r="IL145" s="197">
        <v>0.1</v>
      </c>
      <c r="IM145" s="218">
        <v>-4.3017250000000002</v>
      </c>
      <c r="IN145" s="222">
        <f t="shared" si="442"/>
        <v>-1.7</v>
      </c>
      <c r="IO145" s="223">
        <f t="shared" si="443"/>
        <v>0</v>
      </c>
      <c r="IP145" s="198">
        <f t="shared" si="426"/>
        <v>-24.5</v>
      </c>
      <c r="IQ145" s="198">
        <f t="shared" si="351"/>
        <v>0</v>
      </c>
      <c r="IR145" s="503">
        <f t="shared" si="381"/>
        <v>0</v>
      </c>
      <c r="IS145" s="503">
        <f t="shared" si="382"/>
        <v>0</v>
      </c>
      <c r="IT145" s="503">
        <f t="shared" si="383"/>
        <v>0</v>
      </c>
      <c r="IU145" s="503">
        <f t="shared" si="384"/>
        <v>0</v>
      </c>
      <c r="IV145" s="504">
        <f t="shared" si="264"/>
        <v>-24.044167740969183</v>
      </c>
      <c r="IW145" s="513">
        <f t="shared" si="392"/>
        <v>0</v>
      </c>
      <c r="IX145" s="513">
        <f t="shared" si="427"/>
        <v>0</v>
      </c>
      <c r="IY145" s="159"/>
      <c r="IZ145" s="161"/>
      <c r="JA145" s="159"/>
      <c r="JB145" s="103">
        <f t="shared" si="404"/>
        <v>-23.879514087414073</v>
      </c>
      <c r="JC145" s="184"/>
      <c r="JD145" s="515">
        <v>-23.924668476759997</v>
      </c>
      <c r="JF145" s="159">
        <v>-1.8017249999999998</v>
      </c>
      <c r="JG145" s="159">
        <f t="shared" si="405"/>
        <v>-24.367094754535998</v>
      </c>
      <c r="JH145" s="159"/>
      <c r="JJ145" s="159">
        <v>0.49827500000000008</v>
      </c>
      <c r="JK145" s="159">
        <f t="shared" si="406"/>
        <v>-23.336721249792323</v>
      </c>
      <c r="JL145" s="159"/>
      <c r="JN145" s="159">
        <v>2.8982750000000004</v>
      </c>
      <c r="JO145" s="159">
        <f t="shared" si="407"/>
        <v>-22.662124073501182</v>
      </c>
      <c r="JP145" s="159"/>
      <c r="JR145" s="159">
        <v>3.1482750000000004</v>
      </c>
      <c r="JS145" s="159">
        <f t="shared" si="408"/>
        <v>-24.203824596811966</v>
      </c>
      <c r="JT145" s="159"/>
      <c r="JV145" s="159">
        <v>-0.50172499999999987</v>
      </c>
      <c r="JW145" s="159">
        <f t="shared" si="409"/>
        <v>-24.553008547470718</v>
      </c>
      <c r="JX145" s="159"/>
      <c r="JZ145" s="159">
        <v>4.7982749999999994</v>
      </c>
      <c r="KA145" s="159">
        <f t="shared" si="410"/>
        <v>-23.709054129133182</v>
      </c>
      <c r="KB145" s="159"/>
      <c r="KD145" s="370">
        <v>2.4482750000000002</v>
      </c>
      <c r="KE145" s="159">
        <f t="shared" si="411"/>
        <v>-23.601828218144799</v>
      </c>
      <c r="KF145" s="159"/>
      <c r="KH145" s="218">
        <v>-4.3017250000000002</v>
      </c>
      <c r="KI145" s="159">
        <f t="shared" si="232"/>
        <v>-23.879514087414073</v>
      </c>
      <c r="KJ145" s="159"/>
      <c r="KK145" s="36">
        <v>42387</v>
      </c>
      <c r="KL145" s="36"/>
      <c r="KM145" s="98">
        <f>(JH150-JG150)</f>
        <v>-0.3557274676862221</v>
      </c>
      <c r="KN145" s="400" t="str">
        <f>IF(AND(KM145&gt;-0.5,KM145&lt;0.5)," ",KM145)</f>
        <v xml:space="preserve"> </v>
      </c>
      <c r="KO145" s="98">
        <f>(JL144-JK144)</f>
        <v>0.28428791645898599</v>
      </c>
      <c r="KP145" s="400" t="str">
        <f>IF(AND(KO145&gt;-0.5,KO145&lt;0.5)," ",KO145)</f>
        <v xml:space="preserve"> </v>
      </c>
      <c r="KQ145" s="98">
        <f>(JP146-JO146)</f>
        <v>0.43659074016785127</v>
      </c>
      <c r="KR145" s="400" t="str">
        <f>IF(AND(KQ145&gt;-0.5,KQ145&lt;0.5)," ",KQ145)</f>
        <v xml:space="preserve"> </v>
      </c>
      <c r="KS145" s="98">
        <f>(JT146-JS146)</f>
        <v>0.77692459681196624</v>
      </c>
      <c r="KT145" s="400">
        <f>IF(AND(KS145&gt;-0.5,KS145&lt;0.5)," ",KS145)</f>
        <v>0.77692459681196624</v>
      </c>
      <c r="KU145" s="98">
        <f>(JX144-JW144)</f>
        <v>-1.4962358969737295</v>
      </c>
      <c r="KV145" s="400">
        <f>IF(AND(KU145&gt;-0.5,KU145&lt;0.5)," ",KU145)</f>
        <v>-1.4962358969737295</v>
      </c>
      <c r="KW145" s="98">
        <f>(KB143-KA143)</f>
        <v>0.2888041291331831</v>
      </c>
      <c r="KX145" s="400" t="str">
        <f>IF(AND(KW145&gt;-0.5,KW145&lt;0.5)," ",KW145)</f>
        <v xml:space="preserve"> </v>
      </c>
      <c r="KY145" s="98">
        <f>(KF142-KE142)</f>
        <v>-0.5143291892626074</v>
      </c>
      <c r="KZ145" s="400">
        <f>IF(AND(KY145&gt;-0.5,KY145&lt;0.5)," ",KY145)</f>
        <v>-0.5143291892626074</v>
      </c>
      <c r="LA145" s="400">
        <f>(KJ144-KI144)</f>
        <v>-0.42781924591925957</v>
      </c>
      <c r="LB145" s="400" t="str">
        <f>IF(AND(LA145&gt;-0.5,LA145&lt;0.5)," ",LA145)</f>
        <v xml:space="preserve"> </v>
      </c>
      <c r="LC145" s="111">
        <v>7</v>
      </c>
    </row>
    <row r="146" spans="1:315" ht="15.75" thickBot="1" x14ac:dyDescent="0.3">
      <c r="A146" s="95">
        <v>41292</v>
      </c>
      <c r="B146" s="36">
        <v>41292</v>
      </c>
      <c r="C146" s="303">
        <v>-2.5</v>
      </c>
      <c r="D146" s="303">
        <v>-0.2</v>
      </c>
      <c r="E146" s="303">
        <v>2.2000000000000002</v>
      </c>
      <c r="F146" s="303">
        <v>2.4500000000000002</v>
      </c>
      <c r="G146" s="303">
        <v>-1.2</v>
      </c>
      <c r="H146" s="303">
        <v>4.0999999999999996</v>
      </c>
      <c r="I146" s="303">
        <v>1.75</v>
      </c>
      <c r="J146" s="303">
        <v>-5</v>
      </c>
      <c r="K146" s="105"/>
      <c r="L146" s="36">
        <v>42387</v>
      </c>
      <c r="M146" s="104">
        <v>-0.67444999999999999</v>
      </c>
      <c r="N146" s="98">
        <f t="shared" si="215"/>
        <v>-0.69827500000000009</v>
      </c>
      <c r="O146" s="107">
        <f t="shared" si="216"/>
        <v>-0.72153333333333336</v>
      </c>
      <c r="P146" s="264"/>
      <c r="Q146" s="177">
        <v>42387</v>
      </c>
      <c r="R146" s="303">
        <v>-2.5</v>
      </c>
      <c r="S146" s="219">
        <v>-1.8017249999999998</v>
      </c>
      <c r="U146" s="303">
        <v>-0.2</v>
      </c>
      <c r="V146" s="219">
        <v>0.49827500000000008</v>
      </c>
      <c r="X146" s="303">
        <v>2.2000000000000002</v>
      </c>
      <c r="Y146" s="219">
        <v>2.8982750000000004</v>
      </c>
      <c r="AA146" s="303">
        <v>2.4500000000000002</v>
      </c>
      <c r="AB146" s="219">
        <v>3.1482750000000004</v>
      </c>
      <c r="AD146" s="303">
        <v>-1.2</v>
      </c>
      <c r="AE146" s="218">
        <v>-0.50172499999999987</v>
      </c>
      <c r="AG146" s="303">
        <v>4.0999999999999996</v>
      </c>
      <c r="AH146" s="218">
        <v>4.7982749999999994</v>
      </c>
      <c r="AJ146" s="303">
        <v>1.75</v>
      </c>
      <c r="AK146" s="218">
        <v>2.4482750000000002</v>
      </c>
      <c r="AL146" s="103"/>
      <c r="AM146" s="303">
        <v>-5</v>
      </c>
      <c r="AN146" s="330">
        <f t="shared" si="444"/>
        <v>-4.3017250000000002</v>
      </c>
      <c r="AO146" s="103"/>
      <c r="AZ146" s="36">
        <v>42388</v>
      </c>
      <c r="BA146" s="303">
        <v>-3.25</v>
      </c>
      <c r="BB146" s="227"/>
      <c r="BC146" s="303">
        <v>0.9</v>
      </c>
      <c r="BD146" s="184"/>
      <c r="BE146" s="303">
        <v>3.5</v>
      </c>
      <c r="BF146" s="184">
        <v>-22.115533333333332</v>
      </c>
      <c r="BG146" s="303">
        <v>2.25</v>
      </c>
      <c r="BH146" s="184">
        <v>-23.376899999999999</v>
      </c>
      <c r="BI146" s="303">
        <v>1.6500000000000001</v>
      </c>
      <c r="BJ146" s="184"/>
      <c r="BK146" s="303">
        <v>3.25</v>
      </c>
      <c r="BL146" s="374"/>
      <c r="BM146" s="303">
        <v>4.0500000000000007</v>
      </c>
      <c r="BN146" s="184"/>
      <c r="BO146" s="303">
        <v>-5.0000000000000044E-2</v>
      </c>
      <c r="BP146" s="184"/>
      <c r="BQ146">
        <f t="shared" si="396"/>
        <v>1</v>
      </c>
      <c r="BR146" s="36">
        <v>42380</v>
      </c>
      <c r="BS146">
        <v>85</v>
      </c>
      <c r="BT146">
        <f t="shared" si="393"/>
        <v>0.85</v>
      </c>
      <c r="BU146" s="100"/>
      <c r="BV146" s="36">
        <v>42388</v>
      </c>
      <c r="BW146" s="100">
        <v>92</v>
      </c>
      <c r="BX146" s="100">
        <f t="shared" si="394"/>
        <v>0.92</v>
      </c>
      <c r="BY146" s="100">
        <f t="shared" si="395"/>
        <v>-23.904358991359985</v>
      </c>
      <c r="BZ146" s="100"/>
      <c r="CA146" s="100"/>
      <c r="CC146" s="36">
        <v>42388</v>
      </c>
      <c r="CD146" s="104">
        <v>-0.62509999999999999</v>
      </c>
      <c r="CE146" s="107">
        <v>-0.64977499999999999</v>
      </c>
      <c r="CF146" s="173">
        <v>-23.904358991359985</v>
      </c>
      <c r="CG146" s="197">
        <v>0.1</v>
      </c>
      <c r="CH146" s="219">
        <v>-2.600225</v>
      </c>
      <c r="CI146" s="222">
        <f t="shared" si="428"/>
        <v>-1.5</v>
      </c>
      <c r="CJ146" s="223">
        <f t="shared" si="429"/>
        <v>0</v>
      </c>
      <c r="CK146" s="198">
        <f t="shared" si="412"/>
        <v>-24.5</v>
      </c>
      <c r="CL146" s="198">
        <f t="shared" si="316"/>
        <v>0</v>
      </c>
      <c r="CM146" s="503">
        <f t="shared" si="353"/>
        <v>0</v>
      </c>
      <c r="CN146" s="503">
        <f t="shared" si="354"/>
        <v>0</v>
      </c>
      <c r="CO146" s="503">
        <f t="shared" si="355"/>
        <v>0</v>
      </c>
      <c r="CP146" s="503">
        <f t="shared" si="356"/>
        <v>0</v>
      </c>
      <c r="CQ146" s="504">
        <f t="shared" si="236"/>
        <v>-24.5</v>
      </c>
      <c r="CR146" s="513">
        <f t="shared" si="385"/>
        <v>0</v>
      </c>
      <c r="CS146" s="513">
        <f t="shared" si="413"/>
        <v>0</v>
      </c>
      <c r="CU146" s="161"/>
      <c r="CW146" s="103">
        <f t="shared" si="397"/>
        <v>-24.367094754535998</v>
      </c>
      <c r="CZ146" s="36">
        <v>42388</v>
      </c>
      <c r="DA146" s="104">
        <v>-0.62509999999999999</v>
      </c>
      <c r="DB146" s="107">
        <v>-0.64977499999999999</v>
      </c>
      <c r="DC146" s="173">
        <v>-23.904358991359985</v>
      </c>
      <c r="DD146" s="197">
        <v>0.1</v>
      </c>
      <c r="DE146" s="219">
        <v>1.5497749999999999</v>
      </c>
      <c r="DF146" s="222">
        <f t="shared" si="430"/>
        <v>0</v>
      </c>
      <c r="DG146" s="223">
        <f t="shared" si="431"/>
        <v>0.1</v>
      </c>
      <c r="DH146" s="198">
        <f t="shared" si="414"/>
        <v>-23.98</v>
      </c>
      <c r="DI146" s="198">
        <f t="shared" si="321"/>
        <v>1.0000000000001563E-2</v>
      </c>
      <c r="DJ146" s="503">
        <f t="shared" si="357"/>
        <v>0</v>
      </c>
      <c r="DK146" s="503">
        <f t="shared" si="358"/>
        <v>0</v>
      </c>
      <c r="DL146" s="503">
        <f t="shared" si="359"/>
        <v>0</v>
      </c>
      <c r="DM146" s="503">
        <f t="shared" si="360"/>
        <v>0</v>
      </c>
      <c r="DN146" s="504">
        <f t="shared" si="240"/>
        <v>-23.98</v>
      </c>
      <c r="DO146" s="513">
        <f t="shared" si="386"/>
        <v>1.0000000000001563E-2</v>
      </c>
      <c r="DP146" s="513">
        <f t="shared" si="415"/>
        <v>1.0000000000001563E-2</v>
      </c>
      <c r="DR146" s="161"/>
      <c r="DT146" s="103">
        <f t="shared" si="398"/>
        <v>-23.326721249792321</v>
      </c>
      <c r="DU146" s="178"/>
      <c r="DV146" s="179"/>
      <c r="DW146" s="36">
        <v>42388</v>
      </c>
      <c r="DX146" s="104">
        <v>-0.62509999999999999</v>
      </c>
      <c r="DY146" s="107">
        <v>-0.64977499999999999</v>
      </c>
      <c r="DZ146" s="173">
        <v>-23.904358991359985</v>
      </c>
      <c r="EA146" s="197">
        <v>0.1</v>
      </c>
      <c r="EB146" s="219">
        <v>4.149775</v>
      </c>
      <c r="EC146" s="222">
        <f t="shared" si="432"/>
        <v>0</v>
      </c>
      <c r="ED146" s="223">
        <f t="shared" si="433"/>
        <v>1.1000000000000001</v>
      </c>
      <c r="EE146" s="198">
        <f t="shared" si="416"/>
        <v>-23.486014396181194</v>
      </c>
      <c r="EF146" s="198">
        <f t="shared" si="326"/>
        <v>0.10999999999999943</v>
      </c>
      <c r="EG146" s="503">
        <f t="shared" si="361"/>
        <v>0</v>
      </c>
      <c r="EH146" s="503">
        <f t="shared" si="362"/>
        <v>0</v>
      </c>
      <c r="EI146" s="503">
        <f t="shared" si="363"/>
        <v>0</v>
      </c>
      <c r="EJ146" s="503">
        <f t="shared" si="364"/>
        <v>0</v>
      </c>
      <c r="EK146" s="504">
        <f t="shared" si="244"/>
        <v>-23.170124073501189</v>
      </c>
      <c r="EL146" s="513">
        <f t="shared" si="387"/>
        <v>0.10999999999999943</v>
      </c>
      <c r="EM146" s="513">
        <f t="shared" si="417"/>
        <v>0.10999999999999943</v>
      </c>
      <c r="EO146" s="161"/>
      <c r="EQ146" s="103">
        <f t="shared" si="399"/>
        <v>-22.552124073501183</v>
      </c>
      <c r="ER146" s="229">
        <v>-22.115533333333332</v>
      </c>
      <c r="ES146" s="179"/>
      <c r="ET146" s="36">
        <v>42388</v>
      </c>
      <c r="EU146" s="104">
        <v>-0.62509999999999999</v>
      </c>
      <c r="EV146" s="107">
        <v>-0.64977499999999999</v>
      </c>
      <c r="EW146" s="173">
        <v>-23.904358991359985</v>
      </c>
      <c r="EX146" s="197">
        <v>0.1</v>
      </c>
      <c r="EY146" s="219">
        <v>2.899775</v>
      </c>
      <c r="EZ146" s="222">
        <f t="shared" si="434"/>
        <v>0</v>
      </c>
      <c r="FA146" s="223">
        <f t="shared" si="435"/>
        <v>0.5</v>
      </c>
      <c r="FB146" s="198">
        <f t="shared" si="418"/>
        <v>-24.262854038647184</v>
      </c>
      <c r="FC146" s="198">
        <f t="shared" si="331"/>
        <v>5.0000000000000711E-2</v>
      </c>
      <c r="FD146" s="503">
        <f t="shared" si="365"/>
        <v>0</v>
      </c>
      <c r="FE146" s="503">
        <f t="shared" si="366"/>
        <v>0</v>
      </c>
      <c r="FF146" s="503">
        <f t="shared" si="367"/>
        <v>0</v>
      </c>
      <c r="FG146" s="503">
        <f t="shared" si="368"/>
        <v>0</v>
      </c>
      <c r="FH146" s="504">
        <f t="shared" si="248"/>
        <v>-24.892854038647176</v>
      </c>
      <c r="FI146" s="513">
        <f t="shared" si="388"/>
        <v>5.0000000000000711E-2</v>
      </c>
      <c r="FJ146" s="513">
        <f t="shared" si="419"/>
        <v>5.0000000000000711E-2</v>
      </c>
      <c r="FL146" s="161"/>
      <c r="FN146" s="103">
        <f t="shared" si="400"/>
        <v>-24.153824596811965</v>
      </c>
      <c r="FO146" s="229">
        <v>-23.376899999999999</v>
      </c>
      <c r="FP146" s="179"/>
      <c r="FQ146" s="36">
        <v>42388</v>
      </c>
      <c r="FR146" s="104">
        <v>-0.62509999999999999</v>
      </c>
      <c r="FS146" s="107">
        <v>-0.64977499999999999</v>
      </c>
      <c r="FT146" s="173">
        <v>-23.904358991359985</v>
      </c>
      <c r="FU146" s="197">
        <v>0.1</v>
      </c>
      <c r="FV146" s="218">
        <v>2.2997750000000003</v>
      </c>
      <c r="FW146" s="222">
        <f t="shared" si="436"/>
        <v>0</v>
      </c>
      <c r="FX146" s="223">
        <f t="shared" si="437"/>
        <v>0.5</v>
      </c>
      <c r="FY146" s="198">
        <f t="shared" si="420"/>
        <v>-24.45</v>
      </c>
      <c r="FZ146" s="198">
        <f t="shared" si="336"/>
        <v>5.0000000000000711E-2</v>
      </c>
      <c r="GA146" s="503">
        <f t="shared" si="369"/>
        <v>0</v>
      </c>
      <c r="GB146" s="503">
        <f t="shared" si="370"/>
        <v>0</v>
      </c>
      <c r="GC146" s="503">
        <f t="shared" si="371"/>
        <v>0</v>
      </c>
      <c r="GD146" s="503">
        <f t="shared" si="372"/>
        <v>0</v>
      </c>
      <c r="GE146" s="504">
        <f t="shared" si="252"/>
        <v>-24.25</v>
      </c>
      <c r="GF146" s="513">
        <f t="shared" si="389"/>
        <v>5.0000000000000711E-2</v>
      </c>
      <c r="GG146" s="513">
        <f t="shared" si="421"/>
        <v>5.0000000000000711E-2</v>
      </c>
      <c r="GI146" s="161"/>
      <c r="GK146" s="103">
        <f t="shared" si="401"/>
        <v>-24.503008547470717</v>
      </c>
      <c r="GL146" s="178"/>
      <c r="GM146" s="179"/>
      <c r="GN146" s="36">
        <v>42388</v>
      </c>
      <c r="GO146" s="104">
        <v>-0.62509999999999999</v>
      </c>
      <c r="GP146" s="107">
        <v>-0.64977499999999999</v>
      </c>
      <c r="GQ146" s="173">
        <v>-23.904358991359985</v>
      </c>
      <c r="GR146" s="197">
        <v>0.1</v>
      </c>
      <c r="GS146" s="218">
        <v>3.899775</v>
      </c>
      <c r="GT146" s="222">
        <f t="shared" si="438"/>
        <v>0</v>
      </c>
      <c r="GU146" s="223">
        <f t="shared" si="439"/>
        <v>1</v>
      </c>
      <c r="GV146" s="198">
        <f t="shared" si="422"/>
        <v>-24.079999999999995</v>
      </c>
      <c r="GW146" s="198">
        <f t="shared" si="341"/>
        <v>0.10000000000000142</v>
      </c>
      <c r="GX146" s="503">
        <f t="shared" si="373"/>
        <v>0</v>
      </c>
      <c r="GY146" s="503">
        <f t="shared" si="374"/>
        <v>0</v>
      </c>
      <c r="GZ146" s="503">
        <f t="shared" si="375"/>
        <v>0</v>
      </c>
      <c r="HA146" s="503">
        <f t="shared" si="376"/>
        <v>0</v>
      </c>
      <c r="HB146" s="504">
        <f t="shared" si="256"/>
        <v>-23.458454129133202</v>
      </c>
      <c r="HC146" s="513">
        <f t="shared" si="390"/>
        <v>0.10000000000000142</v>
      </c>
      <c r="HD146" s="513">
        <f t="shared" si="423"/>
        <v>0.10000000000000142</v>
      </c>
      <c r="HF146" s="161"/>
      <c r="HH146" s="103">
        <f t="shared" si="402"/>
        <v>-23.609054129133181</v>
      </c>
      <c r="HJ146" s="179"/>
      <c r="HK146" s="36">
        <v>42388</v>
      </c>
      <c r="HL146" s="104">
        <v>-0.62509999999999999</v>
      </c>
      <c r="HM146" s="107">
        <v>-0.64977499999999999</v>
      </c>
      <c r="HN146" s="173">
        <v>-23.904358991359985</v>
      </c>
      <c r="HO146" s="197">
        <v>0.1</v>
      </c>
      <c r="HP146" s="218">
        <v>4.6997750000000007</v>
      </c>
      <c r="HQ146" s="222">
        <f t="shared" si="440"/>
        <v>0</v>
      </c>
      <c r="HR146" s="223">
        <f t="shared" si="441"/>
        <v>1.1000000000000001</v>
      </c>
      <c r="HS146" s="198">
        <f t="shared" si="424"/>
        <v>-24.205620786868799</v>
      </c>
      <c r="HT146" s="198">
        <f t="shared" si="346"/>
        <v>0.10999999999999943</v>
      </c>
      <c r="HU146" s="503">
        <f t="shared" si="377"/>
        <v>0</v>
      </c>
      <c r="HV146" s="503">
        <f t="shared" si="378"/>
        <v>0</v>
      </c>
      <c r="HW146" s="503">
        <f t="shared" si="379"/>
        <v>0</v>
      </c>
      <c r="HX146" s="503">
        <f t="shared" si="380"/>
        <v>0</v>
      </c>
      <c r="HY146" s="504">
        <f t="shared" si="260"/>
        <v>-23.805620786868801</v>
      </c>
      <c r="HZ146" s="513">
        <f t="shared" si="391"/>
        <v>0.10999999999999943</v>
      </c>
      <c r="IA146" s="513">
        <f t="shared" si="425"/>
        <v>0.10999999999999943</v>
      </c>
      <c r="IB146" s="159"/>
      <c r="IC146" s="161"/>
      <c r="ID146" s="159"/>
      <c r="IE146" s="103">
        <f t="shared" si="403"/>
        <v>-23.4918282181448</v>
      </c>
      <c r="IF146" s="178"/>
      <c r="IG146" s="179"/>
      <c r="IH146" s="36">
        <v>42388</v>
      </c>
      <c r="II146" s="104">
        <v>-0.62509999999999999</v>
      </c>
      <c r="IJ146" s="107">
        <v>-0.64977499999999999</v>
      </c>
      <c r="IK146" s="173">
        <v>-23.904358991359985</v>
      </c>
      <c r="IL146" s="197">
        <v>0.1</v>
      </c>
      <c r="IM146" s="218">
        <v>0.59977499999999995</v>
      </c>
      <c r="IN146" s="222">
        <f t="shared" si="442"/>
        <v>0</v>
      </c>
      <c r="IO146" s="223">
        <f t="shared" si="443"/>
        <v>-0.5</v>
      </c>
      <c r="IP146" s="198">
        <f t="shared" si="426"/>
        <v>-24.5</v>
      </c>
      <c r="IQ146" s="198">
        <f t="shared" si="351"/>
        <v>0</v>
      </c>
      <c r="IR146" s="503">
        <f t="shared" si="381"/>
        <v>0</v>
      </c>
      <c r="IS146" s="503">
        <f t="shared" si="382"/>
        <v>0</v>
      </c>
      <c r="IT146" s="503">
        <f t="shared" si="383"/>
        <v>0</v>
      </c>
      <c r="IU146" s="503">
        <f t="shared" si="384"/>
        <v>0</v>
      </c>
      <c r="IV146" s="504">
        <f t="shared" si="264"/>
        <v>-24.044167740969183</v>
      </c>
      <c r="IW146" s="513">
        <f t="shared" si="392"/>
        <v>0</v>
      </c>
      <c r="IX146" s="513">
        <f t="shared" si="427"/>
        <v>0</v>
      </c>
      <c r="IY146" s="159"/>
      <c r="IZ146" s="161"/>
      <c r="JA146" s="159"/>
      <c r="JB146" s="103">
        <f t="shared" si="404"/>
        <v>-23.879514087414073</v>
      </c>
      <c r="JC146" s="184"/>
      <c r="JD146" s="515">
        <v>-23.904358991359985</v>
      </c>
      <c r="JF146" s="159">
        <v>-2.600225</v>
      </c>
      <c r="JG146" s="159">
        <f t="shared" si="405"/>
        <v>-24.367094754535998</v>
      </c>
      <c r="JH146" s="159"/>
      <c r="JJ146" s="159">
        <v>1.5497749999999999</v>
      </c>
      <c r="JK146" s="159">
        <f t="shared" si="406"/>
        <v>-23.326721249792321</v>
      </c>
      <c r="JL146" s="159"/>
      <c r="JN146" s="159">
        <v>4.149775</v>
      </c>
      <c r="JO146" s="159">
        <f t="shared" si="407"/>
        <v>-22.552124073501183</v>
      </c>
      <c r="JP146" s="228">
        <v>-22.115533333333332</v>
      </c>
      <c r="JR146" s="159">
        <v>2.899775</v>
      </c>
      <c r="JS146" s="159">
        <f t="shared" si="408"/>
        <v>-24.153824596811965</v>
      </c>
      <c r="JT146" s="228">
        <v>-23.376899999999999</v>
      </c>
      <c r="JV146" s="159">
        <v>2.2997750000000003</v>
      </c>
      <c r="JW146" s="159">
        <f t="shared" si="409"/>
        <v>-24.503008547470717</v>
      </c>
      <c r="JX146" s="159"/>
      <c r="JZ146" s="159">
        <v>3.899775</v>
      </c>
      <c r="KA146" s="159">
        <f t="shared" si="410"/>
        <v>-23.609054129133181</v>
      </c>
      <c r="KB146" s="159"/>
      <c r="KD146" s="370">
        <v>4.6997750000000007</v>
      </c>
      <c r="KE146" s="159">
        <f t="shared" si="411"/>
        <v>-23.4918282181448</v>
      </c>
      <c r="KF146" s="159"/>
      <c r="KH146" s="218">
        <v>0.59977499999999995</v>
      </c>
      <c r="KI146" s="159">
        <f t="shared" si="232"/>
        <v>-23.879514087414073</v>
      </c>
      <c r="KJ146" s="159"/>
      <c r="KK146" s="36">
        <v>42388</v>
      </c>
      <c r="KL146" s="36"/>
    </row>
    <row r="147" spans="1:315" x14ac:dyDescent="0.25">
      <c r="A147" s="95">
        <v>41293</v>
      </c>
      <c r="B147" s="36">
        <v>41293</v>
      </c>
      <c r="C147" s="303">
        <v>-3.25</v>
      </c>
      <c r="D147" s="303">
        <v>0.9</v>
      </c>
      <c r="E147" s="303">
        <v>3.5</v>
      </c>
      <c r="F147" s="303">
        <v>2.25</v>
      </c>
      <c r="G147" s="303">
        <v>1.6500000000000001</v>
      </c>
      <c r="H147" s="303">
        <v>3.25</v>
      </c>
      <c r="I147" s="303">
        <v>4.0500000000000007</v>
      </c>
      <c r="J147" s="303">
        <v>-5.0000000000000044E-2</v>
      </c>
      <c r="K147" s="105"/>
      <c r="L147" s="36">
        <v>42388</v>
      </c>
      <c r="M147" s="104">
        <v>-0.62509999999999999</v>
      </c>
      <c r="N147" s="98">
        <f t="shared" si="215"/>
        <v>-0.64977499999999999</v>
      </c>
      <c r="O147" s="107">
        <f t="shared" si="216"/>
        <v>-0.67388333333333339</v>
      </c>
      <c r="P147" s="264"/>
      <c r="Q147" s="177">
        <v>42388</v>
      </c>
      <c r="R147" s="303">
        <v>-3.25</v>
      </c>
      <c r="S147" s="219">
        <v>-2.600225</v>
      </c>
      <c r="U147" s="303">
        <v>0.9</v>
      </c>
      <c r="V147" s="219">
        <v>1.5497749999999999</v>
      </c>
      <c r="X147" s="303">
        <v>3.5</v>
      </c>
      <c r="Y147" s="219">
        <v>4.149775</v>
      </c>
      <c r="Z147" s="182">
        <v>-22.115533333333332</v>
      </c>
      <c r="AA147" s="303">
        <v>2.25</v>
      </c>
      <c r="AB147" s="219">
        <v>2.899775</v>
      </c>
      <c r="AC147" s="182">
        <v>-23.376899999999999</v>
      </c>
      <c r="AD147" s="303">
        <v>1.6500000000000001</v>
      </c>
      <c r="AE147" s="218">
        <v>2.2997750000000003</v>
      </c>
      <c r="AG147" s="303">
        <v>3.25</v>
      </c>
      <c r="AH147" s="218">
        <v>3.899775</v>
      </c>
      <c r="AJ147" s="303">
        <v>4.0500000000000007</v>
      </c>
      <c r="AK147" s="218">
        <v>4.6997750000000007</v>
      </c>
      <c r="AL147" s="103"/>
      <c r="AM147" s="303">
        <v>-5.0000000000000044E-2</v>
      </c>
      <c r="AN147" s="330">
        <f t="shared" si="444"/>
        <v>0.59977499999999995</v>
      </c>
      <c r="AO147" s="103"/>
      <c r="AZ147" s="36">
        <v>42389</v>
      </c>
      <c r="BA147" s="303">
        <v>-4.3</v>
      </c>
      <c r="BB147" s="227"/>
      <c r="BC147" s="303">
        <v>1.25</v>
      </c>
      <c r="BD147" s="184"/>
      <c r="BE147" s="303">
        <v>1.25</v>
      </c>
      <c r="BF147" s="184"/>
      <c r="BG147" s="303">
        <v>2.4</v>
      </c>
      <c r="BH147" s="184"/>
      <c r="BI147" s="303">
        <v>2.2000000000000002</v>
      </c>
      <c r="BJ147" s="184"/>
      <c r="BK147" s="303">
        <v>3.3</v>
      </c>
      <c r="BL147" s="374"/>
      <c r="BM147" s="303">
        <v>2.5500000000000003</v>
      </c>
      <c r="BN147" s="184"/>
      <c r="BO147" s="303">
        <v>2.7</v>
      </c>
      <c r="BP147" s="184"/>
      <c r="BQ147">
        <f t="shared" si="396"/>
        <v>1</v>
      </c>
      <c r="BR147" s="36">
        <v>42381</v>
      </c>
      <c r="BS147">
        <v>85</v>
      </c>
      <c r="BT147">
        <f t="shared" si="393"/>
        <v>0.85</v>
      </c>
      <c r="BU147" s="100"/>
      <c r="BV147" s="36">
        <v>42389</v>
      </c>
      <c r="BW147" s="100">
        <v>93</v>
      </c>
      <c r="BX147" s="100">
        <f t="shared" si="394"/>
        <v>0.93</v>
      </c>
      <c r="BY147" s="100">
        <f t="shared" si="395"/>
        <v>-23.882812883159993</v>
      </c>
      <c r="BZ147" s="100"/>
      <c r="CA147" s="100"/>
      <c r="CC147" s="36">
        <v>42389</v>
      </c>
      <c r="CD147" s="104">
        <v>-0.57404999999999995</v>
      </c>
      <c r="CE147" s="107">
        <v>-0.59957499999999997</v>
      </c>
      <c r="CF147" s="173">
        <v>-23.882812883159993</v>
      </c>
      <c r="CG147" s="197">
        <v>0.1</v>
      </c>
      <c r="CH147" s="219">
        <v>-3.7004250000000001</v>
      </c>
      <c r="CI147" s="222">
        <f t="shared" si="428"/>
        <v>-1.6</v>
      </c>
      <c r="CJ147" s="223">
        <f t="shared" si="429"/>
        <v>0</v>
      </c>
      <c r="CK147" s="198">
        <f>IF(AND((CI147+CJ147)&lt;0,CK146&lt;=-24.5),-24.5,(((CI147+CJ147)*CG147)+CK146))</f>
        <v>-24.5</v>
      </c>
      <c r="CL147" s="198">
        <f t="shared" si="316"/>
        <v>0</v>
      </c>
      <c r="CM147" s="503">
        <f t="shared" si="353"/>
        <v>0</v>
      </c>
      <c r="CN147" s="503">
        <f t="shared" si="354"/>
        <v>0</v>
      </c>
      <c r="CO147" s="503">
        <f t="shared" si="355"/>
        <v>0</v>
      </c>
      <c r="CP147" s="503">
        <f t="shared" si="356"/>
        <v>0</v>
      </c>
      <c r="CQ147" s="504">
        <f t="shared" si="236"/>
        <v>-24.5</v>
      </c>
      <c r="CR147" s="513">
        <f t="shared" si="385"/>
        <v>0</v>
      </c>
      <c r="CS147" s="513">
        <f t="shared" si="413"/>
        <v>0</v>
      </c>
      <c r="CU147" s="161"/>
      <c r="CW147" s="103">
        <f t="shared" si="397"/>
        <v>-24.367094754535998</v>
      </c>
      <c r="CZ147" s="36">
        <v>42389</v>
      </c>
      <c r="DA147" s="104">
        <v>-0.57404999999999995</v>
      </c>
      <c r="DB147" s="107">
        <v>-0.59957499999999997</v>
      </c>
      <c r="DC147" s="173">
        <v>-23.882812883159993</v>
      </c>
      <c r="DD147" s="197">
        <v>0.1</v>
      </c>
      <c r="DE147" s="219">
        <v>1.849575</v>
      </c>
      <c r="DF147" s="222">
        <f t="shared" si="430"/>
        <v>0</v>
      </c>
      <c r="DG147" s="223">
        <f t="shared" si="431"/>
        <v>0.1</v>
      </c>
      <c r="DH147" s="198">
        <f>IF(AND((DF147+DG147)&lt;0,DH146&lt;=-24.5),-24.5,(((DF147+DG147)*DD147)+DH146))</f>
        <v>-23.97</v>
      </c>
      <c r="DI147" s="198">
        <f t="shared" si="321"/>
        <v>1.0000000000001563E-2</v>
      </c>
      <c r="DJ147" s="503">
        <f t="shared" si="357"/>
        <v>0</v>
      </c>
      <c r="DK147" s="503">
        <f t="shared" si="358"/>
        <v>0</v>
      </c>
      <c r="DL147" s="503">
        <f t="shared" si="359"/>
        <v>0</v>
      </c>
      <c r="DM147" s="503">
        <f t="shared" si="360"/>
        <v>0</v>
      </c>
      <c r="DN147" s="504">
        <f t="shared" si="240"/>
        <v>-23.97</v>
      </c>
      <c r="DO147" s="513">
        <f t="shared" si="386"/>
        <v>1.0000000000001563E-2</v>
      </c>
      <c r="DP147" s="513">
        <f t="shared" si="415"/>
        <v>1.0000000000001563E-2</v>
      </c>
      <c r="DR147" s="161"/>
      <c r="DT147" s="103">
        <f t="shared" si="398"/>
        <v>-23.31672124979232</v>
      </c>
      <c r="DU147" s="178"/>
      <c r="DV147" s="179"/>
      <c r="DW147" s="36">
        <v>42389</v>
      </c>
      <c r="DX147" s="104">
        <v>-0.57404999999999995</v>
      </c>
      <c r="DY147" s="107">
        <v>-0.59957499999999997</v>
      </c>
      <c r="DZ147" s="173">
        <v>-23.882812883159993</v>
      </c>
      <c r="EA147" s="197">
        <v>0.1</v>
      </c>
      <c r="EB147" s="219">
        <v>1.849575</v>
      </c>
      <c r="EC147" s="222">
        <f t="shared" si="432"/>
        <v>0</v>
      </c>
      <c r="ED147" s="223">
        <f t="shared" si="433"/>
        <v>0.1</v>
      </c>
      <c r="EE147" s="198">
        <f>IF(AND((EC147+ED147)&lt;0,EE146&lt;=-24.5),-24.5,(((EC147+ED147)*EA147)+EE146))</f>
        <v>-23.476014396181192</v>
      </c>
      <c r="EF147" s="198">
        <f t="shared" si="326"/>
        <v>1.0000000000001563E-2</v>
      </c>
      <c r="EG147" s="503">
        <f t="shared" si="361"/>
        <v>0</v>
      </c>
      <c r="EH147" s="503">
        <f t="shared" si="362"/>
        <v>0</v>
      </c>
      <c r="EI147" s="503">
        <f t="shared" si="363"/>
        <v>0</v>
      </c>
      <c r="EJ147" s="503">
        <f t="shared" si="364"/>
        <v>0</v>
      </c>
      <c r="EK147" s="504">
        <f t="shared" si="244"/>
        <v>-23.160124073501187</v>
      </c>
      <c r="EL147" s="513">
        <f t="shared" si="387"/>
        <v>1.0000000000001563E-2</v>
      </c>
      <c r="EM147" s="513">
        <f t="shared" si="417"/>
        <v>1.0000000000001563E-2</v>
      </c>
      <c r="EO147" s="161"/>
      <c r="EQ147" s="103">
        <f t="shared" si="399"/>
        <v>-22.542124073501181</v>
      </c>
      <c r="ER147" s="178"/>
      <c r="ES147" s="179"/>
      <c r="ET147" s="36">
        <v>42389</v>
      </c>
      <c r="EU147" s="104">
        <v>-0.57404999999999995</v>
      </c>
      <c r="EV147" s="107">
        <v>-0.59957499999999997</v>
      </c>
      <c r="EW147" s="173">
        <v>-23.882812883159993</v>
      </c>
      <c r="EX147" s="197">
        <v>0.1</v>
      </c>
      <c r="EY147" s="219">
        <v>2.9995750000000001</v>
      </c>
      <c r="EZ147" s="222">
        <f t="shared" si="434"/>
        <v>0</v>
      </c>
      <c r="FA147" s="223">
        <f t="shared" si="435"/>
        <v>0.5</v>
      </c>
      <c r="FB147" s="198">
        <f>IF(AND((EZ147+FA147)&lt;0,FB146&lt;=-24.5),-24.5,(((EZ147+FA147)*EX147)+FB146))</f>
        <v>-24.212854038647183</v>
      </c>
      <c r="FC147" s="198">
        <f t="shared" si="331"/>
        <v>5.0000000000000711E-2</v>
      </c>
      <c r="FD147" s="503">
        <f t="shared" si="365"/>
        <v>0</v>
      </c>
      <c r="FE147" s="503">
        <f t="shared" si="366"/>
        <v>0</v>
      </c>
      <c r="FF147" s="503">
        <f t="shared" si="367"/>
        <v>0</v>
      </c>
      <c r="FG147" s="503">
        <f t="shared" si="368"/>
        <v>0</v>
      </c>
      <c r="FH147" s="504">
        <f t="shared" si="248"/>
        <v>-24.842854038647175</v>
      </c>
      <c r="FI147" s="513">
        <f t="shared" si="388"/>
        <v>5.0000000000000711E-2</v>
      </c>
      <c r="FJ147" s="513">
        <f t="shared" si="419"/>
        <v>5.0000000000000711E-2</v>
      </c>
      <c r="FL147" s="161"/>
      <c r="FN147" s="103">
        <f t="shared" si="400"/>
        <v>-24.103824596811965</v>
      </c>
      <c r="FO147" s="178"/>
      <c r="FP147" s="179"/>
      <c r="FQ147" s="36">
        <v>42389</v>
      </c>
      <c r="FR147" s="104">
        <v>-0.57404999999999995</v>
      </c>
      <c r="FS147" s="107">
        <v>-0.59957499999999997</v>
      </c>
      <c r="FT147" s="173">
        <v>-23.882812883159993</v>
      </c>
      <c r="FU147" s="197">
        <v>0.1</v>
      </c>
      <c r="FV147" s="218">
        <v>2.7995749999999999</v>
      </c>
      <c r="FW147" s="222">
        <f t="shared" si="436"/>
        <v>0</v>
      </c>
      <c r="FX147" s="223">
        <f t="shared" si="437"/>
        <v>0.5</v>
      </c>
      <c r="FY147" s="198">
        <f>IF(AND((FW147+FX147)&lt;0,FY146&lt;=-24.5),-24.5,(((FW147+FX147)*FU147)+FY146))</f>
        <v>-24.4</v>
      </c>
      <c r="FZ147" s="198">
        <f t="shared" si="336"/>
        <v>5.0000000000000711E-2</v>
      </c>
      <c r="GA147" s="503">
        <f t="shared" si="369"/>
        <v>0</v>
      </c>
      <c r="GB147" s="503">
        <f t="shared" si="370"/>
        <v>0</v>
      </c>
      <c r="GC147" s="503">
        <f t="shared" si="371"/>
        <v>0</v>
      </c>
      <c r="GD147" s="503">
        <f t="shared" si="372"/>
        <v>0</v>
      </c>
      <c r="GE147" s="504">
        <f t="shared" si="252"/>
        <v>-24.2</v>
      </c>
      <c r="GF147" s="513">
        <f t="shared" si="389"/>
        <v>5.0000000000000711E-2</v>
      </c>
      <c r="GG147" s="513">
        <f t="shared" si="421"/>
        <v>5.0000000000000711E-2</v>
      </c>
      <c r="GI147" s="161"/>
      <c r="GK147" s="103">
        <f t="shared" si="401"/>
        <v>-24.453008547470716</v>
      </c>
      <c r="GL147" s="178"/>
      <c r="GM147" s="179"/>
      <c r="GN147" s="36">
        <v>42389</v>
      </c>
      <c r="GO147" s="104">
        <v>-0.57404999999999995</v>
      </c>
      <c r="GP147" s="107">
        <v>-0.59957499999999997</v>
      </c>
      <c r="GQ147" s="173">
        <v>-23.882812883159993</v>
      </c>
      <c r="GR147" s="197">
        <v>0.1</v>
      </c>
      <c r="GS147" s="218">
        <v>3.8995749999999996</v>
      </c>
      <c r="GT147" s="222">
        <f t="shared" si="438"/>
        <v>0</v>
      </c>
      <c r="GU147" s="223">
        <f t="shared" si="439"/>
        <v>1</v>
      </c>
      <c r="GV147" s="198">
        <f>IF(AND((GT147+GU147)&lt;0,GV146&lt;=-24.5),-24.5,(((GT147+GU147)*GR147)+GV146))</f>
        <v>-23.979999999999993</v>
      </c>
      <c r="GW147" s="198">
        <f t="shared" si="341"/>
        <v>0.10000000000000142</v>
      </c>
      <c r="GX147" s="503">
        <f t="shared" si="373"/>
        <v>0</v>
      </c>
      <c r="GY147" s="503">
        <f t="shared" si="374"/>
        <v>0</v>
      </c>
      <c r="GZ147" s="503">
        <f t="shared" si="375"/>
        <v>0</v>
      </c>
      <c r="HA147" s="503">
        <f t="shared" si="376"/>
        <v>0</v>
      </c>
      <c r="HB147" s="504">
        <f t="shared" si="256"/>
        <v>-23.3584541291332</v>
      </c>
      <c r="HC147" s="513">
        <f t="shared" si="390"/>
        <v>0.10000000000000142</v>
      </c>
      <c r="HD147" s="513">
        <f t="shared" si="423"/>
        <v>0.10000000000000142</v>
      </c>
      <c r="HF147" s="161"/>
      <c r="HH147" s="103">
        <f t="shared" si="402"/>
        <v>-23.50905412913318</v>
      </c>
      <c r="HJ147" s="179"/>
      <c r="HK147" s="36">
        <v>42389</v>
      </c>
      <c r="HL147" s="104">
        <v>-0.57404999999999995</v>
      </c>
      <c r="HM147" s="107">
        <v>-0.59957499999999997</v>
      </c>
      <c r="HN147" s="173">
        <v>-23.882812883159993</v>
      </c>
      <c r="HO147" s="197">
        <v>0.1</v>
      </c>
      <c r="HP147" s="218">
        <v>3.1495750000000005</v>
      </c>
      <c r="HQ147" s="222">
        <f t="shared" si="440"/>
        <v>0</v>
      </c>
      <c r="HR147" s="223">
        <f t="shared" si="441"/>
        <v>1</v>
      </c>
      <c r="HS147" s="198">
        <f>IF(AND((HQ147+HR147)&lt;0,HS146&lt;=-24.5),-24.5,(((HQ147+HR147)*HO147)+HS146))</f>
        <v>-24.105620786868798</v>
      </c>
      <c r="HT147" s="198">
        <f t="shared" si="346"/>
        <v>0.10000000000000142</v>
      </c>
      <c r="HU147" s="503">
        <f t="shared" si="377"/>
        <v>0</v>
      </c>
      <c r="HV147" s="503">
        <f t="shared" si="378"/>
        <v>0</v>
      </c>
      <c r="HW147" s="503">
        <f t="shared" si="379"/>
        <v>0</v>
      </c>
      <c r="HX147" s="503">
        <f t="shared" si="380"/>
        <v>0</v>
      </c>
      <c r="HY147" s="504">
        <f t="shared" si="260"/>
        <v>-23.705620786868799</v>
      </c>
      <c r="HZ147" s="513">
        <f t="shared" si="391"/>
        <v>0.10000000000000142</v>
      </c>
      <c r="IA147" s="513">
        <f t="shared" si="425"/>
        <v>0.10000000000000142</v>
      </c>
      <c r="IB147" s="159"/>
      <c r="IC147" s="161"/>
      <c r="ID147" s="159"/>
      <c r="IE147" s="103">
        <f t="shared" si="403"/>
        <v>-23.391828218144799</v>
      </c>
      <c r="IF147" s="178"/>
      <c r="IG147" s="179"/>
      <c r="IH147" s="36">
        <v>42389</v>
      </c>
      <c r="II147" s="104">
        <v>-0.57404999999999995</v>
      </c>
      <c r="IJ147" s="107">
        <v>-0.59957499999999997</v>
      </c>
      <c r="IK147" s="173">
        <v>-23.882812883159993</v>
      </c>
      <c r="IL147" s="197">
        <v>0.1</v>
      </c>
      <c r="IM147" s="218">
        <v>3.2995749999999999</v>
      </c>
      <c r="IN147" s="222">
        <f t="shared" si="442"/>
        <v>0</v>
      </c>
      <c r="IO147" s="223">
        <f t="shared" si="443"/>
        <v>1</v>
      </c>
      <c r="IP147" s="198">
        <f>IF(AND((IN147+IO147)&lt;0,IP146&lt;=-24.5),-24.5,(((IN147+IO147)*IL147)+IP146))</f>
        <v>-24.4</v>
      </c>
      <c r="IQ147" s="198">
        <f t="shared" si="351"/>
        <v>0.10000000000000142</v>
      </c>
      <c r="IR147" s="503">
        <f t="shared" si="381"/>
        <v>0</v>
      </c>
      <c r="IS147" s="503">
        <f t="shared" si="382"/>
        <v>0</v>
      </c>
      <c r="IT147" s="503">
        <f t="shared" si="383"/>
        <v>0</v>
      </c>
      <c r="IU147" s="503">
        <f t="shared" si="384"/>
        <v>0</v>
      </c>
      <c r="IV147" s="504">
        <f t="shared" si="264"/>
        <v>-23.944167740969181</v>
      </c>
      <c r="IW147" s="513">
        <f t="shared" si="392"/>
        <v>0.10000000000000142</v>
      </c>
      <c r="IX147" s="513">
        <f t="shared" si="427"/>
        <v>0.10000000000000142</v>
      </c>
      <c r="IY147" s="159"/>
      <c r="IZ147" s="161"/>
      <c r="JA147" s="159"/>
      <c r="JB147" s="103">
        <f t="shared" si="404"/>
        <v>-23.779514087414071</v>
      </c>
      <c r="JC147" s="184"/>
      <c r="JD147" s="515">
        <v>-23.882812883159993</v>
      </c>
      <c r="JF147" s="159">
        <v>-3.7004250000000001</v>
      </c>
      <c r="JG147" s="159">
        <f t="shared" si="405"/>
        <v>-24.367094754535998</v>
      </c>
      <c r="JH147" s="159"/>
      <c r="JJ147" s="159">
        <v>1.849575</v>
      </c>
      <c r="JK147" s="159">
        <f t="shared" si="406"/>
        <v>-23.31672124979232</v>
      </c>
      <c r="JL147" s="159"/>
      <c r="JN147" s="159">
        <v>1.849575</v>
      </c>
      <c r="JO147" s="159">
        <f t="shared" si="407"/>
        <v>-22.542124073501181</v>
      </c>
      <c r="JP147" s="159"/>
      <c r="JR147" s="159">
        <v>2.9995750000000001</v>
      </c>
      <c r="JS147" s="159">
        <f t="shared" si="408"/>
        <v>-24.103824596811965</v>
      </c>
      <c r="JT147" s="159"/>
      <c r="JV147" s="159">
        <v>2.7995749999999999</v>
      </c>
      <c r="JW147" s="159">
        <f t="shared" si="409"/>
        <v>-24.453008547470716</v>
      </c>
      <c r="JX147" s="159"/>
      <c r="JZ147" s="159">
        <v>3.8995749999999996</v>
      </c>
      <c r="KA147" s="159">
        <f t="shared" si="410"/>
        <v>-23.50905412913318</v>
      </c>
      <c r="KB147" s="159"/>
      <c r="KD147" s="370">
        <v>3.1495750000000005</v>
      </c>
      <c r="KE147" s="159">
        <f t="shared" si="411"/>
        <v>-23.391828218144799</v>
      </c>
      <c r="KF147" s="159"/>
      <c r="KH147" s="218">
        <v>3.2995749999999999</v>
      </c>
      <c r="KI147" s="159">
        <f t="shared" si="232"/>
        <v>-23.779514087414071</v>
      </c>
      <c r="KJ147" s="159"/>
      <c r="KK147" s="36">
        <v>42389</v>
      </c>
      <c r="KL147" s="36"/>
    </row>
    <row r="148" spans="1:315" x14ac:dyDescent="0.25">
      <c r="A148" s="95">
        <v>41294</v>
      </c>
      <c r="B148" s="36">
        <v>41294</v>
      </c>
      <c r="C148" s="303">
        <v>-4.3</v>
      </c>
      <c r="D148" s="303">
        <v>1.25</v>
      </c>
      <c r="E148" s="303">
        <v>1.25</v>
      </c>
      <c r="F148" s="303">
        <v>2.4</v>
      </c>
      <c r="G148" s="303">
        <v>2.2000000000000002</v>
      </c>
      <c r="H148" s="303">
        <v>3.3</v>
      </c>
      <c r="I148" s="303">
        <v>2.5500000000000003</v>
      </c>
      <c r="J148" s="303">
        <v>2.7</v>
      </c>
      <c r="K148" s="105"/>
      <c r="L148" s="36">
        <v>42389</v>
      </c>
      <c r="M148" s="104">
        <v>-0.57404999999999995</v>
      </c>
      <c r="N148" s="98">
        <f t="shared" si="215"/>
        <v>-0.59957499999999997</v>
      </c>
      <c r="O148" s="107">
        <f t="shared" si="216"/>
        <v>-0.62453333333333327</v>
      </c>
      <c r="P148" s="264"/>
      <c r="Q148" s="177">
        <v>42389</v>
      </c>
      <c r="R148" s="303">
        <v>-4.3</v>
      </c>
      <c r="S148" s="219">
        <v>-3.7004250000000001</v>
      </c>
      <c r="U148" s="303">
        <v>1.25</v>
      </c>
      <c r="V148" s="219">
        <v>1.849575</v>
      </c>
      <c r="X148" s="303">
        <v>1.25</v>
      </c>
      <c r="Y148" s="219">
        <v>1.849575</v>
      </c>
      <c r="AA148" s="303">
        <v>2.4</v>
      </c>
      <c r="AB148" s="219">
        <v>2.9995750000000001</v>
      </c>
      <c r="AD148" s="303">
        <v>2.2000000000000002</v>
      </c>
      <c r="AE148" s="218">
        <v>2.7995749999999999</v>
      </c>
      <c r="AG148" s="303">
        <v>3.3</v>
      </c>
      <c r="AH148" s="218">
        <v>3.8995749999999996</v>
      </c>
      <c r="AJ148" s="303">
        <v>2.5500000000000003</v>
      </c>
      <c r="AK148" s="218">
        <v>3.1495750000000005</v>
      </c>
      <c r="AL148" s="103"/>
      <c r="AM148" s="303">
        <v>2.7</v>
      </c>
      <c r="AN148" s="330">
        <f t="shared" si="444"/>
        <v>3.2995749999999999</v>
      </c>
      <c r="AO148" s="103"/>
      <c r="AZ148" s="36">
        <v>42390</v>
      </c>
      <c r="BA148" s="303">
        <v>-4.3</v>
      </c>
      <c r="BB148" s="227"/>
      <c r="BC148" s="303">
        <v>0.3</v>
      </c>
      <c r="BD148" s="184"/>
      <c r="BE148" s="303">
        <v>-1.5</v>
      </c>
      <c r="BF148" s="184"/>
      <c r="BG148" s="303">
        <v>3.3499999999999996</v>
      </c>
      <c r="BH148" s="184"/>
      <c r="BI148" s="303">
        <v>1.75</v>
      </c>
      <c r="BJ148" s="184"/>
      <c r="BK148" s="303">
        <v>3.9499999999999997</v>
      </c>
      <c r="BL148" s="374"/>
      <c r="BM148" s="303">
        <v>-0.75</v>
      </c>
      <c r="BN148" s="184"/>
      <c r="BO148" s="303">
        <v>2.6500000000000004</v>
      </c>
      <c r="BP148" s="184"/>
      <c r="BQ148">
        <f t="shared" si="396"/>
        <v>1</v>
      </c>
      <c r="BR148" s="36">
        <v>42382</v>
      </c>
      <c r="BS148">
        <v>86</v>
      </c>
      <c r="BT148">
        <f t="shared" si="393"/>
        <v>0.86</v>
      </c>
      <c r="BU148" s="100"/>
      <c r="BV148" s="36">
        <v>42390</v>
      </c>
      <c r="BW148" s="100">
        <v>94</v>
      </c>
      <c r="BX148" s="100">
        <f t="shared" si="394"/>
        <v>0.94</v>
      </c>
      <c r="BY148" s="100">
        <f t="shared" si="395"/>
        <v>-23.860007935359995</v>
      </c>
      <c r="BZ148" s="100"/>
      <c r="CA148" s="100"/>
      <c r="CC148" s="36">
        <v>42390</v>
      </c>
      <c r="CD148" s="104">
        <v>-0.5213000000000001</v>
      </c>
      <c r="CE148" s="107">
        <v>-0.54767500000000002</v>
      </c>
      <c r="CF148" s="173">
        <v>-23.860007935359995</v>
      </c>
      <c r="CG148" s="197">
        <v>0.1</v>
      </c>
      <c r="CH148" s="219">
        <v>-3.7523249999999999</v>
      </c>
      <c r="CI148" s="222">
        <f t="shared" si="428"/>
        <v>-1.6</v>
      </c>
      <c r="CJ148" s="223">
        <f t="shared" si="429"/>
        <v>0</v>
      </c>
      <c r="CK148" s="198">
        <f t="shared" ref="CK148:CK164" si="445">IF(AND((CI148+CJ148)&lt;0,CK147&lt;=-24.5),-24.5,(((CI148+CJ148)*CG148)+CK147))</f>
        <v>-24.5</v>
      </c>
      <c r="CL148" s="198">
        <f t="shared" si="316"/>
        <v>0</v>
      </c>
      <c r="CM148" s="503">
        <f t="shared" si="353"/>
        <v>0</v>
      </c>
      <c r="CN148" s="503">
        <f t="shared" si="354"/>
        <v>0</v>
      </c>
      <c r="CO148" s="503">
        <f t="shared" si="355"/>
        <v>0</v>
      </c>
      <c r="CP148" s="503">
        <f t="shared" si="356"/>
        <v>0</v>
      </c>
      <c r="CQ148" s="504">
        <f t="shared" si="236"/>
        <v>-24.5</v>
      </c>
      <c r="CR148" s="513">
        <f t="shared" si="385"/>
        <v>0</v>
      </c>
      <c r="CS148" s="513">
        <f t="shared" si="413"/>
        <v>0</v>
      </c>
      <c r="CU148" s="161"/>
      <c r="CW148" s="103">
        <f t="shared" si="397"/>
        <v>-24.367094754535998</v>
      </c>
      <c r="CZ148" s="36">
        <v>42390</v>
      </c>
      <c r="DA148" s="104">
        <v>-0.5213000000000001</v>
      </c>
      <c r="DB148" s="107">
        <v>-0.54767500000000002</v>
      </c>
      <c r="DC148" s="173">
        <v>-23.860007935359995</v>
      </c>
      <c r="DD148" s="197">
        <v>0.1</v>
      </c>
      <c r="DE148" s="219">
        <v>0.84767499999999996</v>
      </c>
      <c r="DF148" s="222">
        <f t="shared" si="430"/>
        <v>0</v>
      </c>
      <c r="DG148" s="223">
        <f t="shared" si="431"/>
        <v>-0.5</v>
      </c>
      <c r="DH148" s="198">
        <f t="shared" ref="DH148:DH164" si="446">IF(AND((DF148+DG148)&lt;0,DH147&lt;=-24.5),-24.5,(((DF148+DG148)*DD148)+DH147))</f>
        <v>-24.02</v>
      </c>
      <c r="DI148" s="198">
        <f t="shared" si="321"/>
        <v>-5.0000000000000711E-2</v>
      </c>
      <c r="DJ148" s="503">
        <f t="shared" si="357"/>
        <v>0</v>
      </c>
      <c r="DK148" s="503">
        <f t="shared" si="358"/>
        <v>0</v>
      </c>
      <c r="DL148" s="503">
        <f t="shared" si="359"/>
        <v>0</v>
      </c>
      <c r="DM148" s="503">
        <f t="shared" si="360"/>
        <v>0</v>
      </c>
      <c r="DN148" s="504">
        <f t="shared" si="240"/>
        <v>-24.02</v>
      </c>
      <c r="DO148" s="513">
        <f t="shared" si="386"/>
        <v>-5.0000000000000711E-2</v>
      </c>
      <c r="DP148" s="513">
        <f t="shared" si="415"/>
        <v>-5.0000000000000711E-2</v>
      </c>
      <c r="DR148" s="161"/>
      <c r="DT148" s="103">
        <f t="shared" si="398"/>
        <v>-23.36672124979232</v>
      </c>
      <c r="DU148" s="178"/>
      <c r="DV148" s="179"/>
      <c r="DW148" s="36">
        <v>42390</v>
      </c>
      <c r="DX148" s="104">
        <v>-0.5213000000000001</v>
      </c>
      <c r="DY148" s="107">
        <v>-0.54767500000000002</v>
      </c>
      <c r="DZ148" s="173">
        <v>-23.860007935359995</v>
      </c>
      <c r="EA148" s="197">
        <v>0.1</v>
      </c>
      <c r="EB148" s="219">
        <v>-0.95232499999999998</v>
      </c>
      <c r="EC148" s="222">
        <f t="shared" si="432"/>
        <v>-1</v>
      </c>
      <c r="ED148" s="223">
        <f t="shared" si="433"/>
        <v>0</v>
      </c>
      <c r="EE148" s="198">
        <f t="shared" ref="EE148:EE164" si="447">IF(AND((EC148+ED148)&lt;0,EE147&lt;=-24.5),-24.5,(((EC148+ED148)*EA148)+EE147))</f>
        <v>-23.576014396181193</v>
      </c>
      <c r="EF148" s="198">
        <f t="shared" si="326"/>
        <v>-0.10000000000000142</v>
      </c>
      <c r="EG148" s="503">
        <f t="shared" si="361"/>
        <v>0</v>
      </c>
      <c r="EH148" s="503">
        <f t="shared" si="362"/>
        <v>0</v>
      </c>
      <c r="EI148" s="503">
        <f t="shared" si="363"/>
        <v>0</v>
      </c>
      <c r="EJ148" s="503">
        <f t="shared" si="364"/>
        <v>0</v>
      </c>
      <c r="EK148" s="504">
        <f t="shared" si="244"/>
        <v>-23.260124073501188</v>
      </c>
      <c r="EL148" s="513">
        <f t="shared" si="387"/>
        <v>-6.0000000000000851E-2</v>
      </c>
      <c r="EM148" s="513">
        <f t="shared" si="417"/>
        <v>-0.10000000000000142</v>
      </c>
      <c r="EO148" s="161"/>
      <c r="EQ148" s="103">
        <f t="shared" si="399"/>
        <v>-22.642124073501183</v>
      </c>
      <c r="ER148" s="178"/>
      <c r="ES148" s="179"/>
      <c r="ET148" s="36">
        <v>42390</v>
      </c>
      <c r="EU148" s="104">
        <v>-0.5213000000000001</v>
      </c>
      <c r="EV148" s="107">
        <v>-0.54767500000000002</v>
      </c>
      <c r="EW148" s="173">
        <v>-23.860007935359995</v>
      </c>
      <c r="EX148" s="197">
        <v>0.1</v>
      </c>
      <c r="EY148" s="219">
        <v>3.8976749999999996</v>
      </c>
      <c r="EZ148" s="222">
        <f t="shared" si="434"/>
        <v>0</v>
      </c>
      <c r="FA148" s="223">
        <f t="shared" si="435"/>
        <v>1</v>
      </c>
      <c r="FB148" s="198">
        <f t="shared" ref="FB148:FB164" si="448">IF(AND((EZ148+FA148)&lt;0,FB147&lt;=-24.5),-24.5,(((EZ148+FA148)*EX148)+FB147))</f>
        <v>-24.112854038647182</v>
      </c>
      <c r="FC148" s="198">
        <f t="shared" si="331"/>
        <v>0.10000000000000142</v>
      </c>
      <c r="FD148" s="503">
        <f t="shared" si="365"/>
        <v>0</v>
      </c>
      <c r="FE148" s="503">
        <f t="shared" si="366"/>
        <v>0</v>
      </c>
      <c r="FF148" s="503">
        <f t="shared" si="367"/>
        <v>0</v>
      </c>
      <c r="FG148" s="503">
        <f t="shared" si="368"/>
        <v>0</v>
      </c>
      <c r="FH148" s="504">
        <f t="shared" si="248"/>
        <v>-24.742854038647174</v>
      </c>
      <c r="FI148" s="513">
        <f t="shared" si="388"/>
        <v>0.10000000000000142</v>
      </c>
      <c r="FJ148" s="513">
        <f t="shared" si="419"/>
        <v>0.10000000000000142</v>
      </c>
      <c r="FL148" s="161"/>
      <c r="FN148" s="103">
        <f t="shared" si="400"/>
        <v>-24.003824596811963</v>
      </c>
      <c r="FO148" s="178"/>
      <c r="FP148" s="179"/>
      <c r="FQ148" s="36">
        <v>42390</v>
      </c>
      <c r="FR148" s="104">
        <v>-0.5213000000000001</v>
      </c>
      <c r="FS148" s="107">
        <v>-0.54767500000000002</v>
      </c>
      <c r="FT148" s="173">
        <v>-23.860007935359995</v>
      </c>
      <c r="FU148" s="197">
        <v>0.1</v>
      </c>
      <c r="FV148" s="218">
        <v>2.2976749999999999</v>
      </c>
      <c r="FW148" s="222">
        <f t="shared" si="436"/>
        <v>0</v>
      </c>
      <c r="FX148" s="223">
        <f t="shared" si="437"/>
        <v>0.5</v>
      </c>
      <c r="FY148" s="198">
        <f t="shared" ref="FY148:FY164" si="449">IF(AND((FW148+FX148)&lt;0,FY147&lt;=-24.5),-24.5,(((FW148+FX148)*FU148)+FY147))</f>
        <v>-24.349999999999998</v>
      </c>
      <c r="FZ148" s="198">
        <f t="shared" si="336"/>
        <v>5.0000000000000711E-2</v>
      </c>
      <c r="GA148" s="503">
        <f t="shared" si="369"/>
        <v>0</v>
      </c>
      <c r="GB148" s="503">
        <f t="shared" si="370"/>
        <v>0</v>
      </c>
      <c r="GC148" s="503">
        <f t="shared" si="371"/>
        <v>0</v>
      </c>
      <c r="GD148" s="503">
        <f t="shared" si="372"/>
        <v>0</v>
      </c>
      <c r="GE148" s="504">
        <f t="shared" si="252"/>
        <v>-24.15</v>
      </c>
      <c r="GF148" s="513">
        <f t="shared" si="389"/>
        <v>5.0000000000000711E-2</v>
      </c>
      <c r="GG148" s="513">
        <f t="shared" si="421"/>
        <v>5.0000000000000711E-2</v>
      </c>
      <c r="GI148" s="161"/>
      <c r="GK148" s="103">
        <f t="shared" si="401"/>
        <v>-24.403008547470716</v>
      </c>
      <c r="GL148" s="178"/>
      <c r="GM148" s="179"/>
      <c r="GN148" s="36">
        <v>42390</v>
      </c>
      <c r="GO148" s="104">
        <v>-0.5213000000000001</v>
      </c>
      <c r="GP148" s="107">
        <v>-0.54767500000000002</v>
      </c>
      <c r="GQ148" s="173">
        <v>-23.860007935359995</v>
      </c>
      <c r="GR148" s="197">
        <v>0.1</v>
      </c>
      <c r="GS148" s="218">
        <v>4.4976750000000001</v>
      </c>
      <c r="GT148" s="222">
        <f t="shared" si="438"/>
        <v>0</v>
      </c>
      <c r="GU148" s="223">
        <f t="shared" si="439"/>
        <v>1.1000000000000001</v>
      </c>
      <c r="GV148" s="198">
        <f t="shared" ref="GV148:GV164" si="450">IF(AND((GT148+GU148)&lt;0,GV147&lt;=-24.5),-24.5,(((GT148+GU148)*GR148)+GV147))</f>
        <v>-23.869999999999994</v>
      </c>
      <c r="GW148" s="198">
        <f t="shared" si="341"/>
        <v>0.10999999999999943</v>
      </c>
      <c r="GX148" s="503">
        <f t="shared" si="373"/>
        <v>0</v>
      </c>
      <c r="GY148" s="503">
        <f t="shared" si="374"/>
        <v>0</v>
      </c>
      <c r="GZ148" s="503">
        <f t="shared" si="375"/>
        <v>0</v>
      </c>
      <c r="HA148" s="503">
        <f t="shared" si="376"/>
        <v>0</v>
      </c>
      <c r="HB148" s="504">
        <f t="shared" si="256"/>
        <v>-23.248454129133201</v>
      </c>
      <c r="HC148" s="513">
        <f t="shared" si="390"/>
        <v>0.10999999999999943</v>
      </c>
      <c r="HD148" s="513">
        <f t="shared" si="423"/>
        <v>0.10999999999999943</v>
      </c>
      <c r="HF148" s="161"/>
      <c r="HH148" s="103">
        <f t="shared" si="402"/>
        <v>-23.39905412913318</v>
      </c>
      <c r="HJ148" s="179"/>
      <c r="HK148" s="36">
        <v>42390</v>
      </c>
      <c r="HL148" s="104">
        <v>-0.5213000000000001</v>
      </c>
      <c r="HM148" s="107">
        <v>-0.54767500000000002</v>
      </c>
      <c r="HN148" s="173">
        <v>-23.860007935359995</v>
      </c>
      <c r="HO148" s="197">
        <v>0.1</v>
      </c>
      <c r="HP148" s="218">
        <v>-0.20232499999999998</v>
      </c>
      <c r="HQ148" s="222">
        <f t="shared" si="440"/>
        <v>-1</v>
      </c>
      <c r="HR148" s="223">
        <f t="shared" si="441"/>
        <v>0</v>
      </c>
      <c r="HS148" s="198">
        <f t="shared" ref="HS148:HS164" si="451">IF(AND((HQ148+HR148)&lt;0,HS147&lt;=-24.5),-24.5,(((HQ148+HR148)*HO148)+HS147))</f>
        <v>-24.205620786868799</v>
      </c>
      <c r="HT148" s="198">
        <f t="shared" si="346"/>
        <v>-0.10000000000000142</v>
      </c>
      <c r="HU148" s="503">
        <f t="shared" si="377"/>
        <v>0</v>
      </c>
      <c r="HV148" s="503">
        <f t="shared" si="378"/>
        <v>0</v>
      </c>
      <c r="HW148" s="503">
        <f t="shared" si="379"/>
        <v>0</v>
      </c>
      <c r="HX148" s="503">
        <f t="shared" si="380"/>
        <v>0</v>
      </c>
      <c r="HY148" s="504">
        <f t="shared" si="260"/>
        <v>-23.805620786868801</v>
      </c>
      <c r="HZ148" s="513">
        <f t="shared" si="391"/>
        <v>-6.0000000000000851E-2</v>
      </c>
      <c r="IA148" s="513">
        <f t="shared" si="425"/>
        <v>-0.10000000000000142</v>
      </c>
      <c r="IB148" s="159"/>
      <c r="IC148" s="161"/>
      <c r="ID148" s="159"/>
      <c r="IE148" s="103">
        <f t="shared" si="403"/>
        <v>-23.4918282181448</v>
      </c>
      <c r="IF148" s="178"/>
      <c r="IG148" s="179"/>
      <c r="IH148" s="36">
        <v>42390</v>
      </c>
      <c r="II148" s="104">
        <v>-0.5213000000000001</v>
      </c>
      <c r="IJ148" s="107">
        <v>-0.54767500000000002</v>
      </c>
      <c r="IK148" s="173">
        <v>-23.860007935359995</v>
      </c>
      <c r="IL148" s="197">
        <v>0.1</v>
      </c>
      <c r="IM148" s="218">
        <v>3.1976750000000003</v>
      </c>
      <c r="IN148" s="222">
        <f t="shared" si="442"/>
        <v>0</v>
      </c>
      <c r="IO148" s="223">
        <f t="shared" si="443"/>
        <v>1</v>
      </c>
      <c r="IP148" s="198">
        <f t="shared" ref="IP148:IP164" si="452">IF(AND((IN148+IO148)&lt;0,IP147&lt;=-24.5),-24.5,(((IN148+IO148)*IL148)+IP147))</f>
        <v>-24.299999999999997</v>
      </c>
      <c r="IQ148" s="198">
        <f t="shared" si="351"/>
        <v>0.10000000000000142</v>
      </c>
      <c r="IR148" s="503">
        <f t="shared" si="381"/>
        <v>0</v>
      </c>
      <c r="IS148" s="503">
        <f t="shared" si="382"/>
        <v>0</v>
      </c>
      <c r="IT148" s="503">
        <f t="shared" si="383"/>
        <v>0</v>
      </c>
      <c r="IU148" s="503">
        <f t="shared" si="384"/>
        <v>0</v>
      </c>
      <c r="IV148" s="504">
        <f t="shared" si="264"/>
        <v>-23.84416774096918</v>
      </c>
      <c r="IW148" s="513">
        <f t="shared" si="392"/>
        <v>0.10000000000000142</v>
      </c>
      <c r="IX148" s="513">
        <f t="shared" si="427"/>
        <v>0.10000000000000142</v>
      </c>
      <c r="IY148" s="159"/>
      <c r="IZ148" s="161"/>
      <c r="JA148" s="159"/>
      <c r="JB148" s="103">
        <f t="shared" si="404"/>
        <v>-23.67951408741407</v>
      </c>
      <c r="JC148" s="184"/>
      <c r="JD148" s="515">
        <v>-23.860007935359995</v>
      </c>
      <c r="JF148" s="159">
        <v>-3.7523249999999999</v>
      </c>
      <c r="JG148" s="159">
        <f t="shared" si="405"/>
        <v>-24.367094754535998</v>
      </c>
      <c r="JH148" s="159"/>
      <c r="JJ148" s="159">
        <v>0.84767499999999996</v>
      </c>
      <c r="JK148" s="159">
        <f t="shared" si="406"/>
        <v>-23.36672124979232</v>
      </c>
      <c r="JL148" s="159"/>
      <c r="JN148" s="159">
        <v>-0.95232499999999998</v>
      </c>
      <c r="JO148" s="159">
        <f t="shared" si="407"/>
        <v>-22.642124073501183</v>
      </c>
      <c r="JP148" s="159"/>
      <c r="JR148" s="159">
        <v>3.8976749999999996</v>
      </c>
      <c r="JS148" s="159">
        <f t="shared" si="408"/>
        <v>-24.003824596811963</v>
      </c>
      <c r="JT148" s="159"/>
      <c r="JV148" s="159">
        <v>2.2976749999999999</v>
      </c>
      <c r="JW148" s="159">
        <f t="shared" si="409"/>
        <v>-24.403008547470716</v>
      </c>
      <c r="JX148" s="159"/>
      <c r="JZ148" s="159">
        <v>4.4976750000000001</v>
      </c>
      <c r="KA148" s="159">
        <f t="shared" si="410"/>
        <v>-23.39905412913318</v>
      </c>
      <c r="KB148" s="159"/>
      <c r="KD148" s="370">
        <v>-0.20232499999999998</v>
      </c>
      <c r="KE148" s="159">
        <f t="shared" si="411"/>
        <v>-23.4918282181448</v>
      </c>
      <c r="KF148" s="159"/>
      <c r="KH148" s="218">
        <v>3.1976750000000003</v>
      </c>
      <c r="KI148" s="159">
        <f t="shared" si="232"/>
        <v>-23.67951408741407</v>
      </c>
      <c r="KJ148" s="159"/>
      <c r="KK148" s="36">
        <v>42390</v>
      </c>
      <c r="KL148" s="36"/>
    </row>
    <row r="149" spans="1:315" ht="15.75" thickBot="1" x14ac:dyDescent="0.3">
      <c r="A149" s="95">
        <v>41295</v>
      </c>
      <c r="B149" s="36">
        <v>41295</v>
      </c>
      <c r="C149" s="303">
        <v>-4.3</v>
      </c>
      <c r="D149" s="303">
        <v>0.3</v>
      </c>
      <c r="E149" s="303">
        <v>-1.5</v>
      </c>
      <c r="F149" s="303">
        <v>3.3499999999999996</v>
      </c>
      <c r="G149" s="303">
        <v>1.75</v>
      </c>
      <c r="H149" s="303">
        <v>3.9499999999999997</v>
      </c>
      <c r="I149" s="303">
        <v>-0.75</v>
      </c>
      <c r="J149" s="303">
        <v>2.6500000000000004</v>
      </c>
      <c r="K149" s="105"/>
      <c r="L149" s="36">
        <v>42390</v>
      </c>
      <c r="M149" s="104">
        <v>-0.5213000000000001</v>
      </c>
      <c r="N149" s="98">
        <f t="shared" si="215"/>
        <v>-0.54767500000000002</v>
      </c>
      <c r="O149" s="107">
        <f t="shared" si="216"/>
        <v>-0.57348333333333334</v>
      </c>
      <c r="P149" s="264"/>
      <c r="Q149" s="177">
        <v>42390</v>
      </c>
      <c r="R149" s="303">
        <v>-4.3</v>
      </c>
      <c r="S149" s="219">
        <v>-3.7523249999999999</v>
      </c>
      <c r="U149" s="303">
        <v>0.3</v>
      </c>
      <c r="V149" s="219">
        <v>0.84767499999999996</v>
      </c>
      <c r="X149" s="303">
        <v>-1.5</v>
      </c>
      <c r="Y149" s="219">
        <v>-0.95232499999999998</v>
      </c>
      <c r="AA149" s="303">
        <v>3.3499999999999996</v>
      </c>
      <c r="AB149" s="219">
        <v>3.8976749999999996</v>
      </c>
      <c r="AD149" s="303">
        <v>1.75</v>
      </c>
      <c r="AE149" s="218">
        <v>2.2976749999999999</v>
      </c>
      <c r="AG149" s="303">
        <v>3.9499999999999997</v>
      </c>
      <c r="AH149" s="218">
        <v>4.4976750000000001</v>
      </c>
      <c r="AJ149" s="303">
        <v>-0.75</v>
      </c>
      <c r="AK149" s="218">
        <v>-0.20232499999999998</v>
      </c>
      <c r="AL149" s="103"/>
      <c r="AM149" s="303">
        <v>2.6500000000000004</v>
      </c>
      <c r="AN149" s="330">
        <f t="shared" si="444"/>
        <v>3.1976750000000003</v>
      </c>
      <c r="AO149" s="103"/>
      <c r="AZ149" s="36">
        <v>42391</v>
      </c>
      <c r="BA149" s="303">
        <v>-5.95</v>
      </c>
      <c r="BB149" s="227"/>
      <c r="BC149" s="303">
        <v>-1.05</v>
      </c>
      <c r="BD149" s="184"/>
      <c r="BE149" s="303">
        <v>-0.25</v>
      </c>
      <c r="BF149" s="184"/>
      <c r="BG149" s="303">
        <v>5</v>
      </c>
      <c r="BH149" s="184"/>
      <c r="BI149" s="303">
        <v>1.8</v>
      </c>
      <c r="BJ149" s="184"/>
      <c r="BK149" s="303">
        <v>3.45</v>
      </c>
      <c r="BL149" s="374"/>
      <c r="BM149" s="303">
        <v>-1.5</v>
      </c>
      <c r="BN149" s="184"/>
      <c r="BO149" s="303">
        <v>2.4000000000000004</v>
      </c>
      <c r="BP149" s="184"/>
      <c r="BQ149">
        <f t="shared" si="396"/>
        <v>1</v>
      </c>
      <c r="BR149" s="36">
        <v>42383</v>
      </c>
      <c r="BS149">
        <v>87</v>
      </c>
      <c r="BT149">
        <f t="shared" si="393"/>
        <v>0.87</v>
      </c>
      <c r="BU149" s="100"/>
      <c r="BV149" s="36">
        <v>42391</v>
      </c>
      <c r="BW149" s="100">
        <v>95</v>
      </c>
      <c r="BX149" s="100">
        <f t="shared" si="394"/>
        <v>0.95</v>
      </c>
      <c r="BY149" s="100">
        <f t="shared" si="395"/>
        <v>-23.835917974999994</v>
      </c>
      <c r="BZ149" s="100"/>
      <c r="CA149" s="100"/>
      <c r="CC149" s="36">
        <v>42391</v>
      </c>
      <c r="CD149" s="107">
        <v>-0.46684999999999999</v>
      </c>
      <c r="CE149" s="107">
        <v>-0.49407500000000004</v>
      </c>
      <c r="CF149" s="173">
        <v>-23.835917974999994</v>
      </c>
      <c r="CG149" s="197">
        <v>0.1</v>
      </c>
      <c r="CH149" s="219">
        <v>-5.4559250000000006</v>
      </c>
      <c r="CI149" s="222">
        <f t="shared" si="428"/>
        <v>-1.7</v>
      </c>
      <c r="CJ149" s="223">
        <f t="shared" si="429"/>
        <v>0</v>
      </c>
      <c r="CK149" s="198">
        <f t="shared" si="445"/>
        <v>-24.5</v>
      </c>
      <c r="CL149" s="198">
        <f t="shared" si="316"/>
        <v>0</v>
      </c>
      <c r="CM149" s="503">
        <f t="shared" si="353"/>
        <v>0</v>
      </c>
      <c r="CN149" s="503">
        <f t="shared" si="354"/>
        <v>0</v>
      </c>
      <c r="CO149" s="503">
        <f t="shared" si="355"/>
        <v>0</v>
      </c>
      <c r="CP149" s="503">
        <f t="shared" si="356"/>
        <v>0</v>
      </c>
      <c r="CQ149" s="504">
        <f t="shared" si="236"/>
        <v>-24.5</v>
      </c>
      <c r="CR149" s="513">
        <f t="shared" si="385"/>
        <v>0</v>
      </c>
      <c r="CS149" s="513">
        <f t="shared" si="413"/>
        <v>0</v>
      </c>
      <c r="CU149" s="161"/>
      <c r="CW149" s="103">
        <f t="shared" si="397"/>
        <v>-24.367094754535998</v>
      </c>
      <c r="CZ149" s="36">
        <v>42391</v>
      </c>
      <c r="DA149" s="107">
        <v>-0.46684999999999999</v>
      </c>
      <c r="DB149" s="107">
        <v>-0.49407500000000004</v>
      </c>
      <c r="DC149" s="173">
        <v>-23.835917974999994</v>
      </c>
      <c r="DD149" s="197">
        <v>0.1</v>
      </c>
      <c r="DE149" s="219">
        <v>-0.555925</v>
      </c>
      <c r="DF149" s="222">
        <f t="shared" si="430"/>
        <v>-1</v>
      </c>
      <c r="DG149" s="223">
        <f t="shared" si="431"/>
        <v>0</v>
      </c>
      <c r="DH149" s="198">
        <f t="shared" si="446"/>
        <v>-24.12</v>
      </c>
      <c r="DI149" s="198">
        <f t="shared" si="321"/>
        <v>-0.10000000000000142</v>
      </c>
      <c r="DJ149" s="503">
        <f t="shared" si="357"/>
        <v>0</v>
      </c>
      <c r="DK149" s="503">
        <f t="shared" si="358"/>
        <v>0</v>
      </c>
      <c r="DL149" s="503">
        <f t="shared" si="359"/>
        <v>0</v>
      </c>
      <c r="DM149" s="503">
        <f t="shared" si="360"/>
        <v>0</v>
      </c>
      <c r="DN149" s="504">
        <f t="shared" si="240"/>
        <v>-24.12</v>
      </c>
      <c r="DO149" s="513">
        <f t="shared" si="386"/>
        <v>-6.0000000000000851E-2</v>
      </c>
      <c r="DP149" s="513">
        <f t="shared" si="415"/>
        <v>-4.000000000000057E-2</v>
      </c>
      <c r="DR149" s="161"/>
      <c r="DT149" s="103">
        <f t="shared" si="398"/>
        <v>-23.406721249792319</v>
      </c>
      <c r="DU149" s="178"/>
      <c r="DV149" s="179"/>
      <c r="DW149" s="36">
        <v>42391</v>
      </c>
      <c r="DX149" s="107">
        <v>-0.46684999999999999</v>
      </c>
      <c r="DY149" s="107">
        <v>-0.49407500000000004</v>
      </c>
      <c r="DZ149" s="173">
        <v>-23.835917974999994</v>
      </c>
      <c r="EA149" s="197">
        <v>0.1</v>
      </c>
      <c r="EB149" s="219">
        <v>0.24407500000000004</v>
      </c>
      <c r="EC149" s="222">
        <f t="shared" si="432"/>
        <v>0</v>
      </c>
      <c r="ED149" s="223">
        <f t="shared" si="433"/>
        <v>-0.5</v>
      </c>
      <c r="EE149" s="198">
        <f t="shared" si="447"/>
        <v>-23.626014396181194</v>
      </c>
      <c r="EF149" s="198">
        <f t="shared" si="326"/>
        <v>-5.0000000000000711E-2</v>
      </c>
      <c r="EG149" s="503">
        <f t="shared" si="361"/>
        <v>0</v>
      </c>
      <c r="EH149" s="503">
        <f t="shared" si="362"/>
        <v>0</v>
      </c>
      <c r="EI149" s="503">
        <f t="shared" si="363"/>
        <v>0</v>
      </c>
      <c r="EJ149" s="503">
        <f t="shared" si="364"/>
        <v>0</v>
      </c>
      <c r="EK149" s="504">
        <f t="shared" si="244"/>
        <v>-23.310124073501189</v>
      </c>
      <c r="EL149" s="513">
        <f t="shared" si="387"/>
        <v>-5.0000000000000711E-2</v>
      </c>
      <c r="EM149" s="513">
        <f t="shared" si="417"/>
        <v>-5.0000000000000711E-2</v>
      </c>
      <c r="EO149" s="161"/>
      <c r="EQ149" s="103">
        <f t="shared" si="399"/>
        <v>-22.692124073501184</v>
      </c>
      <c r="ER149" s="178"/>
      <c r="ES149" s="179"/>
      <c r="ET149" s="36">
        <v>42391</v>
      </c>
      <c r="EU149" s="107">
        <v>-0.46684999999999999</v>
      </c>
      <c r="EV149" s="107">
        <v>-0.49407500000000004</v>
      </c>
      <c r="EW149" s="173">
        <v>-23.835917974999994</v>
      </c>
      <c r="EX149" s="197">
        <v>0.1</v>
      </c>
      <c r="EY149" s="219">
        <v>5.4940750000000005</v>
      </c>
      <c r="EZ149" s="222">
        <f t="shared" si="434"/>
        <v>0</v>
      </c>
      <c r="FA149" s="223">
        <f t="shared" si="435"/>
        <v>1.3</v>
      </c>
      <c r="FB149" s="198">
        <f t="shared" si="448"/>
        <v>-23.982854038647183</v>
      </c>
      <c r="FC149" s="198">
        <f t="shared" si="331"/>
        <v>0.12999999999999901</v>
      </c>
      <c r="FD149" s="503">
        <f t="shared" si="365"/>
        <v>0</v>
      </c>
      <c r="FE149" s="503">
        <f t="shared" si="366"/>
        <v>0</v>
      </c>
      <c r="FF149" s="503">
        <f t="shared" si="367"/>
        <v>0</v>
      </c>
      <c r="FG149" s="503">
        <f t="shared" si="368"/>
        <v>0</v>
      </c>
      <c r="FH149" s="504">
        <f t="shared" si="248"/>
        <v>-24.612854038647175</v>
      </c>
      <c r="FI149" s="513">
        <f t="shared" si="388"/>
        <v>0.12999999999999901</v>
      </c>
      <c r="FJ149" s="513">
        <f t="shared" si="419"/>
        <v>0.12999999999999901</v>
      </c>
      <c r="FL149" s="161"/>
      <c r="FN149" s="103">
        <f t="shared" si="400"/>
        <v>-23.873824596811964</v>
      </c>
      <c r="FO149" s="178"/>
      <c r="FP149" s="179"/>
      <c r="FQ149" s="36">
        <v>42391</v>
      </c>
      <c r="FR149" s="107">
        <v>-0.46684999999999999</v>
      </c>
      <c r="FS149" s="107">
        <v>-0.49407500000000004</v>
      </c>
      <c r="FT149" s="173">
        <v>-23.835917974999994</v>
      </c>
      <c r="FU149" s="197">
        <v>0.1</v>
      </c>
      <c r="FV149" s="218">
        <v>2.2940750000000003</v>
      </c>
      <c r="FW149" s="222">
        <f t="shared" si="436"/>
        <v>0</v>
      </c>
      <c r="FX149" s="223">
        <f t="shared" si="437"/>
        <v>0.5</v>
      </c>
      <c r="FY149" s="198">
        <f t="shared" si="449"/>
        <v>-24.299999999999997</v>
      </c>
      <c r="FZ149" s="198">
        <f t="shared" si="336"/>
        <v>5.0000000000000711E-2</v>
      </c>
      <c r="GA149" s="503">
        <f t="shared" si="369"/>
        <v>0</v>
      </c>
      <c r="GB149" s="503">
        <f t="shared" si="370"/>
        <v>0</v>
      </c>
      <c r="GC149" s="503">
        <f t="shared" si="371"/>
        <v>0</v>
      </c>
      <c r="GD149" s="503">
        <f t="shared" si="372"/>
        <v>0</v>
      </c>
      <c r="GE149" s="504">
        <f t="shared" si="252"/>
        <v>-24.099999999999998</v>
      </c>
      <c r="GF149" s="513">
        <f t="shared" si="389"/>
        <v>5.0000000000000711E-2</v>
      </c>
      <c r="GG149" s="513">
        <f t="shared" si="421"/>
        <v>5.0000000000000711E-2</v>
      </c>
      <c r="GI149" s="161"/>
      <c r="GK149" s="103">
        <f t="shared" si="401"/>
        <v>-24.353008547470715</v>
      </c>
      <c r="GL149" s="178"/>
      <c r="GM149" s="179"/>
      <c r="GN149" s="36">
        <v>42391</v>
      </c>
      <c r="GO149" s="107">
        <v>-0.46684999999999999</v>
      </c>
      <c r="GP149" s="107">
        <v>-0.49407500000000004</v>
      </c>
      <c r="GQ149" s="173">
        <v>-23.835917974999994</v>
      </c>
      <c r="GR149" s="197">
        <v>0.1</v>
      </c>
      <c r="GS149" s="218">
        <v>3.9440750000000002</v>
      </c>
      <c r="GT149" s="222">
        <f t="shared" si="438"/>
        <v>0</v>
      </c>
      <c r="GU149" s="223">
        <f t="shared" si="439"/>
        <v>1</v>
      </c>
      <c r="GV149" s="198">
        <f t="shared" si="450"/>
        <v>-23.769999999999992</v>
      </c>
      <c r="GW149" s="198">
        <f t="shared" si="341"/>
        <v>0.10000000000000142</v>
      </c>
      <c r="GX149" s="503">
        <f t="shared" si="373"/>
        <v>0</v>
      </c>
      <c r="GY149" s="503">
        <f t="shared" si="374"/>
        <v>0</v>
      </c>
      <c r="GZ149" s="503">
        <f t="shared" si="375"/>
        <v>0</v>
      </c>
      <c r="HA149" s="503">
        <f t="shared" si="376"/>
        <v>0</v>
      </c>
      <c r="HB149" s="504">
        <f t="shared" si="256"/>
        <v>-23.148454129133199</v>
      </c>
      <c r="HC149" s="513">
        <f t="shared" si="390"/>
        <v>0.10000000000000142</v>
      </c>
      <c r="HD149" s="513">
        <f t="shared" si="423"/>
        <v>0.10000000000000142</v>
      </c>
      <c r="HF149" s="161"/>
      <c r="HH149" s="103">
        <f t="shared" si="402"/>
        <v>-23.299054129133179</v>
      </c>
      <c r="HJ149" s="179"/>
      <c r="HK149" s="36">
        <v>42391</v>
      </c>
      <c r="HL149" s="107">
        <v>-0.46684999999999999</v>
      </c>
      <c r="HM149" s="107">
        <v>-0.49407500000000004</v>
      </c>
      <c r="HN149" s="173">
        <v>-23.835917974999994</v>
      </c>
      <c r="HO149" s="197">
        <v>0.1</v>
      </c>
      <c r="HP149" s="218">
        <v>-1.005925</v>
      </c>
      <c r="HQ149" s="222">
        <f t="shared" si="440"/>
        <v>-1.25</v>
      </c>
      <c r="HR149" s="223">
        <f t="shared" si="441"/>
        <v>0</v>
      </c>
      <c r="HS149" s="198">
        <f t="shared" si="451"/>
        <v>-24.330620786868799</v>
      </c>
      <c r="HT149" s="198">
        <f t="shared" si="346"/>
        <v>-0.125</v>
      </c>
      <c r="HU149" s="503">
        <f t="shared" si="377"/>
        <v>0</v>
      </c>
      <c r="HV149" s="503">
        <f t="shared" si="378"/>
        <v>0</v>
      </c>
      <c r="HW149" s="503">
        <f t="shared" si="379"/>
        <v>0</v>
      </c>
      <c r="HX149" s="503">
        <f t="shared" si="380"/>
        <v>0</v>
      </c>
      <c r="HY149" s="504">
        <f t="shared" si="260"/>
        <v>-23.930620786868801</v>
      </c>
      <c r="HZ149" s="513">
        <f t="shared" si="391"/>
        <v>-7.4999999999999997E-2</v>
      </c>
      <c r="IA149" s="513">
        <f t="shared" si="425"/>
        <v>-0.125</v>
      </c>
      <c r="IB149" s="159"/>
      <c r="IC149" s="161"/>
      <c r="ID149" s="159"/>
      <c r="IE149" s="103">
        <f t="shared" si="403"/>
        <v>-23.6168282181448</v>
      </c>
      <c r="IF149" s="178"/>
      <c r="IG149" s="179"/>
      <c r="IH149" s="36">
        <v>42391</v>
      </c>
      <c r="II149" s="107">
        <v>-0.46684999999999999</v>
      </c>
      <c r="IJ149" s="107">
        <v>-0.49407500000000004</v>
      </c>
      <c r="IK149" s="173">
        <v>-23.835917974999994</v>
      </c>
      <c r="IL149" s="197">
        <v>0.1</v>
      </c>
      <c r="IM149" s="218">
        <v>2.8940750000000004</v>
      </c>
      <c r="IN149" s="222">
        <f t="shared" si="442"/>
        <v>0</v>
      </c>
      <c r="IO149" s="223">
        <f t="shared" si="443"/>
        <v>0.5</v>
      </c>
      <c r="IP149" s="198">
        <f t="shared" si="452"/>
        <v>-24.249999999999996</v>
      </c>
      <c r="IQ149" s="198">
        <f t="shared" si="351"/>
        <v>5.0000000000000711E-2</v>
      </c>
      <c r="IR149" s="503">
        <f t="shared" si="381"/>
        <v>0</v>
      </c>
      <c r="IS149" s="503">
        <f t="shared" si="382"/>
        <v>0</v>
      </c>
      <c r="IT149" s="503">
        <f t="shared" si="383"/>
        <v>0</v>
      </c>
      <c r="IU149" s="503">
        <f t="shared" si="384"/>
        <v>0</v>
      </c>
      <c r="IV149" s="504">
        <f t="shared" si="264"/>
        <v>-23.794167740969179</v>
      </c>
      <c r="IW149" s="513">
        <f t="shared" si="392"/>
        <v>5.0000000000000711E-2</v>
      </c>
      <c r="IX149" s="513">
        <f t="shared" si="427"/>
        <v>5.0000000000000711E-2</v>
      </c>
      <c r="IY149" s="159"/>
      <c r="IZ149" s="161"/>
      <c r="JA149" s="159"/>
      <c r="JB149" s="103">
        <f t="shared" si="404"/>
        <v>-23.629514087414069</v>
      </c>
      <c r="JC149" s="184"/>
      <c r="JD149" s="515">
        <v>-23.835917974999994</v>
      </c>
      <c r="JF149" s="159">
        <v>-5.4559250000000006</v>
      </c>
      <c r="JG149" s="159">
        <f t="shared" si="405"/>
        <v>-24.367094754535998</v>
      </c>
      <c r="JH149" s="159"/>
      <c r="JJ149" s="159">
        <v>-0.555925</v>
      </c>
      <c r="JK149" s="159">
        <f t="shared" si="406"/>
        <v>-23.406721249792319</v>
      </c>
      <c r="JL149" s="159"/>
      <c r="JN149" s="159">
        <v>0.24407500000000004</v>
      </c>
      <c r="JO149" s="159">
        <f t="shared" si="407"/>
        <v>-22.692124073501184</v>
      </c>
      <c r="JP149" s="159"/>
      <c r="JR149" s="159">
        <v>5.4940750000000005</v>
      </c>
      <c r="JS149" s="159">
        <f t="shared" si="408"/>
        <v>-23.873824596811964</v>
      </c>
      <c r="JT149" s="159"/>
      <c r="JV149" s="159">
        <v>2.2940750000000003</v>
      </c>
      <c r="JW149" s="159">
        <f t="shared" si="409"/>
        <v>-24.353008547470715</v>
      </c>
      <c r="JX149" s="159"/>
      <c r="JZ149" s="159">
        <v>3.9440750000000002</v>
      </c>
      <c r="KA149" s="159">
        <f t="shared" si="410"/>
        <v>-23.299054129133179</v>
      </c>
      <c r="KB149" s="159"/>
      <c r="KD149" s="370">
        <v>-1.005925</v>
      </c>
      <c r="KE149" s="159">
        <f t="shared" si="411"/>
        <v>-23.6168282181448</v>
      </c>
      <c r="KF149" s="159"/>
      <c r="KH149" s="218">
        <v>2.8940750000000004</v>
      </c>
      <c r="KI149" s="159">
        <f t="shared" si="232"/>
        <v>-23.629514087414069</v>
      </c>
      <c r="KJ149" s="159"/>
      <c r="KK149" s="36">
        <v>42391</v>
      </c>
      <c r="KL149" s="36"/>
    </row>
    <row r="150" spans="1:315" ht="15.75" thickBot="1" x14ac:dyDescent="0.3">
      <c r="A150" s="95">
        <v>41296</v>
      </c>
      <c r="B150" s="36">
        <v>41296</v>
      </c>
      <c r="C150" s="303">
        <v>-5.95</v>
      </c>
      <c r="D150" s="303">
        <v>-1.05</v>
      </c>
      <c r="E150" s="303">
        <v>-0.25</v>
      </c>
      <c r="F150" s="303">
        <v>5</v>
      </c>
      <c r="G150" s="303">
        <v>1.8</v>
      </c>
      <c r="H150" s="303">
        <v>3.45</v>
      </c>
      <c r="I150" s="303">
        <v>-1.5</v>
      </c>
      <c r="J150" s="303">
        <v>2.4000000000000004</v>
      </c>
      <c r="K150" s="105"/>
      <c r="L150" s="36">
        <v>42391</v>
      </c>
      <c r="M150" s="107">
        <v>-0.46684999999999999</v>
      </c>
      <c r="N150" s="98">
        <f t="shared" si="215"/>
        <v>-0.49407500000000004</v>
      </c>
      <c r="O150" s="107">
        <f t="shared" si="216"/>
        <v>-0.52073333333333338</v>
      </c>
      <c r="P150" s="264"/>
      <c r="Q150" s="177">
        <v>42391</v>
      </c>
      <c r="R150" s="303">
        <v>-5.95</v>
      </c>
      <c r="S150" s="219">
        <v>-5.4559250000000006</v>
      </c>
      <c r="U150" s="303">
        <v>-1.05</v>
      </c>
      <c r="V150" s="219">
        <v>-0.555925</v>
      </c>
      <c r="X150" s="303">
        <v>-0.25</v>
      </c>
      <c r="Y150" s="219">
        <v>0.24407500000000004</v>
      </c>
      <c r="AA150" s="303">
        <v>5</v>
      </c>
      <c r="AB150" s="219">
        <v>5.4940750000000005</v>
      </c>
      <c r="AD150" s="303">
        <v>1.8</v>
      </c>
      <c r="AE150" s="218">
        <v>2.2940750000000003</v>
      </c>
      <c r="AG150" s="303">
        <v>3.45</v>
      </c>
      <c r="AH150" s="218">
        <v>3.9440750000000002</v>
      </c>
      <c r="AJ150" s="303">
        <v>-1.5</v>
      </c>
      <c r="AK150" s="218">
        <v>-1.005925</v>
      </c>
      <c r="AL150" s="103"/>
      <c r="AM150" s="303">
        <v>2.4000000000000004</v>
      </c>
      <c r="AN150" s="330">
        <f t="shared" si="444"/>
        <v>2.8940750000000004</v>
      </c>
      <c r="AO150" s="103"/>
      <c r="AZ150" s="36">
        <v>42392</v>
      </c>
      <c r="BA150" s="303">
        <v>-5.2</v>
      </c>
      <c r="BB150" s="227">
        <v>-24.72282222222222</v>
      </c>
      <c r="BC150" s="303">
        <v>0.15000000000000002</v>
      </c>
      <c r="BD150" s="184"/>
      <c r="BE150" s="303">
        <v>2.25</v>
      </c>
      <c r="BF150" s="184"/>
      <c r="BG150" s="303">
        <v>3.8499999999999996</v>
      </c>
      <c r="BH150" s="184"/>
      <c r="BI150" s="303">
        <v>1.9</v>
      </c>
      <c r="BJ150" s="184"/>
      <c r="BK150" s="303">
        <v>1.9500000000000002</v>
      </c>
      <c r="BL150" s="374"/>
      <c r="BM150" s="303">
        <v>-1.6</v>
      </c>
      <c r="BN150" s="184"/>
      <c r="BO150" s="303">
        <v>3.05</v>
      </c>
      <c r="BP150" s="184"/>
      <c r="BQ150">
        <f t="shared" si="396"/>
        <v>1</v>
      </c>
      <c r="BR150" s="36">
        <v>42384</v>
      </c>
      <c r="BS150">
        <v>88</v>
      </c>
      <c r="BT150">
        <f t="shared" si="393"/>
        <v>0.88</v>
      </c>
      <c r="BU150" s="103">
        <v>-24.016157407407405</v>
      </c>
      <c r="BV150" s="36">
        <v>42392</v>
      </c>
      <c r="BW150" s="100">
        <v>96</v>
      </c>
      <c r="BX150" s="100">
        <f t="shared" si="394"/>
        <v>0.96</v>
      </c>
      <c r="BY150" s="100">
        <f t="shared" si="395"/>
        <v>-23.810512872960004</v>
      </c>
      <c r="BZ150" s="100"/>
      <c r="CA150" s="100"/>
      <c r="CC150" s="36">
        <v>42392</v>
      </c>
      <c r="CD150" s="107">
        <v>-0.41070000000000007</v>
      </c>
      <c r="CE150" s="107">
        <v>-0.43877500000000003</v>
      </c>
      <c r="CF150" s="173">
        <v>-23.810512872960004</v>
      </c>
      <c r="CG150" s="197">
        <v>0.1</v>
      </c>
      <c r="CH150" s="219">
        <v>-4.7612250000000005</v>
      </c>
      <c r="CI150" s="222">
        <f t="shared" si="428"/>
        <v>-1.7</v>
      </c>
      <c r="CJ150" s="223">
        <f t="shared" si="429"/>
        <v>0</v>
      </c>
      <c r="CK150" s="198">
        <f t="shared" si="445"/>
        <v>-24.5</v>
      </c>
      <c r="CL150" s="198">
        <f t="shared" si="316"/>
        <v>0</v>
      </c>
      <c r="CM150" s="503">
        <f t="shared" si="353"/>
        <v>0</v>
      </c>
      <c r="CN150" s="503">
        <f t="shared" si="354"/>
        <v>0</v>
      </c>
      <c r="CO150" s="503">
        <f t="shared" si="355"/>
        <v>0</v>
      </c>
      <c r="CP150" s="503">
        <f t="shared" si="356"/>
        <v>0</v>
      </c>
      <c r="CQ150" s="504">
        <f t="shared" si="236"/>
        <v>-24.5</v>
      </c>
      <c r="CR150" s="513">
        <f t="shared" si="385"/>
        <v>0</v>
      </c>
      <c r="CS150" s="513">
        <f t="shared" si="413"/>
        <v>0</v>
      </c>
      <c r="CU150" s="161"/>
      <c r="CW150" s="103">
        <f t="shared" si="397"/>
        <v>-24.367094754535998</v>
      </c>
      <c r="CX150" s="225">
        <v>-24.72282222222222</v>
      </c>
      <c r="CZ150" s="36">
        <v>42392</v>
      </c>
      <c r="DA150" s="107">
        <v>-0.41070000000000007</v>
      </c>
      <c r="DB150" s="107">
        <v>-0.43877500000000003</v>
      </c>
      <c r="DC150" s="173">
        <v>-23.810512872960004</v>
      </c>
      <c r="DD150" s="197">
        <v>0.1</v>
      </c>
      <c r="DE150" s="219">
        <v>0.58877500000000005</v>
      </c>
      <c r="DF150" s="222">
        <f t="shared" si="430"/>
        <v>0</v>
      </c>
      <c r="DG150" s="223">
        <f t="shared" si="431"/>
        <v>-0.5</v>
      </c>
      <c r="DH150" s="198">
        <f t="shared" si="446"/>
        <v>-24.17</v>
      </c>
      <c r="DI150" s="198">
        <f t="shared" si="321"/>
        <v>-5.0000000000000711E-2</v>
      </c>
      <c r="DJ150" s="503">
        <f t="shared" si="357"/>
        <v>0</v>
      </c>
      <c r="DK150" s="503">
        <f t="shared" si="358"/>
        <v>0</v>
      </c>
      <c r="DL150" s="503">
        <f t="shared" si="359"/>
        <v>0</v>
      </c>
      <c r="DM150" s="503">
        <f t="shared" si="360"/>
        <v>0</v>
      </c>
      <c r="DN150" s="504">
        <f t="shared" si="240"/>
        <v>-24.17</v>
      </c>
      <c r="DO150" s="513">
        <f t="shared" si="386"/>
        <v>-5.0000000000000711E-2</v>
      </c>
      <c r="DP150" s="513">
        <f t="shared" si="415"/>
        <v>-5.0000000000000711E-2</v>
      </c>
      <c r="DR150" s="161"/>
      <c r="DT150" s="103">
        <f t="shared" si="398"/>
        <v>-23.45672124979232</v>
      </c>
      <c r="DU150" s="178"/>
      <c r="DV150" s="179"/>
      <c r="DW150" s="36">
        <v>42392</v>
      </c>
      <c r="DX150" s="107">
        <v>-0.41070000000000007</v>
      </c>
      <c r="DY150" s="107">
        <v>-0.43877500000000003</v>
      </c>
      <c r="DZ150" s="173">
        <v>-23.810512872960004</v>
      </c>
      <c r="EA150" s="197">
        <v>0.1</v>
      </c>
      <c r="EB150" s="219">
        <v>2.6887750000000001</v>
      </c>
      <c r="EC150" s="222">
        <f t="shared" si="432"/>
        <v>0</v>
      </c>
      <c r="ED150" s="223">
        <f t="shared" si="433"/>
        <v>0.5</v>
      </c>
      <c r="EE150" s="198">
        <f t="shared" si="447"/>
        <v>-23.576014396181193</v>
      </c>
      <c r="EF150" s="198">
        <f t="shared" si="326"/>
        <v>5.0000000000000711E-2</v>
      </c>
      <c r="EG150" s="503">
        <f t="shared" si="361"/>
        <v>0</v>
      </c>
      <c r="EH150" s="503">
        <f t="shared" si="362"/>
        <v>0</v>
      </c>
      <c r="EI150" s="503">
        <f t="shared" si="363"/>
        <v>0</v>
      </c>
      <c r="EJ150" s="503">
        <f t="shared" si="364"/>
        <v>0</v>
      </c>
      <c r="EK150" s="504">
        <f t="shared" si="244"/>
        <v>-23.260124073501188</v>
      </c>
      <c r="EL150" s="513">
        <f t="shared" si="387"/>
        <v>5.0000000000000711E-2</v>
      </c>
      <c r="EM150" s="513">
        <f t="shared" si="417"/>
        <v>5.0000000000000711E-2</v>
      </c>
      <c r="EO150" s="161"/>
      <c r="EQ150" s="103">
        <f t="shared" si="399"/>
        <v>-22.642124073501183</v>
      </c>
      <c r="ER150" s="178"/>
      <c r="ES150" s="179"/>
      <c r="ET150" s="36">
        <v>42392</v>
      </c>
      <c r="EU150" s="107">
        <v>-0.41070000000000007</v>
      </c>
      <c r="EV150" s="107">
        <v>-0.43877500000000003</v>
      </c>
      <c r="EW150" s="173">
        <v>-23.810512872960004</v>
      </c>
      <c r="EX150" s="197">
        <v>0.1</v>
      </c>
      <c r="EY150" s="219">
        <v>4.2887749999999993</v>
      </c>
      <c r="EZ150" s="222">
        <f t="shared" si="434"/>
        <v>0</v>
      </c>
      <c r="FA150" s="223">
        <f t="shared" si="435"/>
        <v>1.1000000000000001</v>
      </c>
      <c r="FB150" s="198">
        <f t="shared" si="448"/>
        <v>-23.872854038647183</v>
      </c>
      <c r="FC150" s="198">
        <f t="shared" si="331"/>
        <v>0.10999999999999943</v>
      </c>
      <c r="FD150" s="503">
        <f t="shared" si="365"/>
        <v>0</v>
      </c>
      <c r="FE150" s="503">
        <f t="shared" si="366"/>
        <v>0</v>
      </c>
      <c r="FF150" s="503">
        <f t="shared" si="367"/>
        <v>0</v>
      </c>
      <c r="FG150" s="503">
        <f t="shared" si="368"/>
        <v>0</v>
      </c>
      <c r="FH150" s="504">
        <f t="shared" si="248"/>
        <v>-24.502854038647175</v>
      </c>
      <c r="FI150" s="513">
        <f t="shared" si="388"/>
        <v>0.10999999999999943</v>
      </c>
      <c r="FJ150" s="513">
        <f t="shared" si="419"/>
        <v>0.10999999999999943</v>
      </c>
      <c r="FL150" s="161"/>
      <c r="FN150" s="103">
        <f t="shared" si="400"/>
        <v>-23.763824596811965</v>
      </c>
      <c r="FO150" s="178"/>
      <c r="FP150" s="179"/>
      <c r="FQ150" s="36">
        <v>42392</v>
      </c>
      <c r="FR150" s="107">
        <v>-0.41070000000000007</v>
      </c>
      <c r="FS150" s="107">
        <v>-0.43877500000000003</v>
      </c>
      <c r="FT150" s="173">
        <v>-23.810512872960004</v>
      </c>
      <c r="FU150" s="197">
        <v>0.1</v>
      </c>
      <c r="FV150" s="218">
        <v>2.338775</v>
      </c>
      <c r="FW150" s="222">
        <f t="shared" si="436"/>
        <v>0</v>
      </c>
      <c r="FX150" s="223">
        <f t="shared" si="437"/>
        <v>0.5</v>
      </c>
      <c r="FY150" s="198">
        <f t="shared" si="449"/>
        <v>-24.249999999999996</v>
      </c>
      <c r="FZ150" s="198">
        <f t="shared" si="336"/>
        <v>5.0000000000000711E-2</v>
      </c>
      <c r="GA150" s="503">
        <f t="shared" si="369"/>
        <v>0</v>
      </c>
      <c r="GB150" s="503">
        <f t="shared" si="370"/>
        <v>0</v>
      </c>
      <c r="GC150" s="503">
        <f t="shared" si="371"/>
        <v>0</v>
      </c>
      <c r="GD150" s="503">
        <f t="shared" si="372"/>
        <v>0</v>
      </c>
      <c r="GE150" s="504">
        <f t="shared" si="252"/>
        <v>-24.049999999999997</v>
      </c>
      <c r="GF150" s="513">
        <f t="shared" si="389"/>
        <v>5.0000000000000711E-2</v>
      </c>
      <c r="GG150" s="513">
        <f t="shared" si="421"/>
        <v>5.0000000000000711E-2</v>
      </c>
      <c r="GI150" s="161"/>
      <c r="GK150" s="103">
        <f t="shared" si="401"/>
        <v>-24.303008547470714</v>
      </c>
      <c r="GL150" s="178"/>
      <c r="GM150" s="179"/>
      <c r="GN150" s="36">
        <v>42392</v>
      </c>
      <c r="GO150" s="107">
        <v>-0.41070000000000007</v>
      </c>
      <c r="GP150" s="107">
        <v>-0.43877500000000003</v>
      </c>
      <c r="GQ150" s="173">
        <v>-23.810512872960004</v>
      </c>
      <c r="GR150" s="197">
        <v>0.1</v>
      </c>
      <c r="GS150" s="218">
        <v>2.3887750000000003</v>
      </c>
      <c r="GT150" s="222">
        <f t="shared" si="438"/>
        <v>0</v>
      </c>
      <c r="GU150" s="223">
        <f t="shared" si="439"/>
        <v>0.5</v>
      </c>
      <c r="GV150" s="198">
        <f t="shared" si="450"/>
        <v>-23.719999999999992</v>
      </c>
      <c r="GW150" s="198">
        <f t="shared" si="341"/>
        <v>5.0000000000000711E-2</v>
      </c>
      <c r="GX150" s="503">
        <f t="shared" si="373"/>
        <v>0</v>
      </c>
      <c r="GY150" s="503">
        <f t="shared" si="374"/>
        <v>0</v>
      </c>
      <c r="GZ150" s="503">
        <f t="shared" si="375"/>
        <v>0</v>
      </c>
      <c r="HA150" s="503">
        <f t="shared" si="376"/>
        <v>0</v>
      </c>
      <c r="HB150" s="504">
        <f t="shared" si="256"/>
        <v>-23.098454129133199</v>
      </c>
      <c r="HC150" s="513">
        <f t="shared" si="390"/>
        <v>5.0000000000000711E-2</v>
      </c>
      <c r="HD150" s="513">
        <f t="shared" si="423"/>
        <v>5.0000000000000711E-2</v>
      </c>
      <c r="HF150" s="161"/>
      <c r="HH150" s="103">
        <f t="shared" si="402"/>
        <v>-23.249054129133178</v>
      </c>
      <c r="HJ150" s="179"/>
      <c r="HK150" s="36">
        <v>42392</v>
      </c>
      <c r="HL150" s="107">
        <v>-0.41070000000000007</v>
      </c>
      <c r="HM150" s="107">
        <v>-0.43877500000000003</v>
      </c>
      <c r="HN150" s="173">
        <v>-23.810512872960004</v>
      </c>
      <c r="HO150" s="197">
        <v>0.1</v>
      </c>
      <c r="HP150" s="218">
        <v>-1.161225</v>
      </c>
      <c r="HQ150" s="222">
        <f t="shared" si="440"/>
        <v>-1.25</v>
      </c>
      <c r="HR150" s="223">
        <f t="shared" si="441"/>
        <v>0</v>
      </c>
      <c r="HS150" s="198">
        <f t="shared" si="451"/>
        <v>-24.455620786868799</v>
      </c>
      <c r="HT150" s="198">
        <f t="shared" si="346"/>
        <v>-0.125</v>
      </c>
      <c r="HU150" s="503">
        <f t="shared" si="377"/>
        <v>0</v>
      </c>
      <c r="HV150" s="503">
        <f t="shared" si="378"/>
        <v>0</v>
      </c>
      <c r="HW150" s="503">
        <f t="shared" si="379"/>
        <v>0</v>
      </c>
      <c r="HX150" s="503">
        <f t="shared" si="380"/>
        <v>0</v>
      </c>
      <c r="HY150" s="504">
        <f t="shared" si="260"/>
        <v>-24.055620786868801</v>
      </c>
      <c r="HZ150" s="513">
        <f t="shared" si="391"/>
        <v>-7.4999999999999997E-2</v>
      </c>
      <c r="IA150" s="513">
        <f t="shared" si="425"/>
        <v>-0.125</v>
      </c>
      <c r="IB150" s="159"/>
      <c r="IC150" s="161"/>
      <c r="ID150" s="159"/>
      <c r="IE150" s="103">
        <f t="shared" si="403"/>
        <v>-23.7418282181448</v>
      </c>
      <c r="IF150" s="178"/>
      <c r="IG150" s="179"/>
      <c r="IH150" s="36">
        <v>42392</v>
      </c>
      <c r="II150" s="107">
        <v>-0.41070000000000007</v>
      </c>
      <c r="IJ150" s="107">
        <v>-0.43877500000000003</v>
      </c>
      <c r="IK150" s="173">
        <v>-23.810512872960004</v>
      </c>
      <c r="IL150" s="197">
        <v>0.1</v>
      </c>
      <c r="IM150" s="218">
        <v>3.488775</v>
      </c>
      <c r="IN150" s="222">
        <f t="shared" si="442"/>
        <v>0</v>
      </c>
      <c r="IO150" s="223">
        <f t="shared" si="443"/>
        <v>1</v>
      </c>
      <c r="IP150" s="198">
        <f t="shared" si="452"/>
        <v>-24.149999999999995</v>
      </c>
      <c r="IQ150" s="198">
        <f t="shared" si="351"/>
        <v>0.10000000000000142</v>
      </c>
      <c r="IR150" s="503">
        <f t="shared" si="381"/>
        <v>0</v>
      </c>
      <c r="IS150" s="503">
        <f t="shared" si="382"/>
        <v>0</v>
      </c>
      <c r="IT150" s="503">
        <f t="shared" si="383"/>
        <v>0</v>
      </c>
      <c r="IU150" s="503">
        <f t="shared" si="384"/>
        <v>0</v>
      </c>
      <c r="IV150" s="504">
        <f t="shared" si="264"/>
        <v>-23.694167740969178</v>
      </c>
      <c r="IW150" s="513">
        <f t="shared" si="392"/>
        <v>0.10000000000000142</v>
      </c>
      <c r="IX150" s="513">
        <f t="shared" si="427"/>
        <v>0.10000000000000142</v>
      </c>
      <c r="IY150" s="159"/>
      <c r="IZ150" s="161"/>
      <c r="JA150" s="159"/>
      <c r="JB150" s="103">
        <f t="shared" si="404"/>
        <v>-23.529514087414068</v>
      </c>
      <c r="JC150" s="184"/>
      <c r="JD150" s="515">
        <v>-23.810512872960004</v>
      </c>
      <c r="JE150">
        <v>7</v>
      </c>
      <c r="JF150" s="159">
        <v>-4.7612250000000005</v>
      </c>
      <c r="JG150" s="159">
        <f t="shared" si="405"/>
        <v>-24.367094754535998</v>
      </c>
      <c r="JH150" s="228">
        <v>-24.72282222222222</v>
      </c>
      <c r="JJ150" s="159">
        <v>0.58877500000000005</v>
      </c>
      <c r="JK150" s="159">
        <f t="shared" si="406"/>
        <v>-23.45672124979232</v>
      </c>
      <c r="JL150" s="159"/>
      <c r="JN150" s="159">
        <v>2.6887750000000001</v>
      </c>
      <c r="JO150" s="159">
        <f t="shared" si="407"/>
        <v>-22.642124073501183</v>
      </c>
      <c r="JP150" s="159"/>
      <c r="JR150" s="159">
        <v>4.2887749999999993</v>
      </c>
      <c r="JS150" s="159">
        <f t="shared" si="408"/>
        <v>-23.763824596811965</v>
      </c>
      <c r="JT150" s="159"/>
      <c r="JV150" s="159">
        <v>2.338775</v>
      </c>
      <c r="JW150" s="159">
        <f t="shared" si="409"/>
        <v>-24.303008547470714</v>
      </c>
      <c r="JX150" s="159"/>
      <c r="JZ150" s="159">
        <v>2.3887750000000003</v>
      </c>
      <c r="KA150" s="159">
        <f t="shared" si="410"/>
        <v>-23.249054129133178</v>
      </c>
      <c r="KB150" s="159"/>
      <c r="KD150" s="370">
        <v>-1.161225</v>
      </c>
      <c r="KE150" s="159">
        <f t="shared" si="411"/>
        <v>-23.7418282181448</v>
      </c>
      <c r="KF150" s="159"/>
      <c r="KH150" s="218">
        <v>3.488775</v>
      </c>
      <c r="KI150" s="159">
        <f t="shared" si="232"/>
        <v>-23.529514087414068</v>
      </c>
      <c r="KJ150" s="159"/>
      <c r="KK150" s="36">
        <v>42392</v>
      </c>
      <c r="KL150" s="36"/>
    </row>
    <row r="151" spans="1:315" x14ac:dyDescent="0.25">
      <c r="A151" s="95">
        <v>41297</v>
      </c>
      <c r="B151" s="36">
        <v>41297</v>
      </c>
      <c r="C151" s="303">
        <v>-5.2</v>
      </c>
      <c r="D151" s="303">
        <v>0.15000000000000002</v>
      </c>
      <c r="E151" s="303">
        <v>2.25</v>
      </c>
      <c r="F151" s="303">
        <v>3.8499999999999996</v>
      </c>
      <c r="G151" s="303">
        <v>1.9</v>
      </c>
      <c r="H151" s="303">
        <v>1.9500000000000002</v>
      </c>
      <c r="I151" s="303">
        <v>-1.6</v>
      </c>
      <c r="J151" s="303">
        <v>3.05</v>
      </c>
      <c r="K151" s="105"/>
      <c r="L151" s="36">
        <v>42392</v>
      </c>
      <c r="M151" s="107">
        <v>-0.41070000000000007</v>
      </c>
      <c r="N151" s="98">
        <f t="shared" ref="N151:N214" si="453">AVERAGE(M150:M151)</f>
        <v>-0.43877500000000003</v>
      </c>
      <c r="O151" s="107">
        <f t="shared" si="216"/>
        <v>-0.46628333333333338</v>
      </c>
      <c r="P151" s="264"/>
      <c r="Q151" s="177">
        <v>42392</v>
      </c>
      <c r="R151" s="303">
        <v>-5.2</v>
      </c>
      <c r="S151" s="219">
        <v>-4.7612250000000005</v>
      </c>
      <c r="T151" s="182">
        <v>-24.72282222222222</v>
      </c>
      <c r="U151" s="303">
        <v>0.15000000000000002</v>
      </c>
      <c r="V151" s="219">
        <v>0.58877500000000005</v>
      </c>
      <c r="X151" s="303">
        <v>2.25</v>
      </c>
      <c r="Y151" s="219">
        <v>2.6887750000000001</v>
      </c>
      <c r="AA151" s="303">
        <v>3.8499999999999996</v>
      </c>
      <c r="AB151" s="219">
        <v>4.2887749999999993</v>
      </c>
      <c r="AD151" s="303">
        <v>1.9</v>
      </c>
      <c r="AE151" s="218">
        <v>2.338775</v>
      </c>
      <c r="AG151" s="303">
        <v>1.9500000000000002</v>
      </c>
      <c r="AH151" s="218">
        <v>2.3887750000000003</v>
      </c>
      <c r="AJ151" s="303">
        <v>-1.6</v>
      </c>
      <c r="AK151" s="218">
        <v>-1.161225</v>
      </c>
      <c r="AL151" s="103"/>
      <c r="AM151" s="303">
        <v>3.05</v>
      </c>
      <c r="AN151" s="330">
        <f t="shared" si="444"/>
        <v>3.488775</v>
      </c>
      <c r="AO151" s="103"/>
      <c r="AZ151" s="36">
        <v>42393</v>
      </c>
      <c r="BA151" s="303">
        <v>-1.8</v>
      </c>
      <c r="BB151" s="227"/>
      <c r="BC151" s="303">
        <v>0.65</v>
      </c>
      <c r="BD151" s="184"/>
      <c r="BE151" s="303">
        <v>2.95</v>
      </c>
      <c r="BF151" s="184"/>
      <c r="BG151" s="303">
        <v>2.0499999999999998</v>
      </c>
      <c r="BH151" s="184"/>
      <c r="BI151" s="303">
        <v>1.55</v>
      </c>
      <c r="BJ151" s="184"/>
      <c r="BK151" s="303">
        <v>1.6</v>
      </c>
      <c r="BL151" s="374"/>
      <c r="BM151" s="303">
        <v>-2.95</v>
      </c>
      <c r="BN151" s="184"/>
      <c r="BO151" s="303">
        <v>4.2</v>
      </c>
      <c r="BP151" s="184"/>
      <c r="BQ151">
        <f t="shared" si="396"/>
        <v>1</v>
      </c>
      <c r="BR151" s="36">
        <v>42385</v>
      </c>
      <c r="BS151">
        <v>89</v>
      </c>
      <c r="BT151">
        <f t="shared" si="393"/>
        <v>0.89</v>
      </c>
      <c r="BU151" s="114">
        <v>-23.63025</v>
      </c>
      <c r="BV151" s="36">
        <v>42393</v>
      </c>
      <c r="BW151" s="100">
        <v>97</v>
      </c>
      <c r="BX151" s="100">
        <f t="shared" si="394"/>
        <v>0.97</v>
      </c>
      <c r="BY151" s="100">
        <f t="shared" si="395"/>
        <v>-23.783758543959998</v>
      </c>
      <c r="BZ151" s="100"/>
      <c r="CA151" s="100"/>
      <c r="CC151" s="36">
        <v>42393</v>
      </c>
      <c r="CD151" s="107">
        <v>-0.35285000000000005</v>
      </c>
      <c r="CE151" s="107">
        <v>-0.38177500000000009</v>
      </c>
      <c r="CF151" s="173">
        <v>-23.783758543959998</v>
      </c>
      <c r="CG151" s="197">
        <v>0.1</v>
      </c>
      <c r="CH151" s="219">
        <v>-1.4182250000000001</v>
      </c>
      <c r="CI151" s="222">
        <f t="shared" si="428"/>
        <v>-1.25</v>
      </c>
      <c r="CJ151" s="223">
        <f t="shared" si="429"/>
        <v>0</v>
      </c>
      <c r="CK151" s="198">
        <f t="shared" si="445"/>
        <v>-24.5</v>
      </c>
      <c r="CL151" s="198">
        <f t="shared" si="316"/>
        <v>0</v>
      </c>
      <c r="CM151" s="503">
        <f t="shared" si="353"/>
        <v>0</v>
      </c>
      <c r="CN151" s="503">
        <f t="shared" si="354"/>
        <v>0</v>
      </c>
      <c r="CO151" s="503">
        <f t="shared" si="355"/>
        <v>0</v>
      </c>
      <c r="CP151" s="503">
        <f t="shared" si="356"/>
        <v>0</v>
      </c>
      <c r="CQ151" s="504">
        <f t="shared" si="236"/>
        <v>-24.5</v>
      </c>
      <c r="CR151" s="513">
        <f t="shared" si="385"/>
        <v>0</v>
      </c>
      <c r="CS151" s="513">
        <f t="shared" si="413"/>
        <v>0</v>
      </c>
      <c r="CU151" s="161"/>
      <c r="CW151" s="103">
        <f t="shared" si="397"/>
        <v>-24.367094754535998</v>
      </c>
      <c r="CZ151" s="36">
        <v>42393</v>
      </c>
      <c r="DA151" s="107">
        <v>-0.35285000000000005</v>
      </c>
      <c r="DB151" s="107">
        <v>-0.38177500000000009</v>
      </c>
      <c r="DC151" s="173">
        <v>-23.783758543959998</v>
      </c>
      <c r="DD151" s="197">
        <v>0.1</v>
      </c>
      <c r="DE151" s="219">
        <v>1.0317750000000001</v>
      </c>
      <c r="DF151" s="222">
        <f t="shared" si="430"/>
        <v>0</v>
      </c>
      <c r="DG151" s="223">
        <f t="shared" si="431"/>
        <v>0.1</v>
      </c>
      <c r="DH151" s="198">
        <f t="shared" si="446"/>
        <v>-24.16</v>
      </c>
      <c r="DI151" s="198">
        <f t="shared" si="321"/>
        <v>1.0000000000001563E-2</v>
      </c>
      <c r="DJ151" s="503">
        <f t="shared" si="357"/>
        <v>0</v>
      </c>
      <c r="DK151" s="503">
        <f t="shared" si="358"/>
        <v>0</v>
      </c>
      <c r="DL151" s="503">
        <f t="shared" si="359"/>
        <v>0</v>
      </c>
      <c r="DM151" s="503">
        <f t="shared" si="360"/>
        <v>0</v>
      </c>
      <c r="DN151" s="504">
        <f t="shared" si="240"/>
        <v>-24.16</v>
      </c>
      <c r="DO151" s="513">
        <f t="shared" si="386"/>
        <v>1.0000000000001563E-2</v>
      </c>
      <c r="DP151" s="513">
        <f t="shared" si="415"/>
        <v>1.0000000000001563E-2</v>
      </c>
      <c r="DR151" s="161"/>
      <c r="DT151" s="103">
        <f t="shared" si="398"/>
        <v>-23.446721249792319</v>
      </c>
      <c r="DU151" s="178"/>
      <c r="DV151" s="179"/>
      <c r="DW151" s="36">
        <v>42393</v>
      </c>
      <c r="DX151" s="107">
        <v>-0.35285000000000005</v>
      </c>
      <c r="DY151" s="107">
        <v>-0.38177500000000009</v>
      </c>
      <c r="DZ151" s="173">
        <v>-23.783758543959998</v>
      </c>
      <c r="EA151" s="197">
        <v>0.1</v>
      </c>
      <c r="EB151" s="219">
        <v>3.3317750000000004</v>
      </c>
      <c r="EC151" s="222">
        <f t="shared" si="432"/>
        <v>0</v>
      </c>
      <c r="ED151" s="223">
        <f t="shared" si="433"/>
        <v>1</v>
      </c>
      <c r="EE151" s="198">
        <f t="shared" si="447"/>
        <v>-23.476014396181192</v>
      </c>
      <c r="EF151" s="198">
        <f t="shared" si="326"/>
        <v>0.10000000000000142</v>
      </c>
      <c r="EG151" s="503">
        <f t="shared" si="361"/>
        <v>0</v>
      </c>
      <c r="EH151" s="503">
        <f t="shared" si="362"/>
        <v>0</v>
      </c>
      <c r="EI151" s="503">
        <f t="shared" si="363"/>
        <v>0</v>
      </c>
      <c r="EJ151" s="503">
        <f t="shared" si="364"/>
        <v>0</v>
      </c>
      <c r="EK151" s="504">
        <f t="shared" si="244"/>
        <v>-23.160124073501187</v>
      </c>
      <c r="EL151" s="513">
        <f t="shared" si="387"/>
        <v>0.10000000000000142</v>
      </c>
      <c r="EM151" s="513">
        <f t="shared" si="417"/>
        <v>0.10000000000000142</v>
      </c>
      <c r="EO151" s="161"/>
      <c r="EQ151" s="103">
        <f t="shared" si="399"/>
        <v>-22.542124073501181</v>
      </c>
      <c r="ER151" s="178"/>
      <c r="ES151" s="179"/>
      <c r="ET151" s="36">
        <v>42393</v>
      </c>
      <c r="EU151" s="107">
        <v>-0.35285000000000005</v>
      </c>
      <c r="EV151" s="107">
        <v>-0.38177500000000009</v>
      </c>
      <c r="EW151" s="173">
        <v>-23.783758543959998</v>
      </c>
      <c r="EX151" s="197">
        <v>0.1</v>
      </c>
      <c r="EY151" s="219">
        <v>2.431775</v>
      </c>
      <c r="EZ151" s="222">
        <f t="shared" si="434"/>
        <v>0</v>
      </c>
      <c r="FA151" s="223">
        <f t="shared" si="435"/>
        <v>0.5</v>
      </c>
      <c r="FB151" s="198">
        <f t="shared" si="448"/>
        <v>-23.822854038647183</v>
      </c>
      <c r="FC151" s="198">
        <f t="shared" si="331"/>
        <v>5.0000000000000711E-2</v>
      </c>
      <c r="FD151" s="503">
        <f t="shared" si="365"/>
        <v>0</v>
      </c>
      <c r="FE151" s="503">
        <f t="shared" si="366"/>
        <v>0</v>
      </c>
      <c r="FF151" s="503">
        <f t="shared" si="367"/>
        <v>0</v>
      </c>
      <c r="FG151" s="503">
        <f t="shared" si="368"/>
        <v>0</v>
      </c>
      <c r="FH151" s="504">
        <f t="shared" si="248"/>
        <v>-24.452854038647175</v>
      </c>
      <c r="FI151" s="513">
        <f t="shared" si="388"/>
        <v>5.0000000000000711E-2</v>
      </c>
      <c r="FJ151" s="513">
        <f t="shared" si="419"/>
        <v>5.0000000000000711E-2</v>
      </c>
      <c r="FL151" s="161"/>
      <c r="FN151" s="103">
        <f t="shared" si="400"/>
        <v>-23.713824596811964</v>
      </c>
      <c r="FO151" s="178"/>
      <c r="FP151" s="179"/>
      <c r="FQ151" s="36">
        <v>42393</v>
      </c>
      <c r="FR151" s="107">
        <v>-0.35285000000000005</v>
      </c>
      <c r="FS151" s="107">
        <v>-0.38177500000000009</v>
      </c>
      <c r="FT151" s="173">
        <v>-23.783758543959998</v>
      </c>
      <c r="FU151" s="197">
        <v>0.1</v>
      </c>
      <c r="FV151" s="218">
        <v>1.931775</v>
      </c>
      <c r="FW151" s="222">
        <f t="shared" si="436"/>
        <v>0</v>
      </c>
      <c r="FX151" s="223">
        <f t="shared" si="437"/>
        <v>0.1</v>
      </c>
      <c r="FY151" s="198">
        <f t="shared" si="449"/>
        <v>-24.239999999999995</v>
      </c>
      <c r="FZ151" s="198">
        <f t="shared" si="336"/>
        <v>1.0000000000001563E-2</v>
      </c>
      <c r="GA151" s="503">
        <f t="shared" si="369"/>
        <v>0</v>
      </c>
      <c r="GB151" s="503">
        <f t="shared" si="370"/>
        <v>0</v>
      </c>
      <c r="GC151" s="503">
        <f t="shared" si="371"/>
        <v>0</v>
      </c>
      <c r="GD151" s="503">
        <f t="shared" si="372"/>
        <v>0</v>
      </c>
      <c r="GE151" s="504">
        <f t="shared" si="252"/>
        <v>-24.039999999999996</v>
      </c>
      <c r="GF151" s="513">
        <f t="shared" si="389"/>
        <v>1.0000000000001563E-2</v>
      </c>
      <c r="GG151" s="513">
        <f t="shared" si="421"/>
        <v>1.0000000000001563E-2</v>
      </c>
      <c r="GI151" s="161"/>
      <c r="GK151" s="103">
        <f t="shared" si="401"/>
        <v>-24.293008547470713</v>
      </c>
      <c r="GL151" s="178"/>
      <c r="GM151" s="179"/>
      <c r="GN151" s="36">
        <v>42393</v>
      </c>
      <c r="GO151" s="107">
        <v>-0.35285000000000005</v>
      </c>
      <c r="GP151" s="107">
        <v>-0.38177500000000009</v>
      </c>
      <c r="GQ151" s="173">
        <v>-23.783758543959998</v>
      </c>
      <c r="GR151" s="197">
        <v>0.1</v>
      </c>
      <c r="GS151" s="218">
        <v>1.9817750000000003</v>
      </c>
      <c r="GT151" s="222">
        <f t="shared" si="438"/>
        <v>0</v>
      </c>
      <c r="GU151" s="223">
        <f t="shared" si="439"/>
        <v>0.1</v>
      </c>
      <c r="GV151" s="198">
        <f t="shared" si="450"/>
        <v>-23.70999999999999</v>
      </c>
      <c r="GW151" s="198">
        <f t="shared" si="341"/>
        <v>1.0000000000001563E-2</v>
      </c>
      <c r="GX151" s="503">
        <f t="shared" si="373"/>
        <v>0</v>
      </c>
      <c r="GY151" s="503">
        <f t="shared" si="374"/>
        <v>0</v>
      </c>
      <c r="GZ151" s="503">
        <f t="shared" si="375"/>
        <v>0</v>
      </c>
      <c r="HA151" s="503">
        <f t="shared" si="376"/>
        <v>0</v>
      </c>
      <c r="HB151" s="504">
        <f t="shared" si="256"/>
        <v>-23.088454129133197</v>
      </c>
      <c r="HC151" s="513">
        <f t="shared" si="390"/>
        <v>1.0000000000001563E-2</v>
      </c>
      <c r="HD151" s="513">
        <f t="shared" si="423"/>
        <v>1.0000000000001563E-2</v>
      </c>
      <c r="HF151" s="161"/>
      <c r="HH151" s="103">
        <f t="shared" si="402"/>
        <v>-23.239054129133176</v>
      </c>
      <c r="HJ151" s="179"/>
      <c r="HK151" s="36">
        <v>42393</v>
      </c>
      <c r="HL151" s="107">
        <v>-0.35285000000000005</v>
      </c>
      <c r="HM151" s="107">
        <v>-0.38177500000000009</v>
      </c>
      <c r="HN151" s="173">
        <v>-23.783758543959998</v>
      </c>
      <c r="HO151" s="197">
        <v>0.1</v>
      </c>
      <c r="HP151" s="218">
        <v>-2.568225</v>
      </c>
      <c r="HQ151" s="222">
        <f t="shared" si="440"/>
        <v>-1.5</v>
      </c>
      <c r="HR151" s="223">
        <f t="shared" si="441"/>
        <v>0</v>
      </c>
      <c r="HS151" s="198">
        <f t="shared" si="451"/>
        <v>-24.605620786868798</v>
      </c>
      <c r="HT151" s="198">
        <f t="shared" si="346"/>
        <v>-0.14999999999999858</v>
      </c>
      <c r="HU151" s="503">
        <f t="shared" si="377"/>
        <v>0</v>
      </c>
      <c r="HV151" s="503">
        <f t="shared" si="378"/>
        <v>0</v>
      </c>
      <c r="HW151" s="503">
        <f t="shared" si="379"/>
        <v>0</v>
      </c>
      <c r="HX151" s="503">
        <f t="shared" si="380"/>
        <v>0</v>
      </c>
      <c r="HY151" s="504">
        <f t="shared" si="260"/>
        <v>-24.205620786868799</v>
      </c>
      <c r="HZ151" s="513">
        <f t="shared" si="391"/>
        <v>-8.999999999999915E-2</v>
      </c>
      <c r="IA151" s="513">
        <f t="shared" si="425"/>
        <v>-5.9999999999999436E-2</v>
      </c>
      <c r="IB151" s="159"/>
      <c r="IC151" s="161"/>
      <c r="ID151" s="159"/>
      <c r="IE151" s="103">
        <f t="shared" si="403"/>
        <v>-23.801828218144799</v>
      </c>
      <c r="IF151" s="178"/>
      <c r="IG151" s="179"/>
      <c r="IH151" s="36">
        <v>42393</v>
      </c>
      <c r="II151" s="107">
        <v>-0.35285000000000005</v>
      </c>
      <c r="IJ151" s="107">
        <v>-0.38177500000000009</v>
      </c>
      <c r="IK151" s="173">
        <v>-23.783758543959998</v>
      </c>
      <c r="IL151" s="197">
        <v>0.1</v>
      </c>
      <c r="IM151" s="218">
        <v>4.5817750000000004</v>
      </c>
      <c r="IN151" s="222">
        <f t="shared" si="442"/>
        <v>0</v>
      </c>
      <c r="IO151" s="223">
        <f t="shared" si="443"/>
        <v>1.1000000000000001</v>
      </c>
      <c r="IP151" s="198">
        <f t="shared" si="452"/>
        <v>-24.039999999999996</v>
      </c>
      <c r="IQ151" s="198">
        <f t="shared" si="351"/>
        <v>0.10999999999999943</v>
      </c>
      <c r="IR151" s="503">
        <f t="shared" si="381"/>
        <v>0</v>
      </c>
      <c r="IS151" s="503">
        <f t="shared" si="382"/>
        <v>0</v>
      </c>
      <c r="IT151" s="503">
        <f t="shared" si="383"/>
        <v>0</v>
      </c>
      <c r="IU151" s="503">
        <f t="shared" si="384"/>
        <v>0</v>
      </c>
      <c r="IV151" s="504">
        <f t="shared" si="264"/>
        <v>-23.584167740969178</v>
      </c>
      <c r="IW151" s="513">
        <f t="shared" si="392"/>
        <v>0.10999999999999943</v>
      </c>
      <c r="IX151" s="513">
        <f t="shared" si="427"/>
        <v>0.10999999999999943</v>
      </c>
      <c r="IY151" s="159"/>
      <c r="IZ151" s="161"/>
      <c r="JA151" s="159"/>
      <c r="JB151" s="103">
        <f t="shared" si="404"/>
        <v>-23.419514087414068</v>
      </c>
      <c r="JC151" s="184"/>
      <c r="JD151" s="515">
        <v>-23.783758543959998</v>
      </c>
      <c r="JF151" s="159">
        <v>-1.4182250000000001</v>
      </c>
      <c r="JG151" s="159">
        <f t="shared" si="405"/>
        <v>-24.367094754535998</v>
      </c>
      <c r="JH151" s="159"/>
      <c r="JJ151" s="159">
        <v>1.0317750000000001</v>
      </c>
      <c r="JK151" s="159">
        <f t="shared" si="406"/>
        <v>-23.446721249792319</v>
      </c>
      <c r="JL151" s="159"/>
      <c r="JN151" s="159">
        <v>3.3317750000000004</v>
      </c>
      <c r="JO151" s="159">
        <f t="shared" si="407"/>
        <v>-22.542124073501181</v>
      </c>
      <c r="JP151" s="159"/>
      <c r="JR151" s="159">
        <v>2.431775</v>
      </c>
      <c r="JS151" s="159">
        <f t="shared" si="408"/>
        <v>-23.713824596811964</v>
      </c>
      <c r="JT151" s="159"/>
      <c r="JV151" s="159">
        <v>1.931775</v>
      </c>
      <c r="JW151" s="159">
        <f t="shared" si="409"/>
        <v>-24.293008547470713</v>
      </c>
      <c r="JX151" s="159"/>
      <c r="JZ151" s="159">
        <v>1.9817750000000003</v>
      </c>
      <c r="KA151" s="159">
        <f t="shared" si="410"/>
        <v>-23.239054129133176</v>
      </c>
      <c r="KB151" s="159"/>
      <c r="KD151" s="370">
        <v>-2.568225</v>
      </c>
      <c r="KE151" s="159">
        <f t="shared" si="411"/>
        <v>-23.801828218144799</v>
      </c>
      <c r="KF151" s="159"/>
      <c r="KH151" s="218">
        <v>4.5817750000000004</v>
      </c>
      <c r="KI151" s="159">
        <f t="shared" si="232"/>
        <v>-23.419514087414068</v>
      </c>
      <c r="KJ151" s="159"/>
      <c r="KK151" s="36">
        <v>42393</v>
      </c>
      <c r="KL151" s="36"/>
    </row>
    <row r="152" spans="1:315" x14ac:dyDescent="0.25">
      <c r="A152" s="95">
        <v>41298</v>
      </c>
      <c r="B152" s="36">
        <v>41298</v>
      </c>
      <c r="C152" s="303">
        <v>-1.8</v>
      </c>
      <c r="D152" s="303">
        <v>0.65</v>
      </c>
      <c r="E152" s="303">
        <v>2.95</v>
      </c>
      <c r="F152" s="303">
        <v>2.0499999999999998</v>
      </c>
      <c r="G152" s="303">
        <v>1.55</v>
      </c>
      <c r="H152" s="303">
        <v>1.6</v>
      </c>
      <c r="I152" s="303">
        <v>-2.95</v>
      </c>
      <c r="J152" s="303">
        <v>4.2</v>
      </c>
      <c r="K152" s="105"/>
      <c r="L152" s="36">
        <v>42393</v>
      </c>
      <c r="M152" s="107">
        <v>-0.35285000000000005</v>
      </c>
      <c r="N152" s="98">
        <f t="shared" si="453"/>
        <v>-0.38177500000000009</v>
      </c>
      <c r="O152" s="107">
        <f t="shared" ref="O152:O215" si="454">AVERAGE(M150:M152)</f>
        <v>-0.41013333333333341</v>
      </c>
      <c r="P152" s="264"/>
      <c r="Q152" s="177">
        <v>42393</v>
      </c>
      <c r="R152" s="303">
        <v>-1.8</v>
      </c>
      <c r="S152" s="219">
        <v>-1.4182250000000001</v>
      </c>
      <c r="U152" s="303">
        <v>0.65</v>
      </c>
      <c r="V152" s="219">
        <v>1.0317750000000001</v>
      </c>
      <c r="X152" s="303">
        <v>2.95</v>
      </c>
      <c r="Y152" s="219">
        <v>3.3317750000000004</v>
      </c>
      <c r="AA152" s="303">
        <v>2.0499999999999998</v>
      </c>
      <c r="AB152" s="219">
        <v>2.431775</v>
      </c>
      <c r="AD152" s="303">
        <v>1.55</v>
      </c>
      <c r="AE152" s="218">
        <v>1.931775</v>
      </c>
      <c r="AG152" s="303">
        <v>1.6</v>
      </c>
      <c r="AH152" s="218">
        <v>1.9817750000000003</v>
      </c>
      <c r="AJ152" s="303">
        <v>-2.95</v>
      </c>
      <c r="AK152" s="218">
        <v>-2.568225</v>
      </c>
      <c r="AL152" s="103"/>
      <c r="AM152" s="303">
        <v>4.2</v>
      </c>
      <c r="AN152" s="330">
        <f t="shared" si="444"/>
        <v>4.5817750000000004</v>
      </c>
      <c r="AO152" s="103"/>
      <c r="AZ152" s="36">
        <v>42394</v>
      </c>
      <c r="BA152" s="303">
        <v>0.25</v>
      </c>
      <c r="BB152" s="227"/>
      <c r="BC152" s="303">
        <v>-4.9999999999999989E-2</v>
      </c>
      <c r="BD152" s="184"/>
      <c r="BE152" s="303">
        <v>3.9</v>
      </c>
      <c r="BF152" s="184"/>
      <c r="BG152" s="303">
        <v>2.0499999999999998</v>
      </c>
      <c r="BH152" s="184"/>
      <c r="BI152" s="303">
        <v>1.1000000000000001</v>
      </c>
      <c r="BJ152" s="184"/>
      <c r="BK152" s="303">
        <v>2.5499999999999998</v>
      </c>
      <c r="BL152" s="374"/>
      <c r="BM152" s="303">
        <v>-2.9</v>
      </c>
      <c r="BN152" s="184"/>
      <c r="BO152" s="303">
        <v>3.6</v>
      </c>
      <c r="BP152" s="184"/>
      <c r="BQ152">
        <f t="shared" si="396"/>
        <v>1</v>
      </c>
      <c r="BR152" s="36">
        <v>42386</v>
      </c>
      <c r="BS152">
        <v>90</v>
      </c>
      <c r="BT152">
        <f t="shared" si="393"/>
        <v>0.9</v>
      </c>
      <c r="BU152">
        <v>-26.049244444444447</v>
      </c>
      <c r="BV152" s="36">
        <v>42394</v>
      </c>
      <c r="BW152" s="100">
        <v>98</v>
      </c>
      <c r="BX152" s="100">
        <f t="shared" si="394"/>
        <v>0.98</v>
      </c>
      <c r="BY152" s="100">
        <f t="shared" si="395"/>
        <v>-23.755616946559989</v>
      </c>
      <c r="BZ152" s="100"/>
      <c r="CA152" s="100"/>
      <c r="CC152" s="36">
        <v>42394</v>
      </c>
      <c r="CD152" s="107">
        <v>-0.29330000000000001</v>
      </c>
      <c r="CE152" s="107">
        <v>-0.323075</v>
      </c>
      <c r="CF152" s="173">
        <v>-23.755616946559989</v>
      </c>
      <c r="CG152" s="197">
        <v>0.1</v>
      </c>
      <c r="CH152" s="219">
        <v>0.573075</v>
      </c>
      <c r="CI152" s="222">
        <f t="shared" si="428"/>
        <v>0</v>
      </c>
      <c r="CJ152" s="223">
        <f t="shared" si="429"/>
        <v>-0.5</v>
      </c>
      <c r="CK152" s="198">
        <f t="shared" si="445"/>
        <v>-24.5</v>
      </c>
      <c r="CL152" s="198">
        <f t="shared" si="316"/>
        <v>0</v>
      </c>
      <c r="CM152" s="503">
        <f t="shared" si="353"/>
        <v>0</v>
      </c>
      <c r="CN152" s="503">
        <f t="shared" si="354"/>
        <v>0</v>
      </c>
      <c r="CO152" s="503">
        <f t="shared" si="355"/>
        <v>0</v>
      </c>
      <c r="CP152" s="503">
        <f t="shared" si="356"/>
        <v>0</v>
      </c>
      <c r="CQ152" s="504">
        <f t="shared" si="236"/>
        <v>-24.5</v>
      </c>
      <c r="CR152" s="513">
        <f t="shared" si="385"/>
        <v>0</v>
      </c>
      <c r="CS152" s="513">
        <f t="shared" si="413"/>
        <v>0</v>
      </c>
      <c r="CU152" s="161"/>
      <c r="CW152" s="103">
        <f t="shared" si="397"/>
        <v>-24.367094754535998</v>
      </c>
      <c r="CZ152" s="36">
        <v>42394</v>
      </c>
      <c r="DA152" s="107">
        <v>-0.29330000000000001</v>
      </c>
      <c r="DB152" s="107">
        <v>-0.323075</v>
      </c>
      <c r="DC152" s="173">
        <v>-23.755616946559989</v>
      </c>
      <c r="DD152" s="197">
        <v>0.1</v>
      </c>
      <c r="DE152" s="219">
        <v>0.27307500000000001</v>
      </c>
      <c r="DF152" s="222">
        <f t="shared" si="430"/>
        <v>0</v>
      </c>
      <c r="DG152" s="223">
        <f t="shared" si="431"/>
        <v>-0.5</v>
      </c>
      <c r="DH152" s="198">
        <f t="shared" si="446"/>
        <v>-24.21</v>
      </c>
      <c r="DI152" s="198">
        <f t="shared" si="321"/>
        <v>-5.0000000000000711E-2</v>
      </c>
      <c r="DJ152" s="503">
        <f t="shared" si="357"/>
        <v>0</v>
      </c>
      <c r="DK152" s="503">
        <f t="shared" si="358"/>
        <v>0</v>
      </c>
      <c r="DL152" s="503">
        <f t="shared" si="359"/>
        <v>0</v>
      </c>
      <c r="DM152" s="503">
        <f t="shared" si="360"/>
        <v>0</v>
      </c>
      <c r="DN152" s="504">
        <f t="shared" si="240"/>
        <v>-24.21</v>
      </c>
      <c r="DO152" s="513">
        <f t="shared" si="386"/>
        <v>-5.0000000000000711E-2</v>
      </c>
      <c r="DP152" s="513">
        <f t="shared" si="415"/>
        <v>-5.0000000000000711E-2</v>
      </c>
      <c r="DR152" s="161"/>
      <c r="DT152" s="103">
        <f t="shared" si="398"/>
        <v>-23.496721249792319</v>
      </c>
      <c r="DU152" s="178"/>
      <c r="DV152" s="179"/>
      <c r="DW152" s="36">
        <v>42394</v>
      </c>
      <c r="DX152" s="107">
        <v>-0.29330000000000001</v>
      </c>
      <c r="DY152" s="107">
        <v>-0.323075</v>
      </c>
      <c r="DZ152" s="173">
        <v>-23.755616946559989</v>
      </c>
      <c r="EA152" s="197">
        <v>0.1</v>
      </c>
      <c r="EB152" s="219">
        <v>4.2230749999999997</v>
      </c>
      <c r="EC152" s="222">
        <f t="shared" si="432"/>
        <v>0</v>
      </c>
      <c r="ED152" s="223">
        <f t="shared" si="433"/>
        <v>1.1000000000000001</v>
      </c>
      <c r="EE152" s="198">
        <f t="shared" si="447"/>
        <v>-23.366014396181193</v>
      </c>
      <c r="EF152" s="198">
        <f t="shared" si="326"/>
        <v>0.10999999999999943</v>
      </c>
      <c r="EG152" s="503">
        <f t="shared" si="361"/>
        <v>0</v>
      </c>
      <c r="EH152" s="503">
        <f t="shared" si="362"/>
        <v>0</v>
      </c>
      <c r="EI152" s="503">
        <f t="shared" si="363"/>
        <v>0</v>
      </c>
      <c r="EJ152" s="503">
        <f t="shared" si="364"/>
        <v>0</v>
      </c>
      <c r="EK152" s="504">
        <f t="shared" si="244"/>
        <v>-23.050124073501188</v>
      </c>
      <c r="EL152" s="513">
        <f t="shared" si="387"/>
        <v>0.10999999999999943</v>
      </c>
      <c r="EM152" s="513">
        <f t="shared" si="417"/>
        <v>0.10999999999999943</v>
      </c>
      <c r="EO152" s="161"/>
      <c r="EQ152" s="103">
        <f t="shared" si="399"/>
        <v>-22.432124073501182</v>
      </c>
      <c r="ER152" s="178"/>
      <c r="ES152" s="179"/>
      <c r="ET152" s="36">
        <v>42394</v>
      </c>
      <c r="EU152" s="107">
        <v>-0.29330000000000001</v>
      </c>
      <c r="EV152" s="107">
        <v>-0.323075</v>
      </c>
      <c r="EW152" s="173">
        <v>-23.755616946559989</v>
      </c>
      <c r="EX152" s="197">
        <v>0.1</v>
      </c>
      <c r="EY152" s="219">
        <v>2.373075</v>
      </c>
      <c r="EZ152" s="222">
        <f t="shared" si="434"/>
        <v>0</v>
      </c>
      <c r="FA152" s="223">
        <f t="shared" si="435"/>
        <v>0.5</v>
      </c>
      <c r="FB152" s="198">
        <f t="shared" si="448"/>
        <v>-23.772854038647182</v>
      </c>
      <c r="FC152" s="198">
        <f t="shared" si="331"/>
        <v>5.0000000000000711E-2</v>
      </c>
      <c r="FD152" s="503">
        <f t="shared" si="365"/>
        <v>0</v>
      </c>
      <c r="FE152" s="503">
        <f t="shared" si="366"/>
        <v>0</v>
      </c>
      <c r="FF152" s="503">
        <f t="shared" si="367"/>
        <v>0</v>
      </c>
      <c r="FG152" s="503">
        <f t="shared" si="368"/>
        <v>0</v>
      </c>
      <c r="FH152" s="504">
        <f t="shared" si="248"/>
        <v>-24.402854038647174</v>
      </c>
      <c r="FI152" s="513">
        <f t="shared" si="388"/>
        <v>5.0000000000000711E-2</v>
      </c>
      <c r="FJ152" s="513">
        <f t="shared" si="419"/>
        <v>5.0000000000000711E-2</v>
      </c>
      <c r="FL152" s="161"/>
      <c r="FN152" s="103">
        <f t="shared" si="400"/>
        <v>-23.663824596811963</v>
      </c>
      <c r="FO152" s="178"/>
      <c r="FP152" s="179"/>
      <c r="FQ152" s="36">
        <v>42394</v>
      </c>
      <c r="FR152" s="107">
        <v>-0.29330000000000001</v>
      </c>
      <c r="FS152" s="107">
        <v>-0.323075</v>
      </c>
      <c r="FT152" s="173">
        <v>-23.755616946559989</v>
      </c>
      <c r="FU152" s="197">
        <v>0.1</v>
      </c>
      <c r="FV152" s="218">
        <v>1.4230750000000001</v>
      </c>
      <c r="FW152" s="222">
        <f t="shared" si="436"/>
        <v>0</v>
      </c>
      <c r="FX152" s="223">
        <f t="shared" si="437"/>
        <v>0.1</v>
      </c>
      <c r="FY152" s="198">
        <f t="shared" si="449"/>
        <v>-24.229999999999993</v>
      </c>
      <c r="FZ152" s="198">
        <f t="shared" si="336"/>
        <v>1.0000000000001563E-2</v>
      </c>
      <c r="GA152" s="503">
        <f t="shared" si="369"/>
        <v>0</v>
      </c>
      <c r="GB152" s="503">
        <f t="shared" si="370"/>
        <v>0</v>
      </c>
      <c r="GC152" s="503">
        <f t="shared" si="371"/>
        <v>0</v>
      </c>
      <c r="GD152" s="503">
        <f t="shared" si="372"/>
        <v>0</v>
      </c>
      <c r="GE152" s="504">
        <f t="shared" si="252"/>
        <v>-24.029999999999994</v>
      </c>
      <c r="GF152" s="513">
        <f t="shared" si="389"/>
        <v>1.0000000000001563E-2</v>
      </c>
      <c r="GG152" s="513">
        <f t="shared" si="421"/>
        <v>1.0000000000001563E-2</v>
      </c>
      <c r="GI152" s="161"/>
      <c r="GK152" s="103">
        <f t="shared" si="401"/>
        <v>-24.283008547470711</v>
      </c>
      <c r="GL152" s="178"/>
      <c r="GM152" s="179"/>
      <c r="GN152" s="36">
        <v>42394</v>
      </c>
      <c r="GO152" s="107">
        <v>-0.29330000000000001</v>
      </c>
      <c r="GP152" s="107">
        <v>-0.323075</v>
      </c>
      <c r="GQ152" s="173">
        <v>-23.755616946559989</v>
      </c>
      <c r="GR152" s="197">
        <v>0.1</v>
      </c>
      <c r="GS152" s="218">
        <v>2.873075</v>
      </c>
      <c r="GT152" s="222">
        <f t="shared" si="438"/>
        <v>0</v>
      </c>
      <c r="GU152" s="223">
        <f t="shared" si="439"/>
        <v>0.5</v>
      </c>
      <c r="GV152" s="198">
        <f t="shared" si="450"/>
        <v>-23.659999999999989</v>
      </c>
      <c r="GW152" s="198">
        <f t="shared" si="341"/>
        <v>5.0000000000000711E-2</v>
      </c>
      <c r="GX152" s="503">
        <f t="shared" si="373"/>
        <v>0</v>
      </c>
      <c r="GY152" s="503">
        <f t="shared" si="374"/>
        <v>0</v>
      </c>
      <c r="GZ152" s="503">
        <f t="shared" si="375"/>
        <v>0</v>
      </c>
      <c r="HA152" s="503">
        <f t="shared" si="376"/>
        <v>0</v>
      </c>
      <c r="HB152" s="504">
        <f t="shared" si="256"/>
        <v>-23.038454129133196</v>
      </c>
      <c r="HC152" s="513">
        <f t="shared" si="390"/>
        <v>5.0000000000000711E-2</v>
      </c>
      <c r="HD152" s="513">
        <f t="shared" si="423"/>
        <v>5.0000000000000711E-2</v>
      </c>
      <c r="HF152" s="161"/>
      <c r="HH152" s="103">
        <f t="shared" si="402"/>
        <v>-23.189054129133176</v>
      </c>
      <c r="HJ152" s="179"/>
      <c r="HK152" s="36">
        <v>42394</v>
      </c>
      <c r="HL152" s="107">
        <v>-0.29330000000000001</v>
      </c>
      <c r="HM152" s="107">
        <v>-0.323075</v>
      </c>
      <c r="HN152" s="173">
        <v>-23.755616946559989</v>
      </c>
      <c r="HO152" s="197">
        <v>0.1</v>
      </c>
      <c r="HP152" s="218">
        <v>-2.5769250000000001</v>
      </c>
      <c r="HQ152" s="222">
        <f t="shared" si="440"/>
        <v>-1.5</v>
      </c>
      <c r="HR152" s="223">
        <f t="shared" si="441"/>
        <v>0</v>
      </c>
      <c r="HS152" s="198">
        <f t="shared" si="451"/>
        <v>-24.5</v>
      </c>
      <c r="HT152" s="198">
        <f t="shared" si="346"/>
        <v>0.10562078686879772</v>
      </c>
      <c r="HU152" s="503">
        <f t="shared" si="377"/>
        <v>0</v>
      </c>
      <c r="HV152" s="503">
        <f t="shared" si="378"/>
        <v>0</v>
      </c>
      <c r="HW152" s="503">
        <f t="shared" si="379"/>
        <v>0</v>
      </c>
      <c r="HX152" s="503">
        <f t="shared" si="380"/>
        <v>0</v>
      </c>
      <c r="HY152" s="504">
        <f t="shared" si="260"/>
        <v>-24.1</v>
      </c>
      <c r="HZ152" s="513">
        <f t="shared" si="391"/>
        <v>6.3372472121278625E-2</v>
      </c>
      <c r="IA152" s="513">
        <f t="shared" si="425"/>
        <v>4.224831474751909E-2</v>
      </c>
      <c r="IB152" s="159"/>
      <c r="IC152" s="161"/>
      <c r="ID152" s="159"/>
      <c r="IE152" s="103">
        <f t="shared" si="403"/>
        <v>-23.759579903397281</v>
      </c>
      <c r="IF152" s="178"/>
      <c r="IG152" s="179"/>
      <c r="IH152" s="36">
        <v>42394</v>
      </c>
      <c r="II152" s="107">
        <v>-0.29330000000000001</v>
      </c>
      <c r="IJ152" s="107">
        <v>-0.323075</v>
      </c>
      <c r="IK152" s="173">
        <v>-23.755616946559989</v>
      </c>
      <c r="IL152" s="197">
        <v>0.1</v>
      </c>
      <c r="IM152" s="218">
        <v>3.9230749999999999</v>
      </c>
      <c r="IN152" s="222">
        <f t="shared" si="442"/>
        <v>0</v>
      </c>
      <c r="IO152" s="223">
        <f t="shared" si="443"/>
        <v>1</v>
      </c>
      <c r="IP152" s="198">
        <f t="shared" si="452"/>
        <v>-23.939999999999994</v>
      </c>
      <c r="IQ152" s="198">
        <f t="shared" si="351"/>
        <v>0.10000000000000142</v>
      </c>
      <c r="IR152" s="503">
        <f t="shared" si="381"/>
        <v>0</v>
      </c>
      <c r="IS152" s="503">
        <f t="shared" si="382"/>
        <v>0</v>
      </c>
      <c r="IT152" s="503">
        <f t="shared" si="383"/>
        <v>0</v>
      </c>
      <c r="IU152" s="503">
        <f t="shared" si="384"/>
        <v>0</v>
      </c>
      <c r="IV152" s="504">
        <f t="shared" si="264"/>
        <v>-23.484167740969177</v>
      </c>
      <c r="IW152" s="513">
        <f t="shared" si="392"/>
        <v>0.10000000000000142</v>
      </c>
      <c r="IX152" s="513">
        <f t="shared" si="427"/>
        <v>0.10000000000000142</v>
      </c>
      <c r="IY152" s="159"/>
      <c r="IZ152" s="161"/>
      <c r="JA152" s="159"/>
      <c r="JB152" s="103">
        <f t="shared" si="404"/>
        <v>-23.319514087414067</v>
      </c>
      <c r="JC152" s="184"/>
      <c r="JD152" s="515">
        <v>-23.755616946559989</v>
      </c>
      <c r="JF152" s="159">
        <v>0.573075</v>
      </c>
      <c r="JG152" s="159">
        <f t="shared" si="405"/>
        <v>-24.367094754535998</v>
      </c>
      <c r="JH152" s="159"/>
      <c r="JJ152" s="159">
        <v>0.27307500000000001</v>
      </c>
      <c r="JK152" s="159">
        <f t="shared" si="406"/>
        <v>-23.496721249792319</v>
      </c>
      <c r="JL152" s="159"/>
      <c r="JN152" s="159">
        <v>4.2230749999999997</v>
      </c>
      <c r="JO152" s="159">
        <f t="shared" si="407"/>
        <v>-22.432124073501182</v>
      </c>
      <c r="JP152" s="159"/>
      <c r="JR152" s="159">
        <v>2.373075</v>
      </c>
      <c r="JS152" s="159">
        <f t="shared" si="408"/>
        <v>-23.663824596811963</v>
      </c>
      <c r="JT152" s="159"/>
      <c r="JV152" s="159">
        <v>1.4230750000000001</v>
      </c>
      <c r="JW152" s="159">
        <f t="shared" si="409"/>
        <v>-24.283008547470711</v>
      </c>
      <c r="JX152" s="159"/>
      <c r="JZ152" s="159">
        <v>2.873075</v>
      </c>
      <c r="KA152" s="159">
        <f t="shared" si="410"/>
        <v>-23.189054129133176</v>
      </c>
      <c r="KB152" s="159"/>
      <c r="KD152" s="370">
        <v>-2.5769250000000001</v>
      </c>
      <c r="KE152" s="159">
        <f t="shared" si="411"/>
        <v>-23.759579903397281</v>
      </c>
      <c r="KF152" s="159"/>
      <c r="KH152" s="218">
        <v>3.9230749999999999</v>
      </c>
      <c r="KI152" s="159">
        <f t="shared" si="232"/>
        <v>-23.319514087414067</v>
      </c>
      <c r="KJ152" s="159"/>
      <c r="KK152" s="36">
        <v>42394</v>
      </c>
      <c r="KL152" s="36"/>
    </row>
    <row r="153" spans="1:315" x14ac:dyDescent="0.25">
      <c r="A153" s="95">
        <v>41299</v>
      </c>
      <c r="B153" s="36">
        <v>41299</v>
      </c>
      <c r="C153" s="303">
        <v>0.25</v>
      </c>
      <c r="D153" s="303">
        <v>-4.9999999999999989E-2</v>
      </c>
      <c r="E153" s="303">
        <v>3.9</v>
      </c>
      <c r="F153" s="303">
        <v>2.0499999999999998</v>
      </c>
      <c r="G153" s="303">
        <v>1.1000000000000001</v>
      </c>
      <c r="H153" s="303">
        <v>2.5499999999999998</v>
      </c>
      <c r="I153" s="303">
        <v>-2.9</v>
      </c>
      <c r="J153" s="303">
        <v>3.6</v>
      </c>
      <c r="K153" s="105"/>
      <c r="L153" s="36">
        <v>42394</v>
      </c>
      <c r="M153" s="107">
        <v>-0.29330000000000001</v>
      </c>
      <c r="N153" s="98">
        <f t="shared" si="453"/>
        <v>-0.323075</v>
      </c>
      <c r="O153" s="107">
        <f t="shared" si="454"/>
        <v>-0.35228333333333345</v>
      </c>
      <c r="P153" s="264"/>
      <c r="Q153" s="177">
        <v>42394</v>
      </c>
      <c r="R153" s="303">
        <v>0.25</v>
      </c>
      <c r="S153" s="219">
        <v>0.573075</v>
      </c>
      <c r="U153" s="303">
        <v>-4.9999999999999989E-2</v>
      </c>
      <c r="V153" s="219">
        <v>0.27307500000000001</v>
      </c>
      <c r="X153" s="303">
        <v>3.9</v>
      </c>
      <c r="Y153" s="219">
        <v>4.2230749999999997</v>
      </c>
      <c r="AA153" s="303">
        <v>2.0499999999999998</v>
      </c>
      <c r="AB153" s="219">
        <v>2.373075</v>
      </c>
      <c r="AD153" s="303">
        <v>1.1000000000000001</v>
      </c>
      <c r="AE153" s="218">
        <v>1.4230750000000001</v>
      </c>
      <c r="AG153" s="303">
        <v>2.5499999999999998</v>
      </c>
      <c r="AH153" s="218">
        <v>2.873075</v>
      </c>
      <c r="AJ153" s="303">
        <v>-2.9</v>
      </c>
      <c r="AK153" s="218">
        <v>-2.5769250000000001</v>
      </c>
      <c r="AL153" s="103"/>
      <c r="AM153" s="303">
        <v>3.6</v>
      </c>
      <c r="AN153" s="330">
        <f t="shared" si="444"/>
        <v>3.9230749999999999</v>
      </c>
      <c r="AO153" s="103"/>
      <c r="AZ153" s="36">
        <v>42395</v>
      </c>
      <c r="BA153" s="303">
        <v>0.95</v>
      </c>
      <c r="BB153" s="227"/>
      <c r="BC153" s="303">
        <v>0.55000000000000004</v>
      </c>
      <c r="BD153" s="184"/>
      <c r="BE153" s="303">
        <v>4.3</v>
      </c>
      <c r="BF153" s="184"/>
      <c r="BG153" s="303">
        <v>2.2999999999999998</v>
      </c>
      <c r="BH153" s="184"/>
      <c r="BI153" s="303">
        <v>1.6500000000000001</v>
      </c>
      <c r="BJ153" s="184"/>
      <c r="BK153" s="303">
        <v>2.1</v>
      </c>
      <c r="BL153" s="374"/>
      <c r="BM153" s="303">
        <v>-1.8</v>
      </c>
      <c r="BN153" s="184"/>
      <c r="BO153" s="303">
        <v>3.05</v>
      </c>
      <c r="BP153" s="184"/>
      <c r="BQ153">
        <f t="shared" si="396"/>
        <v>0</v>
      </c>
      <c r="BR153" s="36">
        <v>42386</v>
      </c>
      <c r="BS153">
        <v>91</v>
      </c>
      <c r="BT153">
        <f t="shared" si="393"/>
        <v>0.91</v>
      </c>
      <c r="BU153">
        <v>-23.002433333333336</v>
      </c>
      <c r="BV153" s="36">
        <v>42395</v>
      </c>
      <c r="BW153" s="100">
        <v>99</v>
      </c>
      <c r="BX153" s="100">
        <f t="shared" si="394"/>
        <v>0.99</v>
      </c>
      <c r="BY153" s="100">
        <f t="shared" si="395"/>
        <v>-23.726046083160007</v>
      </c>
      <c r="BZ153" s="100"/>
      <c r="CA153" s="100"/>
      <c r="CC153" s="36">
        <v>42395</v>
      </c>
      <c r="CD153" s="107">
        <v>-0.23205000000000009</v>
      </c>
      <c r="CE153" s="107">
        <v>-0.26267500000000005</v>
      </c>
      <c r="CF153" s="173">
        <v>-23.726046083160007</v>
      </c>
      <c r="CG153" s="197">
        <v>0.1</v>
      </c>
      <c r="CH153" s="219">
        <v>1.2126749999999999</v>
      </c>
      <c r="CI153" s="222">
        <f t="shared" si="428"/>
        <v>0</v>
      </c>
      <c r="CJ153" s="223">
        <f t="shared" si="429"/>
        <v>0.1</v>
      </c>
      <c r="CK153" s="198">
        <f t="shared" si="445"/>
        <v>-24.49</v>
      </c>
      <c r="CL153" s="198">
        <f t="shared" si="316"/>
        <v>1.0000000000001563E-2</v>
      </c>
      <c r="CM153" s="503">
        <f t="shared" si="353"/>
        <v>0</v>
      </c>
      <c r="CN153" s="503">
        <f t="shared" si="354"/>
        <v>0</v>
      </c>
      <c r="CO153" s="503">
        <f t="shared" si="355"/>
        <v>0</v>
      </c>
      <c r="CP153" s="503">
        <f t="shared" si="356"/>
        <v>0</v>
      </c>
      <c r="CQ153" s="504">
        <f t="shared" si="236"/>
        <v>-24.49</v>
      </c>
      <c r="CR153" s="513">
        <f t="shared" si="385"/>
        <v>1.0000000000001563E-2</v>
      </c>
      <c r="CS153" s="513">
        <f t="shared" si="413"/>
        <v>1.0000000000001563E-2</v>
      </c>
      <c r="CU153" s="161"/>
      <c r="CW153" s="103">
        <f t="shared" si="397"/>
        <v>-24.357094754535996</v>
      </c>
      <c r="CZ153" s="36">
        <v>42395</v>
      </c>
      <c r="DA153" s="107">
        <v>-0.23205000000000009</v>
      </c>
      <c r="DB153" s="107">
        <v>-0.26267500000000005</v>
      </c>
      <c r="DC153" s="173">
        <v>-23.726046083160007</v>
      </c>
      <c r="DD153" s="197">
        <v>0.1</v>
      </c>
      <c r="DE153" s="219">
        <v>0.81267500000000004</v>
      </c>
      <c r="DF153" s="222">
        <f t="shared" si="430"/>
        <v>0</v>
      </c>
      <c r="DG153" s="223">
        <f t="shared" si="431"/>
        <v>-0.5</v>
      </c>
      <c r="DH153" s="198">
        <f t="shared" si="446"/>
        <v>-24.26</v>
      </c>
      <c r="DI153" s="198">
        <f t="shared" si="321"/>
        <v>-5.0000000000000711E-2</v>
      </c>
      <c r="DJ153" s="503">
        <f t="shared" si="357"/>
        <v>0</v>
      </c>
      <c r="DK153" s="503">
        <f t="shared" si="358"/>
        <v>0</v>
      </c>
      <c r="DL153" s="503">
        <f t="shared" si="359"/>
        <v>0</v>
      </c>
      <c r="DM153" s="503">
        <f t="shared" si="360"/>
        <v>0</v>
      </c>
      <c r="DN153" s="504">
        <f t="shared" si="240"/>
        <v>-24.26</v>
      </c>
      <c r="DO153" s="513">
        <f t="shared" si="386"/>
        <v>-5.0000000000000711E-2</v>
      </c>
      <c r="DP153" s="513">
        <f t="shared" si="415"/>
        <v>-5.0000000000000711E-2</v>
      </c>
      <c r="DR153" s="161"/>
      <c r="DT153" s="103">
        <f t="shared" si="398"/>
        <v>-23.54672124979232</v>
      </c>
      <c r="DU153" s="178"/>
      <c r="DV153" s="179"/>
      <c r="DW153" s="36">
        <v>42395</v>
      </c>
      <c r="DX153" s="107">
        <v>-0.23205000000000009</v>
      </c>
      <c r="DY153" s="107">
        <v>-0.26267500000000005</v>
      </c>
      <c r="DZ153" s="173">
        <v>-23.726046083160007</v>
      </c>
      <c r="EA153" s="197">
        <v>0.1</v>
      </c>
      <c r="EB153" s="219">
        <v>4.5626749999999996</v>
      </c>
      <c r="EC153" s="222">
        <f t="shared" si="432"/>
        <v>0</v>
      </c>
      <c r="ED153" s="223">
        <f t="shared" si="433"/>
        <v>1.1000000000000001</v>
      </c>
      <c r="EE153" s="198">
        <f t="shared" si="447"/>
        <v>-23.256014396181193</v>
      </c>
      <c r="EF153" s="198">
        <f t="shared" si="326"/>
        <v>0.10999999999999943</v>
      </c>
      <c r="EG153" s="503">
        <f t="shared" si="361"/>
        <v>0</v>
      </c>
      <c r="EH153" s="503">
        <f t="shared" si="362"/>
        <v>0</v>
      </c>
      <c r="EI153" s="503">
        <f t="shared" si="363"/>
        <v>0</v>
      </c>
      <c r="EJ153" s="503">
        <f t="shared" si="364"/>
        <v>0</v>
      </c>
      <c r="EK153" s="504">
        <f t="shared" si="244"/>
        <v>-22.940124073501188</v>
      </c>
      <c r="EL153" s="513">
        <f t="shared" si="387"/>
        <v>0.10999999999999943</v>
      </c>
      <c r="EM153" s="513">
        <f t="shared" si="417"/>
        <v>0.10999999999999943</v>
      </c>
      <c r="EO153" s="161"/>
      <c r="EQ153" s="103">
        <f t="shared" si="399"/>
        <v>-22.322124073501183</v>
      </c>
      <c r="ER153" s="178"/>
      <c r="ES153" s="179"/>
      <c r="ET153" s="36">
        <v>42395</v>
      </c>
      <c r="EU153" s="107">
        <v>-0.23205000000000009</v>
      </c>
      <c r="EV153" s="107">
        <v>-0.26267500000000005</v>
      </c>
      <c r="EW153" s="173">
        <v>-23.726046083160007</v>
      </c>
      <c r="EX153" s="197">
        <v>0.1</v>
      </c>
      <c r="EY153" s="219">
        <v>2.562675</v>
      </c>
      <c r="EZ153" s="222">
        <f t="shared" si="434"/>
        <v>0</v>
      </c>
      <c r="FA153" s="223">
        <f t="shared" si="435"/>
        <v>0.5</v>
      </c>
      <c r="FB153" s="198">
        <f t="shared" si="448"/>
        <v>-23.722854038647181</v>
      </c>
      <c r="FC153" s="198">
        <f t="shared" si="331"/>
        <v>5.0000000000000711E-2</v>
      </c>
      <c r="FD153" s="503">
        <f t="shared" si="365"/>
        <v>0</v>
      </c>
      <c r="FE153" s="503">
        <f t="shared" si="366"/>
        <v>0</v>
      </c>
      <c r="FF153" s="503">
        <f t="shared" si="367"/>
        <v>0</v>
      </c>
      <c r="FG153" s="503">
        <f t="shared" si="368"/>
        <v>0</v>
      </c>
      <c r="FH153" s="504">
        <f t="shared" si="248"/>
        <v>-24.352854038647173</v>
      </c>
      <c r="FI153" s="513">
        <f t="shared" si="388"/>
        <v>5.0000000000000711E-2</v>
      </c>
      <c r="FJ153" s="513">
        <f t="shared" si="419"/>
        <v>5.0000000000000711E-2</v>
      </c>
      <c r="FL153" s="161"/>
      <c r="FN153" s="103">
        <f t="shared" si="400"/>
        <v>-23.613824596811963</v>
      </c>
      <c r="FO153" s="178"/>
      <c r="FP153" s="179"/>
      <c r="FQ153" s="36">
        <v>42395</v>
      </c>
      <c r="FR153" s="107">
        <v>-0.23205000000000009</v>
      </c>
      <c r="FS153" s="107">
        <v>-0.26267500000000005</v>
      </c>
      <c r="FT153" s="173">
        <v>-23.726046083160007</v>
      </c>
      <c r="FU153" s="197">
        <v>0.1</v>
      </c>
      <c r="FV153" s="218">
        <v>1.9126750000000001</v>
      </c>
      <c r="FW153" s="222">
        <f t="shared" si="436"/>
        <v>0</v>
      </c>
      <c r="FX153" s="223">
        <f t="shared" si="437"/>
        <v>0.1</v>
      </c>
      <c r="FY153" s="198">
        <f t="shared" si="449"/>
        <v>-24.219999999999992</v>
      </c>
      <c r="FZ153" s="198">
        <f t="shared" si="336"/>
        <v>1.0000000000001563E-2</v>
      </c>
      <c r="GA153" s="503">
        <f t="shared" si="369"/>
        <v>0</v>
      </c>
      <c r="GB153" s="503">
        <f t="shared" si="370"/>
        <v>0</v>
      </c>
      <c r="GC153" s="503">
        <f t="shared" si="371"/>
        <v>0</v>
      </c>
      <c r="GD153" s="503">
        <f t="shared" si="372"/>
        <v>0</v>
      </c>
      <c r="GE153" s="504">
        <f t="shared" si="252"/>
        <v>-24.019999999999992</v>
      </c>
      <c r="GF153" s="513">
        <f t="shared" si="389"/>
        <v>1.0000000000001563E-2</v>
      </c>
      <c r="GG153" s="513">
        <f t="shared" si="421"/>
        <v>1.0000000000001563E-2</v>
      </c>
      <c r="GI153" s="161"/>
      <c r="GK153" s="103">
        <f t="shared" si="401"/>
        <v>-24.27300854747071</v>
      </c>
      <c r="GL153" s="178"/>
      <c r="GM153" s="179"/>
      <c r="GN153" s="36">
        <v>42395</v>
      </c>
      <c r="GO153" s="107">
        <v>-0.23205000000000009</v>
      </c>
      <c r="GP153" s="107">
        <v>-0.26267500000000005</v>
      </c>
      <c r="GQ153" s="173">
        <v>-23.726046083160007</v>
      </c>
      <c r="GR153" s="197">
        <v>0.1</v>
      </c>
      <c r="GS153" s="218">
        <v>2.3626750000000003</v>
      </c>
      <c r="GT153" s="222">
        <f t="shared" si="438"/>
        <v>0</v>
      </c>
      <c r="GU153" s="223">
        <f t="shared" si="439"/>
        <v>0.5</v>
      </c>
      <c r="GV153" s="198">
        <f t="shared" si="450"/>
        <v>-23.609999999999989</v>
      </c>
      <c r="GW153" s="198">
        <f t="shared" si="341"/>
        <v>5.0000000000000711E-2</v>
      </c>
      <c r="GX153" s="503">
        <f t="shared" si="373"/>
        <v>0</v>
      </c>
      <c r="GY153" s="503">
        <f t="shared" si="374"/>
        <v>0</v>
      </c>
      <c r="GZ153" s="503">
        <f t="shared" si="375"/>
        <v>0</v>
      </c>
      <c r="HA153" s="503">
        <f t="shared" si="376"/>
        <v>0</v>
      </c>
      <c r="HB153" s="504">
        <f t="shared" si="256"/>
        <v>-22.988454129133196</v>
      </c>
      <c r="HC153" s="513">
        <f t="shared" si="390"/>
        <v>5.0000000000000711E-2</v>
      </c>
      <c r="HD153" s="513">
        <f t="shared" si="423"/>
        <v>5.0000000000000711E-2</v>
      </c>
      <c r="HF153" s="161"/>
      <c r="HH153" s="103">
        <f t="shared" si="402"/>
        <v>-23.139054129133175</v>
      </c>
      <c r="HJ153" s="179"/>
      <c r="HK153" s="36">
        <v>42395</v>
      </c>
      <c r="HL153" s="107">
        <v>-0.23205000000000009</v>
      </c>
      <c r="HM153" s="107">
        <v>-0.26267500000000005</v>
      </c>
      <c r="HN153" s="173">
        <v>-23.726046083160007</v>
      </c>
      <c r="HO153" s="197">
        <v>0.1</v>
      </c>
      <c r="HP153" s="218">
        <v>-1.5373250000000001</v>
      </c>
      <c r="HQ153" s="222">
        <f t="shared" si="440"/>
        <v>-1.25</v>
      </c>
      <c r="HR153" s="223">
        <f t="shared" si="441"/>
        <v>0</v>
      </c>
      <c r="HS153" s="198">
        <f t="shared" si="451"/>
        <v>-24.5</v>
      </c>
      <c r="HT153" s="198">
        <f t="shared" si="346"/>
        <v>0</v>
      </c>
      <c r="HU153" s="503">
        <f t="shared" si="377"/>
        <v>0</v>
      </c>
      <c r="HV153" s="503">
        <f t="shared" si="378"/>
        <v>0</v>
      </c>
      <c r="HW153" s="503">
        <f t="shared" si="379"/>
        <v>0</v>
      </c>
      <c r="HX153" s="503">
        <f t="shared" si="380"/>
        <v>0</v>
      </c>
      <c r="HY153" s="504">
        <f t="shared" si="260"/>
        <v>-24.1</v>
      </c>
      <c r="HZ153" s="513">
        <f t="shared" si="391"/>
        <v>0</v>
      </c>
      <c r="IA153" s="513">
        <f t="shared" si="425"/>
        <v>0</v>
      </c>
      <c r="IB153" s="159"/>
      <c r="IC153" s="161"/>
      <c r="ID153" s="159"/>
      <c r="IE153" s="103">
        <f t="shared" si="403"/>
        <v>-23.759579903397281</v>
      </c>
      <c r="IF153" s="178"/>
      <c r="IG153" s="179"/>
      <c r="IH153" s="36">
        <v>42395</v>
      </c>
      <c r="II153" s="107">
        <v>-0.23205000000000009</v>
      </c>
      <c r="IJ153" s="107">
        <v>-0.26267500000000005</v>
      </c>
      <c r="IK153" s="173">
        <v>-23.726046083160007</v>
      </c>
      <c r="IL153" s="197">
        <v>0.1</v>
      </c>
      <c r="IM153" s="218">
        <v>3.312675</v>
      </c>
      <c r="IN153" s="222">
        <f t="shared" si="442"/>
        <v>0</v>
      </c>
      <c r="IO153" s="223">
        <f t="shared" si="443"/>
        <v>1</v>
      </c>
      <c r="IP153" s="198">
        <f t="shared" si="452"/>
        <v>-23.839999999999993</v>
      </c>
      <c r="IQ153" s="198">
        <f t="shared" si="351"/>
        <v>0.10000000000000142</v>
      </c>
      <c r="IR153" s="503">
        <f t="shared" si="381"/>
        <v>0</v>
      </c>
      <c r="IS153" s="503">
        <f t="shared" si="382"/>
        <v>0</v>
      </c>
      <c r="IT153" s="503">
        <f t="shared" si="383"/>
        <v>0</v>
      </c>
      <c r="IU153" s="503">
        <f t="shared" si="384"/>
        <v>0</v>
      </c>
      <c r="IV153" s="504">
        <f t="shared" si="264"/>
        <v>-23.384167740969175</v>
      </c>
      <c r="IW153" s="513">
        <f t="shared" si="392"/>
        <v>0.10000000000000142</v>
      </c>
      <c r="IX153" s="513">
        <f t="shared" si="427"/>
        <v>0.10000000000000142</v>
      </c>
      <c r="IY153" s="159"/>
      <c r="IZ153" s="161"/>
      <c r="JA153" s="159"/>
      <c r="JB153" s="103">
        <f t="shared" si="404"/>
        <v>-23.219514087414066</v>
      </c>
      <c r="JC153" s="184"/>
      <c r="JD153" s="515">
        <v>-23.726046083160007</v>
      </c>
      <c r="JF153" s="159">
        <v>1.2126749999999999</v>
      </c>
      <c r="JG153" s="159">
        <f t="shared" ref="JG153:JG186" si="455">(CW153)</f>
        <v>-24.357094754535996</v>
      </c>
      <c r="JH153" s="159"/>
      <c r="JJ153" s="159">
        <v>0.81267500000000004</v>
      </c>
      <c r="JK153" s="159">
        <f t="shared" ref="JK153:JK186" si="456">(DT153)</f>
        <v>-23.54672124979232</v>
      </c>
      <c r="JL153" s="159"/>
      <c r="JN153" s="159">
        <v>4.5626749999999996</v>
      </c>
      <c r="JO153" s="159">
        <f t="shared" ref="JO153:JO186" si="457">(EQ153)</f>
        <v>-22.322124073501183</v>
      </c>
      <c r="JP153" s="159"/>
      <c r="JR153" s="159">
        <v>2.562675</v>
      </c>
      <c r="JS153" s="159">
        <f t="shared" ref="JS153:JS184" si="458">(FN153)</f>
        <v>-23.613824596811963</v>
      </c>
      <c r="JT153" s="159"/>
      <c r="JV153" s="159">
        <v>1.9126750000000001</v>
      </c>
      <c r="JW153" s="159">
        <f t="shared" ref="JW153:JW186" si="459">(GK153)</f>
        <v>-24.27300854747071</v>
      </c>
      <c r="JX153" s="159"/>
      <c r="JZ153" s="159">
        <v>2.3626750000000003</v>
      </c>
      <c r="KA153" s="159">
        <f t="shared" ref="KA153:KA186" si="460">(HH153)</f>
        <v>-23.139054129133175</v>
      </c>
      <c r="KB153" s="159"/>
      <c r="KD153" s="370">
        <v>-1.5373250000000001</v>
      </c>
      <c r="KE153" s="159">
        <f t="shared" ref="KE153:KE186" si="461">(IE153)</f>
        <v>-23.759579903397281</v>
      </c>
      <c r="KF153" s="159"/>
      <c r="KH153" s="218">
        <v>3.312675</v>
      </c>
      <c r="KI153" s="159">
        <f t="shared" si="232"/>
        <v>-23.219514087414066</v>
      </c>
      <c r="KJ153" s="159"/>
      <c r="KK153" s="36">
        <v>42395</v>
      </c>
      <c r="KL153" s="36"/>
    </row>
    <row r="154" spans="1:315" x14ac:dyDescent="0.25">
      <c r="A154" s="95">
        <v>41300</v>
      </c>
      <c r="B154" s="36">
        <v>41300</v>
      </c>
      <c r="C154" s="303">
        <v>0.95</v>
      </c>
      <c r="D154" s="303">
        <v>0.55000000000000004</v>
      </c>
      <c r="E154" s="303">
        <v>4.3</v>
      </c>
      <c r="F154" s="303">
        <v>2.2999999999999998</v>
      </c>
      <c r="G154" s="303">
        <v>1.6500000000000001</v>
      </c>
      <c r="H154" s="303">
        <v>2.1</v>
      </c>
      <c r="I154" s="303">
        <v>-1.8</v>
      </c>
      <c r="J154" s="303">
        <v>3.05</v>
      </c>
      <c r="K154" s="105"/>
      <c r="L154" s="36">
        <v>42395</v>
      </c>
      <c r="M154" s="107">
        <v>-0.23205000000000009</v>
      </c>
      <c r="N154" s="98">
        <f t="shared" si="453"/>
        <v>-0.26267500000000005</v>
      </c>
      <c r="O154" s="107">
        <f t="shared" si="454"/>
        <v>-0.29273333333333335</v>
      </c>
      <c r="P154" s="264"/>
      <c r="Q154" s="177">
        <v>42395</v>
      </c>
      <c r="R154" s="303">
        <v>0.95</v>
      </c>
      <c r="S154" s="219">
        <v>1.2126749999999999</v>
      </c>
      <c r="U154" s="303">
        <v>0.55000000000000004</v>
      </c>
      <c r="V154" s="219">
        <v>0.81267500000000004</v>
      </c>
      <c r="X154" s="303">
        <v>4.3</v>
      </c>
      <c r="Y154" s="219">
        <v>4.5626749999999996</v>
      </c>
      <c r="AA154" s="303">
        <v>2.2999999999999998</v>
      </c>
      <c r="AB154" s="219">
        <v>2.562675</v>
      </c>
      <c r="AD154" s="303">
        <v>1.6500000000000001</v>
      </c>
      <c r="AE154" s="218">
        <v>1.9126750000000001</v>
      </c>
      <c r="AG154" s="303">
        <v>2.1</v>
      </c>
      <c r="AH154" s="218">
        <v>2.3626750000000003</v>
      </c>
      <c r="AJ154" s="303">
        <v>-1.8</v>
      </c>
      <c r="AK154" s="218">
        <v>-1.5373250000000001</v>
      </c>
      <c r="AL154" s="103"/>
      <c r="AM154" s="303">
        <v>3.05</v>
      </c>
      <c r="AN154" s="330">
        <f t="shared" si="444"/>
        <v>3.312675</v>
      </c>
      <c r="AO154" s="103"/>
      <c r="AZ154" s="36">
        <v>42396</v>
      </c>
      <c r="BA154" s="303">
        <v>0.75</v>
      </c>
      <c r="BB154" s="227"/>
      <c r="BC154" s="303">
        <v>1.5499999999999998</v>
      </c>
      <c r="BD154" s="184"/>
      <c r="BE154" s="303">
        <v>3.6500000000000004</v>
      </c>
      <c r="BF154" s="184"/>
      <c r="BG154" s="303">
        <v>3.9</v>
      </c>
      <c r="BH154" s="184"/>
      <c r="BI154" s="303">
        <v>1.35</v>
      </c>
      <c r="BJ154" s="184"/>
      <c r="BK154" s="303">
        <v>1.5</v>
      </c>
      <c r="BL154" s="374"/>
      <c r="BM154" s="303">
        <v>0.49999999999999989</v>
      </c>
      <c r="BN154" s="184"/>
      <c r="BO154" s="303">
        <v>4.4000000000000004</v>
      </c>
      <c r="BP154" s="184"/>
      <c r="BQ154">
        <f t="shared" si="396"/>
        <v>1</v>
      </c>
      <c r="BR154" s="36">
        <v>42387</v>
      </c>
      <c r="BS154">
        <v>92</v>
      </c>
      <c r="BT154">
        <f t="shared" si="393"/>
        <v>0.92</v>
      </c>
      <c r="BU154" s="100"/>
      <c r="BV154" s="36">
        <v>42396</v>
      </c>
      <c r="BW154" s="100">
        <v>100</v>
      </c>
      <c r="BX154" s="100">
        <f t="shared" si="394"/>
        <v>1</v>
      </c>
      <c r="BY154" s="100">
        <f t="shared" si="395"/>
        <v>-23.694999999999993</v>
      </c>
      <c r="BZ154" s="100"/>
      <c r="CA154" s="100"/>
      <c r="CC154" s="36">
        <v>42396</v>
      </c>
      <c r="CD154" s="107">
        <v>-0.16910000000000008</v>
      </c>
      <c r="CE154" s="107">
        <v>-0.20057500000000009</v>
      </c>
      <c r="CF154" s="173">
        <v>-23.694999999999993</v>
      </c>
      <c r="CG154" s="197">
        <v>0.1</v>
      </c>
      <c r="CH154" s="315">
        <v>0.95057500000000006</v>
      </c>
      <c r="CI154" s="222">
        <f t="shared" si="428"/>
        <v>0</v>
      </c>
      <c r="CJ154" s="223">
        <f t="shared" si="429"/>
        <v>-0.5</v>
      </c>
      <c r="CK154" s="198">
        <f t="shared" si="445"/>
        <v>-24.54</v>
      </c>
      <c r="CL154" s="198">
        <f t="shared" si="316"/>
        <v>-5.0000000000000711E-2</v>
      </c>
      <c r="CM154" s="503">
        <f t="shared" si="353"/>
        <v>0</v>
      </c>
      <c r="CN154" s="503">
        <f t="shared" si="354"/>
        <v>0</v>
      </c>
      <c r="CO154" s="503">
        <f t="shared" si="355"/>
        <v>0</v>
      </c>
      <c r="CP154" s="503">
        <f t="shared" si="356"/>
        <v>0</v>
      </c>
      <c r="CQ154" s="504">
        <f t="shared" si="236"/>
        <v>-24.54</v>
      </c>
      <c r="CR154" s="513">
        <f t="shared" si="385"/>
        <v>-5.0000000000000711E-2</v>
      </c>
      <c r="CS154" s="513">
        <f t="shared" si="413"/>
        <v>-5.0000000000000711E-2</v>
      </c>
      <c r="CU154" s="161"/>
      <c r="CW154" s="103">
        <f t="shared" si="397"/>
        <v>-24.407094754535997</v>
      </c>
      <c r="CX154" s="227"/>
      <c r="CY154" s="309"/>
      <c r="CZ154" s="36">
        <v>42396</v>
      </c>
      <c r="DA154" s="107">
        <v>-0.16910000000000008</v>
      </c>
      <c r="DB154" s="107">
        <v>-0.20057500000000009</v>
      </c>
      <c r="DC154" s="173">
        <v>-23.694999999999993</v>
      </c>
      <c r="DD154" s="197">
        <v>0.1</v>
      </c>
      <c r="DE154" s="315">
        <v>1.750575</v>
      </c>
      <c r="DF154" s="222">
        <f t="shared" si="430"/>
        <v>0</v>
      </c>
      <c r="DG154" s="223">
        <f t="shared" si="431"/>
        <v>0.1</v>
      </c>
      <c r="DH154" s="198">
        <f t="shared" si="446"/>
        <v>-24.25</v>
      </c>
      <c r="DI154" s="198">
        <f t="shared" si="321"/>
        <v>1.0000000000001563E-2</v>
      </c>
      <c r="DJ154" s="503">
        <f t="shared" si="357"/>
        <v>0</v>
      </c>
      <c r="DK154" s="503">
        <f t="shared" si="358"/>
        <v>0</v>
      </c>
      <c r="DL154" s="503">
        <f t="shared" si="359"/>
        <v>0</v>
      </c>
      <c r="DM154" s="503">
        <f t="shared" si="360"/>
        <v>0</v>
      </c>
      <c r="DN154" s="504">
        <f t="shared" si="240"/>
        <v>-24.25</v>
      </c>
      <c r="DO154" s="513">
        <f t="shared" si="386"/>
        <v>1.0000000000001563E-2</v>
      </c>
      <c r="DP154" s="513">
        <f t="shared" si="415"/>
        <v>1.0000000000001563E-2</v>
      </c>
      <c r="DR154" s="161"/>
      <c r="DT154" s="103">
        <f t="shared" si="398"/>
        <v>-23.536721249792318</v>
      </c>
      <c r="DU154" s="184"/>
      <c r="DV154" s="310"/>
      <c r="DW154" s="36">
        <v>42396</v>
      </c>
      <c r="DX154" s="107">
        <v>-0.16910000000000008</v>
      </c>
      <c r="DY154" s="107">
        <v>-0.20057500000000009</v>
      </c>
      <c r="DZ154" s="173">
        <v>-23.694999999999993</v>
      </c>
      <c r="EA154" s="197">
        <v>0.1</v>
      </c>
      <c r="EB154" s="315">
        <v>3.8505750000000005</v>
      </c>
      <c r="EC154" s="222">
        <f t="shared" si="432"/>
        <v>0</v>
      </c>
      <c r="ED154" s="223">
        <f t="shared" si="433"/>
        <v>1</v>
      </c>
      <c r="EE154" s="198">
        <f t="shared" si="447"/>
        <v>-23.156014396181192</v>
      </c>
      <c r="EF154" s="198">
        <f t="shared" si="326"/>
        <v>0.10000000000000142</v>
      </c>
      <c r="EG154" s="503">
        <f t="shared" si="361"/>
        <v>0</v>
      </c>
      <c r="EH154" s="503">
        <f t="shared" si="362"/>
        <v>0</v>
      </c>
      <c r="EI154" s="503">
        <f t="shared" si="363"/>
        <v>0</v>
      </c>
      <c r="EJ154" s="503">
        <f t="shared" si="364"/>
        <v>0</v>
      </c>
      <c r="EK154" s="504">
        <f t="shared" si="244"/>
        <v>-22.840124073501187</v>
      </c>
      <c r="EL154" s="513">
        <f t="shared" si="387"/>
        <v>0.10000000000000142</v>
      </c>
      <c r="EM154" s="513">
        <f t="shared" si="417"/>
        <v>0.10000000000000142</v>
      </c>
      <c r="EO154" s="161"/>
      <c r="EQ154" s="103">
        <f t="shared" si="399"/>
        <v>-22.222124073501181</v>
      </c>
      <c r="ER154" s="184"/>
      <c r="ES154" s="310"/>
      <c r="ET154" s="36">
        <v>42396</v>
      </c>
      <c r="EU154" s="107">
        <v>-0.16910000000000008</v>
      </c>
      <c r="EV154" s="107">
        <v>-0.20057500000000009</v>
      </c>
      <c r="EW154" s="173">
        <v>-23.694999999999993</v>
      </c>
      <c r="EX154" s="197">
        <v>0.1</v>
      </c>
      <c r="EY154" s="315">
        <v>4.1005750000000001</v>
      </c>
      <c r="EZ154" s="222">
        <f t="shared" si="434"/>
        <v>0</v>
      </c>
      <c r="FA154" s="223">
        <f t="shared" si="435"/>
        <v>1.1000000000000001</v>
      </c>
      <c r="FB154" s="198">
        <f t="shared" si="448"/>
        <v>-23.612854038647182</v>
      </c>
      <c r="FC154" s="198">
        <f t="shared" si="331"/>
        <v>0.10999999999999943</v>
      </c>
      <c r="FD154" s="503">
        <f t="shared" si="365"/>
        <v>0</v>
      </c>
      <c r="FE154" s="503">
        <f t="shared" si="366"/>
        <v>0</v>
      </c>
      <c r="FF154" s="503">
        <f t="shared" si="367"/>
        <v>0</v>
      </c>
      <c r="FG154" s="503">
        <f t="shared" si="368"/>
        <v>0</v>
      </c>
      <c r="FH154" s="504">
        <f t="shared" si="248"/>
        <v>-24.242854038647174</v>
      </c>
      <c r="FI154" s="513">
        <f t="shared" si="388"/>
        <v>0.10999999999999943</v>
      </c>
      <c r="FJ154" s="513">
        <f t="shared" si="419"/>
        <v>0.10999999999999943</v>
      </c>
      <c r="FL154" s="161"/>
      <c r="FN154" s="103">
        <f t="shared" si="400"/>
        <v>-23.503824596811963</v>
      </c>
      <c r="FO154" s="184"/>
      <c r="FP154" s="310"/>
      <c r="FQ154" s="36">
        <v>42396</v>
      </c>
      <c r="FR154" s="107">
        <v>-0.16910000000000008</v>
      </c>
      <c r="FS154" s="107">
        <v>-0.20057500000000009</v>
      </c>
      <c r="FT154" s="173">
        <v>-23.694999999999993</v>
      </c>
      <c r="FU154" s="197">
        <v>0.1</v>
      </c>
      <c r="FV154" s="317">
        <v>1.5505750000000003</v>
      </c>
      <c r="FW154" s="222">
        <f t="shared" si="436"/>
        <v>0</v>
      </c>
      <c r="FX154" s="223">
        <f t="shared" si="437"/>
        <v>0.1</v>
      </c>
      <c r="FY154" s="198">
        <f t="shared" si="449"/>
        <v>-24.20999999999999</v>
      </c>
      <c r="FZ154" s="198">
        <f t="shared" si="336"/>
        <v>1.0000000000001563E-2</v>
      </c>
      <c r="GA154" s="503">
        <f t="shared" si="369"/>
        <v>0</v>
      </c>
      <c r="GB154" s="503">
        <f t="shared" si="370"/>
        <v>0</v>
      </c>
      <c r="GC154" s="503">
        <f t="shared" si="371"/>
        <v>0</v>
      </c>
      <c r="GD154" s="503">
        <f t="shared" si="372"/>
        <v>0</v>
      </c>
      <c r="GE154" s="504">
        <f t="shared" si="252"/>
        <v>-24.009999999999991</v>
      </c>
      <c r="GF154" s="513">
        <f t="shared" si="389"/>
        <v>1.0000000000001563E-2</v>
      </c>
      <c r="GG154" s="513">
        <f t="shared" si="421"/>
        <v>1.0000000000001563E-2</v>
      </c>
      <c r="GI154" s="161"/>
      <c r="GK154" s="103">
        <f t="shared" si="401"/>
        <v>-24.263008547470708</v>
      </c>
      <c r="GL154" s="184"/>
      <c r="GM154" s="310"/>
      <c r="GN154" s="36">
        <v>42396</v>
      </c>
      <c r="GO154" s="107">
        <v>-0.16910000000000008</v>
      </c>
      <c r="GP154" s="107">
        <v>-0.20057500000000009</v>
      </c>
      <c r="GQ154" s="173">
        <v>-23.694999999999993</v>
      </c>
      <c r="GR154" s="197">
        <v>0.1</v>
      </c>
      <c r="GS154" s="317">
        <v>1.7005750000000002</v>
      </c>
      <c r="GT154" s="222">
        <f t="shared" si="438"/>
        <v>0</v>
      </c>
      <c r="GU154" s="223">
        <f t="shared" si="439"/>
        <v>0.1</v>
      </c>
      <c r="GV154" s="198">
        <f t="shared" si="450"/>
        <v>-23.599999999999987</v>
      </c>
      <c r="GW154" s="198">
        <f t="shared" si="341"/>
        <v>1.0000000000001563E-2</v>
      </c>
      <c r="GX154" s="503">
        <f t="shared" si="373"/>
        <v>0</v>
      </c>
      <c r="GY154" s="503">
        <f t="shared" si="374"/>
        <v>0</v>
      </c>
      <c r="GZ154" s="503">
        <f t="shared" si="375"/>
        <v>0</v>
      </c>
      <c r="HA154" s="503">
        <f t="shared" si="376"/>
        <v>0</v>
      </c>
      <c r="HB154" s="504">
        <f t="shared" si="256"/>
        <v>-22.978454129133194</v>
      </c>
      <c r="HC154" s="513">
        <f t="shared" si="390"/>
        <v>1.0000000000001563E-2</v>
      </c>
      <c r="HD154" s="513">
        <f t="shared" si="423"/>
        <v>1.0000000000001563E-2</v>
      </c>
      <c r="HF154" s="161"/>
      <c r="HH154" s="103">
        <f t="shared" si="402"/>
        <v>-23.129054129133173</v>
      </c>
      <c r="HI154" s="119"/>
      <c r="HJ154" s="310"/>
      <c r="HK154" s="36">
        <v>42396</v>
      </c>
      <c r="HL154" s="107">
        <v>-0.16910000000000008</v>
      </c>
      <c r="HM154" s="107">
        <v>-0.20057500000000009</v>
      </c>
      <c r="HN154" s="173">
        <v>-23.694999999999993</v>
      </c>
      <c r="HO154" s="197">
        <v>0.1</v>
      </c>
      <c r="HP154" s="317">
        <v>0.70057499999999995</v>
      </c>
      <c r="HQ154" s="222">
        <f t="shared" si="440"/>
        <v>0</v>
      </c>
      <c r="HR154" s="223">
        <f t="shared" si="441"/>
        <v>-0.5</v>
      </c>
      <c r="HS154" s="198">
        <f t="shared" si="451"/>
        <v>-24.5</v>
      </c>
      <c r="HT154" s="198">
        <f t="shared" si="346"/>
        <v>0</v>
      </c>
      <c r="HU154" s="503">
        <f t="shared" si="377"/>
        <v>0</v>
      </c>
      <c r="HV154" s="503">
        <f t="shared" si="378"/>
        <v>0</v>
      </c>
      <c r="HW154" s="503">
        <f t="shared" si="379"/>
        <v>0</v>
      </c>
      <c r="HX154" s="503">
        <f t="shared" si="380"/>
        <v>0</v>
      </c>
      <c r="HY154" s="504">
        <f t="shared" si="260"/>
        <v>-24.1</v>
      </c>
      <c r="HZ154" s="513">
        <f t="shared" si="391"/>
        <v>0</v>
      </c>
      <c r="IA154" s="513">
        <f t="shared" si="425"/>
        <v>0</v>
      </c>
      <c r="IB154" s="159"/>
      <c r="IC154" s="161"/>
      <c r="ID154" s="159"/>
      <c r="IE154" s="103">
        <f t="shared" si="403"/>
        <v>-23.759579903397281</v>
      </c>
      <c r="IF154" s="178"/>
      <c r="IG154" s="310"/>
      <c r="IH154" s="36">
        <v>42396</v>
      </c>
      <c r="II154" s="107">
        <v>-0.16910000000000008</v>
      </c>
      <c r="IJ154" s="107">
        <v>-0.20057500000000009</v>
      </c>
      <c r="IK154" s="173">
        <v>-23.694999999999993</v>
      </c>
      <c r="IL154" s="197">
        <v>0.1</v>
      </c>
      <c r="IM154" s="317">
        <v>4.6005750000000001</v>
      </c>
      <c r="IN154" s="222">
        <f t="shared" si="442"/>
        <v>0</v>
      </c>
      <c r="IO154" s="223">
        <f t="shared" si="443"/>
        <v>1.1000000000000001</v>
      </c>
      <c r="IP154" s="198">
        <f t="shared" si="452"/>
        <v>-23.729999999999993</v>
      </c>
      <c r="IQ154" s="198">
        <f t="shared" si="351"/>
        <v>0.10999999999999943</v>
      </c>
      <c r="IR154" s="503">
        <f t="shared" si="381"/>
        <v>0</v>
      </c>
      <c r="IS154" s="503">
        <f t="shared" si="382"/>
        <v>0</v>
      </c>
      <c r="IT154" s="503">
        <f t="shared" si="383"/>
        <v>0</v>
      </c>
      <c r="IU154" s="503">
        <f t="shared" si="384"/>
        <v>0</v>
      </c>
      <c r="IV154" s="504">
        <f t="shared" si="264"/>
        <v>-23.274167740969176</v>
      </c>
      <c r="IW154" s="513">
        <f t="shared" si="392"/>
        <v>0.10999999999999943</v>
      </c>
      <c r="IX154" s="513">
        <f t="shared" si="427"/>
        <v>0.10999999999999943</v>
      </c>
      <c r="IY154" s="159"/>
      <c r="IZ154" s="161"/>
      <c r="JA154" s="159"/>
      <c r="JB154" s="103">
        <f t="shared" si="404"/>
        <v>-23.109514087414066</v>
      </c>
      <c r="JC154" s="184"/>
      <c r="JD154" s="515">
        <v>-23.694999999999993</v>
      </c>
      <c r="JF154" s="159">
        <v>0.95057500000000006</v>
      </c>
      <c r="JG154" s="159">
        <f t="shared" si="455"/>
        <v>-24.407094754535997</v>
      </c>
      <c r="JH154" s="159"/>
      <c r="JJ154" s="159">
        <v>1.750575</v>
      </c>
      <c r="JK154" s="159">
        <f t="shared" si="456"/>
        <v>-23.536721249792318</v>
      </c>
      <c r="JL154" s="159"/>
      <c r="JN154" s="159">
        <v>3.8505750000000005</v>
      </c>
      <c r="JO154" s="159">
        <f t="shared" si="457"/>
        <v>-22.222124073501181</v>
      </c>
      <c r="JP154" s="159"/>
      <c r="JR154" s="159">
        <v>4.1005750000000001</v>
      </c>
      <c r="JS154" s="159">
        <f t="shared" si="458"/>
        <v>-23.503824596811963</v>
      </c>
      <c r="JT154" s="159"/>
      <c r="JV154" s="159">
        <v>1.5505750000000003</v>
      </c>
      <c r="JW154" s="159">
        <f t="shared" si="459"/>
        <v>-24.263008547470708</v>
      </c>
      <c r="JX154" s="159"/>
      <c r="JZ154" s="159">
        <v>1.7005750000000002</v>
      </c>
      <c r="KA154" s="159">
        <f t="shared" si="460"/>
        <v>-23.129054129133173</v>
      </c>
      <c r="KB154" s="159"/>
      <c r="KD154" s="371">
        <v>0.70057499999999995</v>
      </c>
      <c r="KE154" s="159">
        <f t="shared" si="461"/>
        <v>-23.759579903397281</v>
      </c>
      <c r="KF154" s="159"/>
      <c r="KH154" s="317">
        <v>4.6005750000000001</v>
      </c>
      <c r="KI154" s="159">
        <f t="shared" ref="KI154:KI157" si="462">(JB154)</f>
        <v>-23.109514087414066</v>
      </c>
      <c r="KJ154" s="159"/>
      <c r="KK154" s="316">
        <v>42396</v>
      </c>
      <c r="KL154" s="316"/>
    </row>
    <row r="155" spans="1:315" ht="15.75" thickBot="1" x14ac:dyDescent="0.3">
      <c r="A155" s="95">
        <v>41301</v>
      </c>
      <c r="B155" s="36">
        <v>41301</v>
      </c>
      <c r="C155" s="303">
        <v>0.75</v>
      </c>
      <c r="D155" s="303">
        <v>1.5499999999999998</v>
      </c>
      <c r="E155" s="303">
        <v>3.6500000000000004</v>
      </c>
      <c r="F155" s="303">
        <v>3.9</v>
      </c>
      <c r="G155" s="303">
        <v>1.35</v>
      </c>
      <c r="H155" s="303">
        <v>1.5</v>
      </c>
      <c r="I155" s="303">
        <v>0.49999999999999989</v>
      </c>
      <c r="J155" s="303">
        <v>4.4000000000000004</v>
      </c>
      <c r="K155" s="105"/>
      <c r="L155" s="36">
        <v>42396</v>
      </c>
      <c r="M155" s="107">
        <v>-0.16910000000000008</v>
      </c>
      <c r="N155" s="98">
        <f t="shared" si="453"/>
        <v>-0.20057500000000009</v>
      </c>
      <c r="O155" s="107">
        <f t="shared" si="454"/>
        <v>-0.2314833333333334</v>
      </c>
      <c r="P155" s="264"/>
      <c r="Q155" s="177">
        <v>42396</v>
      </c>
      <c r="R155" s="303">
        <v>0.75</v>
      </c>
      <c r="S155" s="219">
        <v>0.95057500000000006</v>
      </c>
      <c r="U155" s="303">
        <v>1.5499999999999998</v>
      </c>
      <c r="V155" s="219">
        <v>1.750575</v>
      </c>
      <c r="X155" s="303">
        <v>3.6500000000000004</v>
      </c>
      <c r="Y155" s="219">
        <v>3.8505750000000005</v>
      </c>
      <c r="AA155" s="303">
        <v>3.9</v>
      </c>
      <c r="AB155" s="219">
        <v>4.1005750000000001</v>
      </c>
      <c r="AD155" s="303">
        <v>1.35</v>
      </c>
      <c r="AE155" s="218">
        <v>1.5505750000000003</v>
      </c>
      <c r="AG155" s="303">
        <v>1.5</v>
      </c>
      <c r="AH155" s="218">
        <v>1.7005750000000002</v>
      </c>
      <c r="AJ155" s="303">
        <v>0.49999999999999989</v>
      </c>
      <c r="AK155" s="218">
        <v>0.70057499999999995</v>
      </c>
      <c r="AL155" s="103"/>
      <c r="AM155" s="303">
        <v>4.4000000000000004</v>
      </c>
      <c r="AN155" s="330">
        <f t="shared" si="444"/>
        <v>4.6005750000000001</v>
      </c>
      <c r="AO155" s="103"/>
      <c r="AZ155" s="36">
        <v>42397</v>
      </c>
      <c r="BA155" s="303">
        <v>-1.05</v>
      </c>
      <c r="BB155" s="227"/>
      <c r="BC155" s="303">
        <v>2.1</v>
      </c>
      <c r="BD155" s="184"/>
      <c r="BE155" s="303">
        <v>1.9000000000000001</v>
      </c>
      <c r="BF155" s="184"/>
      <c r="BG155" s="303">
        <v>5.1999999999999993</v>
      </c>
      <c r="BH155" s="184"/>
      <c r="BI155" s="303">
        <v>1.1499999999999999</v>
      </c>
      <c r="BJ155" s="184"/>
      <c r="BK155" s="303">
        <v>1.8</v>
      </c>
      <c r="BL155" s="374"/>
      <c r="BM155" s="303">
        <v>0.19999999999999996</v>
      </c>
      <c r="BN155" s="266"/>
      <c r="BO155" s="303">
        <v>4.8</v>
      </c>
      <c r="BP155" s="266"/>
      <c r="BQ155">
        <f t="shared" si="396"/>
        <v>1</v>
      </c>
      <c r="BR155" s="36">
        <v>42388</v>
      </c>
      <c r="BS155">
        <v>93</v>
      </c>
      <c r="BT155">
        <f t="shared" si="393"/>
        <v>0.93</v>
      </c>
      <c r="BU155">
        <v>-23.376899999999999</v>
      </c>
      <c r="BV155" s="36">
        <v>42397</v>
      </c>
      <c r="BW155" s="100">
        <v>101</v>
      </c>
      <c r="BX155" s="100">
        <f t="shared" si="394"/>
        <v>1.01</v>
      </c>
      <c r="BY155" s="100">
        <f t="shared" si="395"/>
        <v>-23.662428787159989</v>
      </c>
      <c r="BZ155" s="100"/>
      <c r="CA155" s="100"/>
      <c r="CC155" s="36">
        <v>42397</v>
      </c>
      <c r="CD155" s="107">
        <v>-0.10445000000000015</v>
      </c>
      <c r="CE155" s="107">
        <v>-0.13677500000000012</v>
      </c>
      <c r="CF155" s="173">
        <v>-23.662428787159989</v>
      </c>
      <c r="CG155" s="197">
        <v>0.1</v>
      </c>
      <c r="CH155" s="219">
        <v>-0.91322499999999995</v>
      </c>
      <c r="CI155" s="222">
        <f t="shared" si="428"/>
        <v>-1</v>
      </c>
      <c r="CJ155" s="223">
        <f t="shared" si="429"/>
        <v>0</v>
      </c>
      <c r="CK155" s="198">
        <f t="shared" si="445"/>
        <v>-24.5</v>
      </c>
      <c r="CL155" s="198">
        <f t="shared" si="316"/>
        <v>3.9999999999999147E-2</v>
      </c>
      <c r="CM155" s="503">
        <f t="shared" si="353"/>
        <v>0</v>
      </c>
      <c r="CN155" s="503">
        <f t="shared" si="354"/>
        <v>0</v>
      </c>
      <c r="CO155" s="503">
        <f t="shared" si="355"/>
        <v>0</v>
      </c>
      <c r="CP155" s="503">
        <f t="shared" si="356"/>
        <v>0</v>
      </c>
      <c r="CQ155" s="504">
        <f t="shared" ref="CQ155:CQ218" si="463">(CM155+CN155+CO155+CP155+CL155+CQ154)</f>
        <v>-24.5</v>
      </c>
      <c r="CR155" s="513">
        <f t="shared" si="385"/>
        <v>2.3999999999999487E-2</v>
      </c>
      <c r="CS155" s="513">
        <f t="shared" si="413"/>
        <v>1.599999999999966E-2</v>
      </c>
      <c r="CU155" s="161"/>
      <c r="CW155" s="103">
        <f t="shared" si="397"/>
        <v>-24.391094754535999</v>
      </c>
      <c r="CZ155" s="36">
        <v>42397</v>
      </c>
      <c r="DA155" s="107">
        <v>-0.10445000000000015</v>
      </c>
      <c r="DB155" s="107">
        <v>-0.13677500000000012</v>
      </c>
      <c r="DC155" s="173">
        <v>-23.662428787159989</v>
      </c>
      <c r="DD155" s="197">
        <v>0.1</v>
      </c>
      <c r="DE155" s="219">
        <v>2.2367750000000002</v>
      </c>
      <c r="DF155" s="222">
        <f t="shared" si="430"/>
        <v>0</v>
      </c>
      <c r="DG155" s="223">
        <f t="shared" si="431"/>
        <v>0.5</v>
      </c>
      <c r="DH155" s="198">
        <f t="shared" si="446"/>
        <v>-24.2</v>
      </c>
      <c r="DI155" s="198">
        <f t="shared" si="321"/>
        <v>5.0000000000000711E-2</v>
      </c>
      <c r="DJ155" s="503">
        <f t="shared" si="357"/>
        <v>0</v>
      </c>
      <c r="DK155" s="503">
        <f t="shared" si="358"/>
        <v>0</v>
      </c>
      <c r="DL155" s="503">
        <f t="shared" si="359"/>
        <v>0</v>
      </c>
      <c r="DM155" s="503">
        <f t="shared" si="360"/>
        <v>0</v>
      </c>
      <c r="DN155" s="504">
        <f t="shared" ref="DN155:DN218" si="464">(DJ155+DK155+DL155+DM155+DI155+DN154)</f>
        <v>-24.2</v>
      </c>
      <c r="DO155" s="513">
        <f t="shared" si="386"/>
        <v>5.0000000000000711E-2</v>
      </c>
      <c r="DP155" s="513">
        <f t="shared" si="415"/>
        <v>5.0000000000000711E-2</v>
      </c>
      <c r="DR155" s="161"/>
      <c r="DT155" s="103">
        <f t="shared" si="398"/>
        <v>-23.486721249792318</v>
      </c>
      <c r="DU155" s="178"/>
      <c r="DV155" s="179"/>
      <c r="DW155" s="36">
        <v>42397</v>
      </c>
      <c r="DX155" s="107">
        <v>-0.10445000000000015</v>
      </c>
      <c r="DY155" s="107">
        <v>-0.13677500000000012</v>
      </c>
      <c r="DZ155" s="173">
        <v>-23.662428787159989</v>
      </c>
      <c r="EA155" s="197">
        <v>0.1</v>
      </c>
      <c r="EB155" s="219">
        <v>2.0367750000000004</v>
      </c>
      <c r="EC155" s="222">
        <f t="shared" si="432"/>
        <v>0</v>
      </c>
      <c r="ED155" s="223">
        <f t="shared" si="433"/>
        <v>0.5</v>
      </c>
      <c r="EE155" s="198">
        <f t="shared" si="447"/>
        <v>-23.106014396181191</v>
      </c>
      <c r="EF155" s="198">
        <f t="shared" si="326"/>
        <v>5.0000000000000711E-2</v>
      </c>
      <c r="EG155" s="503">
        <f t="shared" si="361"/>
        <v>0</v>
      </c>
      <c r="EH155" s="503">
        <f t="shared" si="362"/>
        <v>0</v>
      </c>
      <c r="EI155" s="503">
        <f t="shared" si="363"/>
        <v>0</v>
      </c>
      <c r="EJ155" s="503">
        <f t="shared" si="364"/>
        <v>0</v>
      </c>
      <c r="EK155" s="504">
        <f t="shared" ref="EK155:EK218" si="465">(EG155+EH155+EI155+EJ155+EF155+EK154)</f>
        <v>-22.790124073501186</v>
      </c>
      <c r="EL155" s="513">
        <f t="shared" si="387"/>
        <v>5.0000000000000711E-2</v>
      </c>
      <c r="EM155" s="513">
        <f t="shared" si="417"/>
        <v>5.0000000000000711E-2</v>
      </c>
      <c r="EO155" s="161"/>
      <c r="EQ155" s="103">
        <f t="shared" si="399"/>
        <v>-22.17212407350118</v>
      </c>
      <c r="ER155" s="178"/>
      <c r="ES155" s="179"/>
      <c r="ET155" s="36">
        <v>42397</v>
      </c>
      <c r="EU155" s="107">
        <v>-0.10445000000000015</v>
      </c>
      <c r="EV155" s="107">
        <v>-0.13677500000000012</v>
      </c>
      <c r="EW155" s="173">
        <v>-23.662428787159989</v>
      </c>
      <c r="EX155" s="197">
        <v>0.1</v>
      </c>
      <c r="EY155" s="219">
        <v>5.3367749999999994</v>
      </c>
      <c r="EZ155" s="222">
        <f t="shared" si="434"/>
        <v>0</v>
      </c>
      <c r="FA155" s="223">
        <f t="shared" si="435"/>
        <v>1.3</v>
      </c>
      <c r="FB155" s="198">
        <f t="shared" si="448"/>
        <v>-23.482854038647183</v>
      </c>
      <c r="FC155" s="198">
        <f t="shared" si="331"/>
        <v>0.12999999999999901</v>
      </c>
      <c r="FD155" s="503">
        <f t="shared" si="365"/>
        <v>0</v>
      </c>
      <c r="FE155" s="503">
        <f t="shared" si="366"/>
        <v>0</v>
      </c>
      <c r="FF155" s="503">
        <f t="shared" si="367"/>
        <v>0</v>
      </c>
      <c r="FG155" s="503">
        <f t="shared" si="368"/>
        <v>0</v>
      </c>
      <c r="FH155" s="504">
        <f t="shared" ref="FH155:FH218" si="466">(FD155+FE155+FF155+FG155+FC155+FH154)</f>
        <v>-24.112854038647175</v>
      </c>
      <c r="FI155" s="513">
        <f t="shared" si="388"/>
        <v>0.12999999999999901</v>
      </c>
      <c r="FJ155" s="513">
        <f t="shared" si="419"/>
        <v>0.12999999999999901</v>
      </c>
      <c r="FL155" s="161"/>
      <c r="FN155" s="103">
        <f t="shared" si="400"/>
        <v>-23.373824596811964</v>
      </c>
      <c r="FO155" s="178"/>
      <c r="FP155" s="179"/>
      <c r="FQ155" s="36">
        <v>42397</v>
      </c>
      <c r="FR155" s="107">
        <v>-0.10445000000000015</v>
      </c>
      <c r="FS155" s="107">
        <v>-0.13677500000000012</v>
      </c>
      <c r="FT155" s="173">
        <v>-23.662428787159989</v>
      </c>
      <c r="FU155" s="197">
        <v>0.1</v>
      </c>
      <c r="FV155" s="218">
        <v>1.286775</v>
      </c>
      <c r="FW155" s="222">
        <f t="shared" si="436"/>
        <v>0</v>
      </c>
      <c r="FX155" s="223">
        <f t="shared" si="437"/>
        <v>0.1</v>
      </c>
      <c r="FY155" s="198">
        <f t="shared" si="449"/>
        <v>-24.199999999999989</v>
      </c>
      <c r="FZ155" s="198">
        <f t="shared" si="336"/>
        <v>1.0000000000001563E-2</v>
      </c>
      <c r="GA155" s="503">
        <f t="shared" si="369"/>
        <v>0</v>
      </c>
      <c r="GB155" s="503">
        <f t="shared" si="370"/>
        <v>0</v>
      </c>
      <c r="GC155" s="503">
        <f t="shared" si="371"/>
        <v>0</v>
      </c>
      <c r="GD155" s="503">
        <f t="shared" si="372"/>
        <v>0</v>
      </c>
      <c r="GE155" s="504">
        <f t="shared" ref="GE155:GE218" si="467">(GA155+GB155+GC155+GD155+FZ155+GE154)</f>
        <v>-23.999999999999989</v>
      </c>
      <c r="GF155" s="513">
        <f t="shared" si="389"/>
        <v>1.0000000000001563E-2</v>
      </c>
      <c r="GG155" s="513">
        <f t="shared" si="421"/>
        <v>1.0000000000001563E-2</v>
      </c>
      <c r="GI155" s="161"/>
      <c r="GK155" s="103">
        <f t="shared" si="401"/>
        <v>-24.253008547470706</v>
      </c>
      <c r="GL155" s="178"/>
      <c r="GM155" s="179"/>
      <c r="GN155" s="36">
        <v>42397</v>
      </c>
      <c r="GO155" s="107">
        <v>-0.10445000000000015</v>
      </c>
      <c r="GP155" s="107">
        <v>-0.13677500000000012</v>
      </c>
      <c r="GQ155" s="173">
        <v>-23.662428787159989</v>
      </c>
      <c r="GR155" s="197">
        <v>0.1</v>
      </c>
      <c r="GS155" s="218">
        <v>1.9367750000000001</v>
      </c>
      <c r="GT155" s="222">
        <f t="shared" si="438"/>
        <v>0</v>
      </c>
      <c r="GU155" s="223">
        <f t="shared" si="439"/>
        <v>0.1</v>
      </c>
      <c r="GV155" s="198">
        <f t="shared" si="450"/>
        <v>-23.589999999999986</v>
      </c>
      <c r="GW155" s="198">
        <f t="shared" si="341"/>
        <v>1.0000000000001563E-2</v>
      </c>
      <c r="GX155" s="503">
        <f t="shared" si="373"/>
        <v>0</v>
      </c>
      <c r="GY155" s="503">
        <f t="shared" si="374"/>
        <v>0</v>
      </c>
      <c r="GZ155" s="503">
        <f t="shared" si="375"/>
        <v>0</v>
      </c>
      <c r="HA155" s="503">
        <f t="shared" si="376"/>
        <v>0</v>
      </c>
      <c r="HB155" s="504">
        <f t="shared" ref="HB155:HB218" si="468">(GX155+GY155+GZ155+HA155+GW155+HB154)</f>
        <v>-22.968454129133193</v>
      </c>
      <c r="HC155" s="513">
        <f t="shared" si="390"/>
        <v>1.0000000000001563E-2</v>
      </c>
      <c r="HD155" s="513">
        <f t="shared" si="423"/>
        <v>1.0000000000001563E-2</v>
      </c>
      <c r="HF155" s="161"/>
      <c r="HH155" s="103">
        <f t="shared" si="402"/>
        <v>-23.119054129133172</v>
      </c>
      <c r="HJ155" s="179"/>
      <c r="HK155" s="36">
        <v>42397</v>
      </c>
      <c r="HL155" s="107">
        <v>-0.10445000000000015</v>
      </c>
      <c r="HM155" s="107">
        <v>-0.13677500000000012</v>
      </c>
      <c r="HN155" s="173">
        <v>-23.662428787159989</v>
      </c>
      <c r="HO155" s="197">
        <v>0.1</v>
      </c>
      <c r="HP155" s="218">
        <v>0.33677500000000005</v>
      </c>
      <c r="HQ155" s="222">
        <f t="shared" si="440"/>
        <v>0</v>
      </c>
      <c r="HR155" s="223">
        <f t="shared" si="441"/>
        <v>-0.5</v>
      </c>
      <c r="HS155" s="198">
        <f t="shared" si="451"/>
        <v>-24.5</v>
      </c>
      <c r="HT155" s="198">
        <f t="shared" si="346"/>
        <v>0</v>
      </c>
      <c r="HU155" s="503">
        <f t="shared" si="377"/>
        <v>0</v>
      </c>
      <c r="HV155" s="503">
        <f t="shared" si="378"/>
        <v>0</v>
      </c>
      <c r="HW155" s="503">
        <f t="shared" si="379"/>
        <v>0</v>
      </c>
      <c r="HX155" s="503">
        <f t="shared" si="380"/>
        <v>0</v>
      </c>
      <c r="HY155" s="504">
        <f t="shared" ref="HY155:HY218" si="469">(HU155+HV155+HW155+HX155+HT155+HY154)</f>
        <v>-24.1</v>
      </c>
      <c r="HZ155" s="513">
        <f t="shared" si="391"/>
        <v>0</v>
      </c>
      <c r="IA155" s="513">
        <f t="shared" si="425"/>
        <v>0</v>
      </c>
      <c r="IB155" s="159"/>
      <c r="IC155" s="161"/>
      <c r="ID155" s="159"/>
      <c r="IE155" s="103">
        <f t="shared" si="403"/>
        <v>-23.759579903397281</v>
      </c>
      <c r="IF155" s="180"/>
      <c r="IG155" s="179"/>
      <c r="IH155" s="36">
        <v>42397</v>
      </c>
      <c r="II155" s="107">
        <v>-0.10445000000000015</v>
      </c>
      <c r="IJ155" s="107">
        <v>-0.13677500000000012</v>
      </c>
      <c r="IK155" s="173">
        <v>-23.662428787159989</v>
      </c>
      <c r="IL155" s="197">
        <v>0.1</v>
      </c>
      <c r="IM155" s="218">
        <v>4.9367749999999999</v>
      </c>
      <c r="IN155" s="222">
        <f t="shared" si="442"/>
        <v>0</v>
      </c>
      <c r="IO155" s="223">
        <f t="shared" si="443"/>
        <v>1.1000000000000001</v>
      </c>
      <c r="IP155" s="198">
        <f t="shared" si="452"/>
        <v>-23.619999999999994</v>
      </c>
      <c r="IQ155" s="198">
        <f t="shared" si="351"/>
        <v>0.10999999999999943</v>
      </c>
      <c r="IR155" s="503">
        <f t="shared" si="381"/>
        <v>0</v>
      </c>
      <c r="IS155" s="503">
        <f t="shared" si="382"/>
        <v>0</v>
      </c>
      <c r="IT155" s="503">
        <f t="shared" si="383"/>
        <v>0</v>
      </c>
      <c r="IU155" s="503">
        <f t="shared" si="384"/>
        <v>0</v>
      </c>
      <c r="IV155" s="504">
        <f t="shared" ref="IV155:IV218" si="470">(IR155+IS155+IT155+IU155+IQ155+IV154)</f>
        <v>-23.164167740969177</v>
      </c>
      <c r="IW155" s="513">
        <f t="shared" si="392"/>
        <v>0.10999999999999943</v>
      </c>
      <c r="IX155" s="513">
        <f t="shared" si="427"/>
        <v>0.10999999999999943</v>
      </c>
      <c r="IY155" s="159"/>
      <c r="IZ155" s="161"/>
      <c r="JA155" s="159"/>
      <c r="JB155" s="103">
        <f t="shared" si="404"/>
        <v>-22.999514087414067</v>
      </c>
      <c r="JC155" s="266"/>
      <c r="JD155" s="186">
        <v>-23.662428787159989</v>
      </c>
      <c r="JF155" s="159">
        <v>-0.91322499999999995</v>
      </c>
      <c r="JG155" s="159">
        <f t="shared" si="455"/>
        <v>-24.391094754535999</v>
      </c>
      <c r="JH155" s="159"/>
      <c r="JJ155" s="159">
        <v>2.2367750000000002</v>
      </c>
      <c r="JK155" s="159">
        <f t="shared" si="456"/>
        <v>-23.486721249792318</v>
      </c>
      <c r="JL155" s="159"/>
      <c r="JN155" s="159">
        <v>2.0367750000000004</v>
      </c>
      <c r="JO155" s="159">
        <f t="shared" si="457"/>
        <v>-22.17212407350118</v>
      </c>
      <c r="JP155" s="159"/>
      <c r="JR155" s="159">
        <v>5.3367749999999994</v>
      </c>
      <c r="JS155" s="159">
        <f t="shared" si="458"/>
        <v>-23.373824596811964</v>
      </c>
      <c r="JT155" s="159"/>
      <c r="JV155" s="159">
        <v>1.286775</v>
      </c>
      <c r="JW155" s="159">
        <f t="shared" si="459"/>
        <v>-24.253008547470706</v>
      </c>
      <c r="JX155" s="159"/>
      <c r="JZ155" s="159">
        <v>1.9367750000000001</v>
      </c>
      <c r="KA155" s="159">
        <f t="shared" si="460"/>
        <v>-23.119054129133172</v>
      </c>
      <c r="KB155" s="159"/>
      <c r="KD155" s="370">
        <v>0.33677500000000005</v>
      </c>
      <c r="KE155" s="159">
        <f t="shared" si="461"/>
        <v>-23.759579903397281</v>
      </c>
      <c r="KF155" s="159"/>
      <c r="KH155" s="218">
        <v>4.9367749999999999</v>
      </c>
      <c r="KI155" s="159">
        <f t="shared" si="462"/>
        <v>-22.999514087414067</v>
      </c>
      <c r="KJ155" s="159"/>
      <c r="KK155" s="36">
        <v>42397</v>
      </c>
      <c r="KL155" s="36"/>
    </row>
    <row r="156" spans="1:315" s="100" customFormat="1" ht="15.75" thickBot="1" x14ac:dyDescent="0.3">
      <c r="A156" s="262">
        <v>41302</v>
      </c>
      <c r="B156" s="260">
        <v>41302</v>
      </c>
      <c r="C156" s="303">
        <v>-1.05</v>
      </c>
      <c r="D156" s="303">
        <v>2.1</v>
      </c>
      <c r="E156" s="303">
        <v>1.9000000000000001</v>
      </c>
      <c r="F156" s="303">
        <v>5.1999999999999993</v>
      </c>
      <c r="G156" s="303">
        <v>1.1499999999999999</v>
      </c>
      <c r="H156" s="303">
        <v>1.8</v>
      </c>
      <c r="I156" s="303">
        <v>0.19999999999999996</v>
      </c>
      <c r="J156" s="303">
        <v>4.8</v>
      </c>
      <c r="K156" s="105"/>
      <c r="L156" s="36">
        <v>42397</v>
      </c>
      <c r="M156" s="264">
        <v>-0.10445000000000015</v>
      </c>
      <c r="N156" s="98">
        <f t="shared" si="453"/>
        <v>-0.13677500000000012</v>
      </c>
      <c r="O156" s="264">
        <f t="shared" si="454"/>
        <v>-0.16853333333333342</v>
      </c>
      <c r="P156" s="264"/>
      <c r="Q156" s="177">
        <v>42397</v>
      </c>
      <c r="R156" s="303">
        <v>-1.05</v>
      </c>
      <c r="S156" s="219">
        <v>-0.91322499999999995</v>
      </c>
      <c r="T156" s="183"/>
      <c r="U156" s="303">
        <v>2.1</v>
      </c>
      <c r="V156" s="219">
        <v>2.2367750000000002</v>
      </c>
      <c r="W156" s="183"/>
      <c r="X156" s="303">
        <v>1.9000000000000001</v>
      </c>
      <c r="Y156" s="219">
        <v>2.0367750000000004</v>
      </c>
      <c r="Z156" s="183"/>
      <c r="AA156" s="303">
        <v>5.1999999999999993</v>
      </c>
      <c r="AB156" s="219">
        <v>5.3367749999999994</v>
      </c>
      <c r="AC156" s="183"/>
      <c r="AD156" s="303">
        <v>1.1499999999999999</v>
      </c>
      <c r="AE156" s="218">
        <v>1.286775</v>
      </c>
      <c r="AF156" s="183"/>
      <c r="AG156" s="303">
        <v>1.8</v>
      </c>
      <c r="AH156" s="218">
        <v>1.9367750000000001</v>
      </c>
      <c r="AI156" s="171"/>
      <c r="AJ156" s="303">
        <v>0.19999999999999996</v>
      </c>
      <c r="AK156" s="218">
        <v>0.33677500000000005</v>
      </c>
      <c r="AL156" s="103"/>
      <c r="AM156" s="303">
        <v>4.8</v>
      </c>
      <c r="AN156" s="330">
        <f t="shared" si="444"/>
        <v>4.9367749999999999</v>
      </c>
      <c r="AO156" s="103"/>
      <c r="AZ156" s="36">
        <v>42398</v>
      </c>
      <c r="BA156" s="303">
        <v>-0.9</v>
      </c>
      <c r="BB156" s="269"/>
      <c r="BC156" s="303">
        <v>0.20000000000000007</v>
      </c>
      <c r="BD156" s="266"/>
      <c r="BE156" s="303">
        <v>1</v>
      </c>
      <c r="BF156" s="266"/>
      <c r="BG156" s="303">
        <v>4.25</v>
      </c>
      <c r="BH156" s="266"/>
      <c r="BI156" s="303">
        <v>1.4500000000000002</v>
      </c>
      <c r="BJ156" s="266"/>
      <c r="BK156" s="303">
        <v>4.05</v>
      </c>
      <c r="BL156" s="374"/>
      <c r="BM156" s="303">
        <v>-3.75</v>
      </c>
      <c r="BN156" s="227">
        <v>-24.792027777777776</v>
      </c>
      <c r="BO156" s="303">
        <v>4.5</v>
      </c>
      <c r="BP156" s="227"/>
      <c r="BQ156">
        <f t="shared" si="396"/>
        <v>0</v>
      </c>
      <c r="BR156" s="36">
        <v>42388</v>
      </c>
      <c r="BS156">
        <v>94</v>
      </c>
      <c r="BT156">
        <f t="shared" si="393"/>
        <v>0.94</v>
      </c>
      <c r="BU156">
        <v>-22.115533333333332</v>
      </c>
      <c r="BV156" s="36">
        <v>42398</v>
      </c>
      <c r="BW156" s="100">
        <v>102</v>
      </c>
      <c r="BX156" s="100">
        <f t="shared" si="394"/>
        <v>1.02</v>
      </c>
      <c r="BY156" s="100">
        <f t="shared" si="395"/>
        <v>-23.628278578559993</v>
      </c>
      <c r="CC156" s="36">
        <v>42398</v>
      </c>
      <c r="CD156" s="107">
        <v>-3.8100000000000023E-2</v>
      </c>
      <c r="CE156" s="107">
        <v>-7.1275000000000088E-2</v>
      </c>
      <c r="CF156" s="173">
        <v>-23.628278578559993</v>
      </c>
      <c r="CG156" s="197">
        <v>0.1</v>
      </c>
      <c r="CH156" s="219">
        <v>-0.82872499999999993</v>
      </c>
      <c r="CI156" s="222">
        <f t="shared" si="428"/>
        <v>-1</v>
      </c>
      <c r="CJ156" s="223">
        <f t="shared" si="429"/>
        <v>0</v>
      </c>
      <c r="CK156" s="198">
        <f t="shared" si="445"/>
        <v>-24.5</v>
      </c>
      <c r="CL156" s="198">
        <f t="shared" si="316"/>
        <v>0</v>
      </c>
      <c r="CM156" s="503">
        <f t="shared" si="353"/>
        <v>0</v>
      </c>
      <c r="CN156" s="503">
        <f t="shared" si="354"/>
        <v>0</v>
      </c>
      <c r="CO156" s="503">
        <f t="shared" si="355"/>
        <v>0</v>
      </c>
      <c r="CP156" s="503">
        <f t="shared" si="356"/>
        <v>0</v>
      </c>
      <c r="CQ156" s="504">
        <f t="shared" si="463"/>
        <v>-24.5</v>
      </c>
      <c r="CR156" s="513">
        <f t="shared" si="385"/>
        <v>0</v>
      </c>
      <c r="CS156" s="513">
        <f t="shared" si="413"/>
        <v>0</v>
      </c>
      <c r="CT156" s="159"/>
      <c r="CU156" s="161"/>
      <c r="CV156" s="159"/>
      <c r="CW156" s="103">
        <f t="shared" si="397"/>
        <v>-24.391094754535999</v>
      </c>
      <c r="CX156" s="161"/>
      <c r="CY156" s="113"/>
      <c r="CZ156" s="36">
        <v>42398</v>
      </c>
      <c r="DA156" s="107">
        <v>-3.8100000000000023E-2</v>
      </c>
      <c r="DB156" s="107">
        <v>-7.1275000000000088E-2</v>
      </c>
      <c r="DC156" s="173">
        <v>-23.628278578559993</v>
      </c>
      <c r="DD156" s="197">
        <v>0.1</v>
      </c>
      <c r="DE156" s="219">
        <v>0.27127500000000015</v>
      </c>
      <c r="DF156" s="222">
        <f t="shared" si="430"/>
        <v>0</v>
      </c>
      <c r="DG156" s="223">
        <f t="shared" si="431"/>
        <v>-0.5</v>
      </c>
      <c r="DH156" s="198">
        <f t="shared" si="446"/>
        <v>-24.25</v>
      </c>
      <c r="DI156" s="198">
        <f t="shared" si="321"/>
        <v>-5.0000000000000711E-2</v>
      </c>
      <c r="DJ156" s="503">
        <f t="shared" si="357"/>
        <v>0</v>
      </c>
      <c r="DK156" s="503">
        <f t="shared" si="358"/>
        <v>0</v>
      </c>
      <c r="DL156" s="503">
        <f t="shared" si="359"/>
        <v>0</v>
      </c>
      <c r="DM156" s="503">
        <f t="shared" si="360"/>
        <v>0</v>
      </c>
      <c r="DN156" s="504">
        <f t="shared" si="464"/>
        <v>-24.25</v>
      </c>
      <c r="DO156" s="513">
        <f t="shared" si="386"/>
        <v>-5.0000000000000711E-2</v>
      </c>
      <c r="DP156" s="513">
        <f t="shared" si="415"/>
        <v>-5.0000000000000711E-2</v>
      </c>
      <c r="DQ156" s="159"/>
      <c r="DR156" s="161"/>
      <c r="DS156" s="159"/>
      <c r="DT156" s="103">
        <f t="shared" si="398"/>
        <v>-23.536721249792318</v>
      </c>
      <c r="DU156" s="180"/>
      <c r="DV156" s="179"/>
      <c r="DW156" s="36">
        <v>42398</v>
      </c>
      <c r="DX156" s="107">
        <v>-3.8100000000000023E-2</v>
      </c>
      <c r="DY156" s="107">
        <v>-7.1275000000000088E-2</v>
      </c>
      <c r="DZ156" s="173">
        <v>-23.628278578559993</v>
      </c>
      <c r="EA156" s="197">
        <v>0.1</v>
      </c>
      <c r="EB156" s="219">
        <v>1.071275</v>
      </c>
      <c r="EC156" s="222">
        <f t="shared" si="432"/>
        <v>0</v>
      </c>
      <c r="ED156" s="223">
        <f t="shared" si="433"/>
        <v>0.1</v>
      </c>
      <c r="EE156" s="198">
        <f t="shared" si="447"/>
        <v>-23.096014396181189</v>
      </c>
      <c r="EF156" s="198">
        <f t="shared" si="326"/>
        <v>1.0000000000001563E-2</v>
      </c>
      <c r="EG156" s="503">
        <f t="shared" si="361"/>
        <v>0</v>
      </c>
      <c r="EH156" s="503">
        <f t="shared" si="362"/>
        <v>0</v>
      </c>
      <c r="EI156" s="503">
        <f t="shared" si="363"/>
        <v>0</v>
      </c>
      <c r="EJ156" s="503">
        <f t="shared" si="364"/>
        <v>0</v>
      </c>
      <c r="EK156" s="504">
        <f t="shared" si="465"/>
        <v>-22.780124073501185</v>
      </c>
      <c r="EL156" s="513">
        <f t="shared" si="387"/>
        <v>1.0000000000001563E-2</v>
      </c>
      <c r="EM156" s="513">
        <f t="shared" si="417"/>
        <v>1.0000000000001563E-2</v>
      </c>
      <c r="EN156" s="159"/>
      <c r="EO156" s="161"/>
      <c r="EP156" s="159"/>
      <c r="EQ156" s="103">
        <f t="shared" si="399"/>
        <v>-22.162124073501179</v>
      </c>
      <c r="ER156" s="180"/>
      <c r="ES156" s="179"/>
      <c r="ET156" s="36">
        <v>42398</v>
      </c>
      <c r="EU156" s="107">
        <v>-3.8100000000000023E-2</v>
      </c>
      <c r="EV156" s="107">
        <v>-7.1275000000000088E-2</v>
      </c>
      <c r="EW156" s="173">
        <v>-23.628278578559993</v>
      </c>
      <c r="EX156" s="197">
        <v>0.1</v>
      </c>
      <c r="EY156" s="219">
        <v>4.321275</v>
      </c>
      <c r="EZ156" s="222">
        <f t="shared" si="434"/>
        <v>0</v>
      </c>
      <c r="FA156" s="223">
        <f t="shared" si="435"/>
        <v>1.1000000000000001</v>
      </c>
      <c r="FB156" s="198">
        <f t="shared" si="448"/>
        <v>-23.372854038647183</v>
      </c>
      <c r="FC156" s="198">
        <f t="shared" si="331"/>
        <v>0.10999999999999943</v>
      </c>
      <c r="FD156" s="503">
        <f t="shared" si="365"/>
        <v>0</v>
      </c>
      <c r="FE156" s="503">
        <f t="shared" si="366"/>
        <v>0</v>
      </c>
      <c r="FF156" s="503">
        <f t="shared" si="367"/>
        <v>0</v>
      </c>
      <c r="FG156" s="503">
        <f t="shared" si="368"/>
        <v>0</v>
      </c>
      <c r="FH156" s="504">
        <f t="shared" si="466"/>
        <v>-24.002854038647175</v>
      </c>
      <c r="FI156" s="513">
        <f t="shared" si="388"/>
        <v>0.10999999999999943</v>
      </c>
      <c r="FJ156" s="513">
        <f t="shared" si="419"/>
        <v>0.10999999999999943</v>
      </c>
      <c r="FK156" s="159"/>
      <c r="FL156" s="161"/>
      <c r="FM156" s="159"/>
      <c r="FN156" s="103">
        <f t="shared" si="400"/>
        <v>-23.263824596811965</v>
      </c>
      <c r="FO156" s="180"/>
      <c r="FP156" s="179"/>
      <c r="FQ156" s="36">
        <v>42398</v>
      </c>
      <c r="FR156" s="107">
        <v>-3.8100000000000023E-2</v>
      </c>
      <c r="FS156" s="107">
        <v>-7.1275000000000088E-2</v>
      </c>
      <c r="FT156" s="173">
        <v>-23.628278578559993</v>
      </c>
      <c r="FU156" s="197">
        <v>0.1</v>
      </c>
      <c r="FV156" s="218">
        <v>1.5212750000000002</v>
      </c>
      <c r="FW156" s="222">
        <f t="shared" si="436"/>
        <v>0</v>
      </c>
      <c r="FX156" s="223">
        <f t="shared" si="437"/>
        <v>0.1</v>
      </c>
      <c r="FY156" s="198">
        <f t="shared" si="449"/>
        <v>-24.189999999999987</v>
      </c>
      <c r="FZ156" s="198">
        <f t="shared" si="336"/>
        <v>1.0000000000001563E-2</v>
      </c>
      <c r="GA156" s="503">
        <f t="shared" si="369"/>
        <v>0</v>
      </c>
      <c r="GB156" s="503">
        <f t="shared" si="370"/>
        <v>0</v>
      </c>
      <c r="GC156" s="503">
        <f t="shared" si="371"/>
        <v>0</v>
      </c>
      <c r="GD156" s="503">
        <f t="shared" si="372"/>
        <v>0</v>
      </c>
      <c r="GE156" s="504">
        <f t="shared" si="467"/>
        <v>-23.989999999999988</v>
      </c>
      <c r="GF156" s="513">
        <f t="shared" si="389"/>
        <v>1.0000000000001563E-2</v>
      </c>
      <c r="GG156" s="513">
        <f t="shared" si="421"/>
        <v>1.0000000000001563E-2</v>
      </c>
      <c r="GH156" s="159"/>
      <c r="GI156" s="161"/>
      <c r="GJ156" s="159"/>
      <c r="GK156" s="103">
        <f t="shared" si="401"/>
        <v>-24.243008547470705</v>
      </c>
      <c r="GL156" s="180"/>
      <c r="GM156" s="179"/>
      <c r="GN156" s="36">
        <v>42398</v>
      </c>
      <c r="GO156" s="107">
        <v>-3.8100000000000023E-2</v>
      </c>
      <c r="GP156" s="107">
        <v>-7.1275000000000088E-2</v>
      </c>
      <c r="GQ156" s="173">
        <v>-23.628278578559993</v>
      </c>
      <c r="GR156" s="197">
        <v>0.1</v>
      </c>
      <c r="GS156" s="218">
        <v>4.1212749999999998</v>
      </c>
      <c r="GT156" s="222">
        <f t="shared" si="438"/>
        <v>0</v>
      </c>
      <c r="GU156" s="223">
        <f t="shared" si="439"/>
        <v>1.1000000000000001</v>
      </c>
      <c r="GV156" s="198">
        <f t="shared" si="450"/>
        <v>-23.479999999999986</v>
      </c>
      <c r="GW156" s="198">
        <f t="shared" si="341"/>
        <v>0.10999999999999943</v>
      </c>
      <c r="GX156" s="503">
        <f t="shared" si="373"/>
        <v>0</v>
      </c>
      <c r="GY156" s="503">
        <f t="shared" si="374"/>
        <v>0</v>
      </c>
      <c r="GZ156" s="503">
        <f t="shared" si="375"/>
        <v>0</v>
      </c>
      <c r="HA156" s="503">
        <f t="shared" si="376"/>
        <v>0</v>
      </c>
      <c r="HB156" s="504">
        <f t="shared" si="468"/>
        <v>-22.858454129133193</v>
      </c>
      <c r="HC156" s="513">
        <f t="shared" si="390"/>
        <v>0.10999999999999943</v>
      </c>
      <c r="HD156" s="513">
        <f t="shared" si="423"/>
        <v>0.10999999999999943</v>
      </c>
      <c r="HE156" s="159"/>
      <c r="HF156" s="161"/>
      <c r="HG156" s="159"/>
      <c r="HH156" s="103">
        <f t="shared" si="402"/>
        <v>-23.009054129133172</v>
      </c>
      <c r="HJ156" s="179"/>
      <c r="HK156" s="36">
        <v>42398</v>
      </c>
      <c r="HL156" s="107">
        <v>-3.8100000000000023E-2</v>
      </c>
      <c r="HM156" s="107">
        <v>-7.1275000000000088E-2</v>
      </c>
      <c r="HN156" s="173">
        <v>-23.628278578559993</v>
      </c>
      <c r="HO156" s="197">
        <v>0.1</v>
      </c>
      <c r="HP156" s="218">
        <v>-3.678725</v>
      </c>
      <c r="HQ156" s="222">
        <f t="shared" si="440"/>
        <v>-1.6</v>
      </c>
      <c r="HR156" s="223">
        <f t="shared" si="441"/>
        <v>0</v>
      </c>
      <c r="HS156" s="198">
        <f t="shared" si="451"/>
        <v>-24.5</v>
      </c>
      <c r="HT156" s="198">
        <f t="shared" si="346"/>
        <v>0</v>
      </c>
      <c r="HU156" s="503">
        <f t="shared" si="377"/>
        <v>0</v>
      </c>
      <c r="HV156" s="503">
        <f t="shared" si="378"/>
        <v>0</v>
      </c>
      <c r="HW156" s="503">
        <f t="shared" si="379"/>
        <v>0</v>
      </c>
      <c r="HX156" s="503">
        <f t="shared" si="380"/>
        <v>0</v>
      </c>
      <c r="HY156" s="504">
        <f t="shared" si="469"/>
        <v>-24.1</v>
      </c>
      <c r="HZ156" s="513">
        <f t="shared" si="391"/>
        <v>0</v>
      </c>
      <c r="IA156" s="513">
        <f t="shared" si="425"/>
        <v>0</v>
      </c>
      <c r="IB156" s="159"/>
      <c r="IC156" s="161"/>
      <c r="ID156" s="159"/>
      <c r="IE156" s="103">
        <f t="shared" si="403"/>
        <v>-23.759579903397281</v>
      </c>
      <c r="IF156" s="225">
        <v>-24.792027777777776</v>
      </c>
      <c r="IG156" s="179"/>
      <c r="IH156" s="36">
        <v>42398</v>
      </c>
      <c r="II156" s="107">
        <v>-3.8100000000000023E-2</v>
      </c>
      <c r="IJ156" s="107">
        <v>-7.1275000000000088E-2</v>
      </c>
      <c r="IK156" s="173">
        <v>-23.628278578559993</v>
      </c>
      <c r="IL156" s="197">
        <v>0.1</v>
      </c>
      <c r="IM156" s="218">
        <v>4.571275</v>
      </c>
      <c r="IN156" s="222">
        <f t="shared" si="442"/>
        <v>0</v>
      </c>
      <c r="IO156" s="223">
        <f t="shared" si="443"/>
        <v>1.1000000000000001</v>
      </c>
      <c r="IP156" s="198">
        <f t="shared" si="452"/>
        <v>-23.509999999999994</v>
      </c>
      <c r="IQ156" s="198">
        <f t="shared" si="351"/>
        <v>0.10999999999999943</v>
      </c>
      <c r="IR156" s="503">
        <f t="shared" si="381"/>
        <v>0</v>
      </c>
      <c r="IS156" s="503">
        <f t="shared" si="382"/>
        <v>0</v>
      </c>
      <c r="IT156" s="503">
        <f t="shared" si="383"/>
        <v>0</v>
      </c>
      <c r="IU156" s="503">
        <f t="shared" si="384"/>
        <v>0</v>
      </c>
      <c r="IV156" s="504">
        <f t="shared" si="470"/>
        <v>-23.054167740969177</v>
      </c>
      <c r="IW156" s="513">
        <f t="shared" si="392"/>
        <v>0.10999999999999943</v>
      </c>
      <c r="IX156" s="513">
        <f t="shared" si="427"/>
        <v>0.10999999999999943</v>
      </c>
      <c r="IY156" s="159"/>
      <c r="IZ156" s="161"/>
      <c r="JA156" s="159"/>
      <c r="JB156" s="103">
        <f t="shared" si="404"/>
        <v>-22.889514087414067</v>
      </c>
      <c r="JC156" s="227"/>
      <c r="JD156" s="170">
        <v>-23.628278578559993</v>
      </c>
      <c r="JE156"/>
      <c r="JF156" s="159">
        <v>-0.82872499999999993</v>
      </c>
      <c r="JG156" s="159">
        <f t="shared" si="455"/>
        <v>-24.391094754535999</v>
      </c>
      <c r="JH156" s="159"/>
      <c r="JJ156" s="159">
        <v>0.27127500000000015</v>
      </c>
      <c r="JK156" s="159">
        <f t="shared" si="456"/>
        <v>-23.536721249792318</v>
      </c>
      <c r="JL156" s="159"/>
      <c r="JN156" s="159">
        <v>1.071275</v>
      </c>
      <c r="JO156" s="159">
        <f t="shared" si="457"/>
        <v>-22.162124073501179</v>
      </c>
      <c r="JP156" s="159"/>
      <c r="JR156" s="159">
        <v>4.321275</v>
      </c>
      <c r="JS156" s="159">
        <f t="shared" si="458"/>
        <v>-23.263824596811965</v>
      </c>
      <c r="JT156" s="159"/>
      <c r="JV156" s="159">
        <v>1.5212750000000002</v>
      </c>
      <c r="JW156" s="159">
        <f t="shared" si="459"/>
        <v>-24.243008547470705</v>
      </c>
      <c r="JX156" s="159"/>
      <c r="JZ156" s="159">
        <v>4.1212749999999998</v>
      </c>
      <c r="KA156" s="159">
        <f t="shared" si="460"/>
        <v>-23.009054129133172</v>
      </c>
      <c r="KB156" s="159"/>
      <c r="KD156" s="370">
        <v>-3.678725</v>
      </c>
      <c r="KE156" s="159">
        <f t="shared" si="461"/>
        <v>-23.759579903397281</v>
      </c>
      <c r="KF156" s="228">
        <v>-24.792027777777776</v>
      </c>
      <c r="KH156" s="218">
        <v>4.571275</v>
      </c>
      <c r="KI156" s="159">
        <f t="shared" si="462"/>
        <v>-22.889514087414067</v>
      </c>
      <c r="KJ156" s="227"/>
      <c r="KK156" s="36">
        <v>42398</v>
      </c>
      <c r="KL156" s="36"/>
      <c r="KM156" s="399"/>
      <c r="KN156" s="399"/>
      <c r="KO156" s="399"/>
      <c r="KP156" s="399"/>
      <c r="KQ156" s="399"/>
      <c r="KR156" s="399"/>
      <c r="KS156" s="399"/>
      <c r="KT156" s="399"/>
      <c r="KU156" s="399"/>
      <c r="KV156" s="399"/>
      <c r="KW156" s="399"/>
      <c r="KX156" s="399"/>
      <c r="KY156" s="399"/>
      <c r="KZ156" s="399"/>
      <c r="LA156" s="399"/>
      <c r="LB156" s="399"/>
      <c r="LC156" s="403"/>
    </row>
    <row r="157" spans="1:315" ht="15.75" thickBot="1" x14ac:dyDescent="0.3">
      <c r="A157" s="262">
        <v>41303</v>
      </c>
      <c r="B157" s="260">
        <v>41303</v>
      </c>
      <c r="C157" s="303">
        <v>-0.9</v>
      </c>
      <c r="D157" s="303">
        <v>0.20000000000000007</v>
      </c>
      <c r="E157" s="303">
        <v>1</v>
      </c>
      <c r="F157" s="303">
        <v>4.25</v>
      </c>
      <c r="G157" s="303">
        <v>1.4500000000000002</v>
      </c>
      <c r="H157" s="303">
        <v>4.05</v>
      </c>
      <c r="I157" s="303">
        <v>-3.75</v>
      </c>
      <c r="J157" s="303">
        <v>4.5</v>
      </c>
      <c r="K157" s="105"/>
      <c r="L157" s="36">
        <v>42398</v>
      </c>
      <c r="M157" s="264">
        <v>-3.8100000000000023E-2</v>
      </c>
      <c r="N157" s="98">
        <f t="shared" si="453"/>
        <v>-7.1275000000000088E-2</v>
      </c>
      <c r="O157" s="264">
        <f t="shared" si="454"/>
        <v>-0.10388333333333342</v>
      </c>
      <c r="P157" s="264"/>
      <c r="Q157" s="177">
        <v>42398</v>
      </c>
      <c r="R157" s="303">
        <v>-0.9</v>
      </c>
      <c r="S157" s="219">
        <v>-0.82872499999999993</v>
      </c>
      <c r="T157" s="183"/>
      <c r="U157" s="303">
        <v>0.20000000000000007</v>
      </c>
      <c r="V157" s="219">
        <v>0.27127500000000015</v>
      </c>
      <c r="W157" s="183"/>
      <c r="X157" s="303">
        <v>1</v>
      </c>
      <c r="Y157" s="219">
        <v>1.071275</v>
      </c>
      <c r="Z157" s="183"/>
      <c r="AA157" s="303">
        <v>4.25</v>
      </c>
      <c r="AB157" s="219">
        <v>4.321275</v>
      </c>
      <c r="AC157" s="183"/>
      <c r="AD157" s="303">
        <v>1.4500000000000002</v>
      </c>
      <c r="AE157" s="218">
        <v>1.5212750000000002</v>
      </c>
      <c r="AF157" s="183"/>
      <c r="AG157" s="303">
        <v>4.05</v>
      </c>
      <c r="AH157" s="218">
        <v>4.1212749999999998</v>
      </c>
      <c r="AI157" s="171"/>
      <c r="AJ157" s="303">
        <v>-3.75</v>
      </c>
      <c r="AK157" s="218">
        <v>-3.678725</v>
      </c>
      <c r="AL157" s="103">
        <v>-24.792027777777776</v>
      </c>
      <c r="AM157" s="303">
        <v>4.5</v>
      </c>
      <c r="AN157" s="330">
        <f t="shared" si="444"/>
        <v>4.571275</v>
      </c>
      <c r="AO157" s="103"/>
      <c r="AZ157" s="36">
        <v>42399</v>
      </c>
      <c r="BA157" s="303">
        <v>0.5</v>
      </c>
      <c r="BB157" s="227"/>
      <c r="BC157" s="303">
        <v>-1.1000000000000001</v>
      </c>
      <c r="BD157" s="184"/>
      <c r="BE157" s="303">
        <v>2.2000000000000002</v>
      </c>
      <c r="BF157" s="184"/>
      <c r="BG157" s="303">
        <v>2.75</v>
      </c>
      <c r="BH157" s="184"/>
      <c r="BI157" s="303">
        <v>0.45000000000000007</v>
      </c>
      <c r="BJ157" s="184"/>
      <c r="BK157" s="303">
        <v>4.55</v>
      </c>
      <c r="BL157" s="498">
        <v>-22.853287037037035</v>
      </c>
      <c r="BM157" s="303">
        <v>-4.1500000000000004</v>
      </c>
      <c r="BN157" s="184"/>
      <c r="BO157" s="303">
        <v>3.8000000000000003</v>
      </c>
      <c r="BP157" s="184">
        <v>-22.796435185185185</v>
      </c>
      <c r="BQ157">
        <f t="shared" si="396"/>
        <v>1</v>
      </c>
      <c r="BR157" s="36">
        <v>42389</v>
      </c>
      <c r="BS157">
        <v>95</v>
      </c>
      <c r="BT157">
        <f t="shared" si="393"/>
        <v>0.95</v>
      </c>
      <c r="BU157" s="100"/>
      <c r="BV157" s="36">
        <v>42399</v>
      </c>
      <c r="BW157" s="100">
        <v>103</v>
      </c>
      <c r="BX157" s="100">
        <f t="shared" si="394"/>
        <v>1.03</v>
      </c>
      <c r="BY157" s="100">
        <f t="shared" si="395"/>
        <v>-23.592491551959988</v>
      </c>
      <c r="BZ157" s="100"/>
      <c r="CA157" s="100"/>
      <c r="CC157" s="36">
        <v>42399</v>
      </c>
      <c r="CD157" s="107">
        <v>2.9950000000000032E-2</v>
      </c>
      <c r="CE157" s="107">
        <v>-4.0749999999999953E-3</v>
      </c>
      <c r="CF157" s="173">
        <v>-23.592491551959988</v>
      </c>
      <c r="CG157" s="197">
        <v>0.1</v>
      </c>
      <c r="CH157" s="219">
        <v>0.50407500000000005</v>
      </c>
      <c r="CI157" s="222">
        <f t="shared" si="428"/>
        <v>0</v>
      </c>
      <c r="CJ157" s="223">
        <f t="shared" si="429"/>
        <v>-0.5</v>
      </c>
      <c r="CK157" s="198">
        <f t="shared" si="445"/>
        <v>-24.5</v>
      </c>
      <c r="CL157" s="198">
        <f t="shared" si="316"/>
        <v>0</v>
      </c>
      <c r="CM157" s="503">
        <f t="shared" si="353"/>
        <v>0</v>
      </c>
      <c r="CN157" s="503">
        <f t="shared" si="354"/>
        <v>0</v>
      </c>
      <c r="CO157" s="503">
        <f t="shared" si="355"/>
        <v>0</v>
      </c>
      <c r="CP157" s="503">
        <f t="shared" si="356"/>
        <v>0</v>
      </c>
      <c r="CQ157" s="504">
        <f t="shared" si="463"/>
        <v>-24.5</v>
      </c>
      <c r="CR157" s="513">
        <f t="shared" si="385"/>
        <v>0</v>
      </c>
      <c r="CS157" s="513">
        <f t="shared" si="413"/>
        <v>0</v>
      </c>
      <c r="CU157" s="161"/>
      <c r="CW157" s="103">
        <f t="shared" si="397"/>
        <v>-24.391094754535999</v>
      </c>
      <c r="CZ157" s="36">
        <v>42399</v>
      </c>
      <c r="DA157" s="107">
        <v>2.9950000000000032E-2</v>
      </c>
      <c r="DB157" s="107">
        <v>-4.0749999999999953E-3</v>
      </c>
      <c r="DC157" s="173">
        <v>-23.592491551959988</v>
      </c>
      <c r="DD157" s="197">
        <v>0.1</v>
      </c>
      <c r="DE157" s="219">
        <v>-1.095925</v>
      </c>
      <c r="DF157" s="222">
        <f t="shared" si="430"/>
        <v>-1.25</v>
      </c>
      <c r="DG157" s="223">
        <f t="shared" si="431"/>
        <v>0</v>
      </c>
      <c r="DH157" s="198">
        <f t="shared" si="446"/>
        <v>-24.375</v>
      </c>
      <c r="DI157" s="198">
        <f t="shared" si="321"/>
        <v>-0.125</v>
      </c>
      <c r="DJ157" s="503">
        <f t="shared" si="357"/>
        <v>0</v>
      </c>
      <c r="DK157" s="503">
        <f t="shared" si="358"/>
        <v>0</v>
      </c>
      <c r="DL157" s="503">
        <f t="shared" si="359"/>
        <v>0</v>
      </c>
      <c r="DM157" s="503">
        <f t="shared" si="360"/>
        <v>0</v>
      </c>
      <c r="DN157" s="504">
        <f t="shared" si="464"/>
        <v>-24.375</v>
      </c>
      <c r="DO157" s="513">
        <f t="shared" si="386"/>
        <v>-7.4999999999999997E-2</v>
      </c>
      <c r="DP157" s="513">
        <f t="shared" si="415"/>
        <v>-0.05</v>
      </c>
      <c r="DR157" s="161"/>
      <c r="DT157" s="103">
        <f t="shared" si="398"/>
        <v>-23.586721249792319</v>
      </c>
      <c r="DU157" s="178"/>
      <c r="DV157" s="179"/>
      <c r="DW157" s="36">
        <v>42399</v>
      </c>
      <c r="DX157" s="107">
        <v>2.9950000000000032E-2</v>
      </c>
      <c r="DY157" s="107">
        <v>-4.0749999999999953E-3</v>
      </c>
      <c r="DZ157" s="173">
        <v>-23.592491551959988</v>
      </c>
      <c r="EA157" s="197">
        <v>0.1</v>
      </c>
      <c r="EB157" s="219">
        <v>2.204075</v>
      </c>
      <c r="EC157" s="222">
        <f t="shared" si="432"/>
        <v>0</v>
      </c>
      <c r="ED157" s="223">
        <f t="shared" si="433"/>
        <v>0.5</v>
      </c>
      <c r="EE157" s="198">
        <f t="shared" si="447"/>
        <v>-23.046014396181189</v>
      </c>
      <c r="EF157" s="198">
        <f t="shared" si="326"/>
        <v>5.0000000000000711E-2</v>
      </c>
      <c r="EG157" s="503">
        <f t="shared" si="361"/>
        <v>0</v>
      </c>
      <c r="EH157" s="503">
        <f t="shared" si="362"/>
        <v>0</v>
      </c>
      <c r="EI157" s="503">
        <f t="shared" si="363"/>
        <v>0</v>
      </c>
      <c r="EJ157" s="503">
        <f t="shared" si="364"/>
        <v>0</v>
      </c>
      <c r="EK157" s="504">
        <f t="shared" si="465"/>
        <v>-22.730124073501184</v>
      </c>
      <c r="EL157" s="513">
        <f t="shared" si="387"/>
        <v>5.0000000000000711E-2</v>
      </c>
      <c r="EM157" s="513">
        <f t="shared" si="417"/>
        <v>5.0000000000000711E-2</v>
      </c>
      <c r="EO157" s="161"/>
      <c r="EQ157" s="103">
        <f t="shared" si="399"/>
        <v>-22.112124073501178</v>
      </c>
      <c r="ER157" s="178"/>
      <c r="ES157" s="179"/>
      <c r="ET157" s="36">
        <v>42399</v>
      </c>
      <c r="EU157" s="107">
        <v>2.9950000000000032E-2</v>
      </c>
      <c r="EV157" s="107">
        <v>-4.0749999999999953E-3</v>
      </c>
      <c r="EW157" s="173">
        <v>-23.592491551959988</v>
      </c>
      <c r="EX157" s="197">
        <v>0.1</v>
      </c>
      <c r="EY157" s="219">
        <v>2.7540749999999998</v>
      </c>
      <c r="EZ157" s="222">
        <f t="shared" si="434"/>
        <v>0</v>
      </c>
      <c r="FA157" s="223">
        <f t="shared" si="435"/>
        <v>0.5</v>
      </c>
      <c r="FB157" s="198">
        <f t="shared" si="448"/>
        <v>-23.322854038647183</v>
      </c>
      <c r="FC157" s="198">
        <f t="shared" si="331"/>
        <v>5.0000000000000711E-2</v>
      </c>
      <c r="FD157" s="503">
        <f t="shared" si="365"/>
        <v>0</v>
      </c>
      <c r="FE157" s="503">
        <f t="shared" si="366"/>
        <v>0</v>
      </c>
      <c r="FF157" s="503">
        <f t="shared" si="367"/>
        <v>0</v>
      </c>
      <c r="FG157" s="503">
        <f t="shared" si="368"/>
        <v>0</v>
      </c>
      <c r="FH157" s="504">
        <f t="shared" si="466"/>
        <v>-23.952854038647175</v>
      </c>
      <c r="FI157" s="513">
        <f t="shared" si="388"/>
        <v>5.0000000000000711E-2</v>
      </c>
      <c r="FJ157" s="513">
        <f t="shared" si="419"/>
        <v>5.0000000000000711E-2</v>
      </c>
      <c r="FL157" s="161"/>
      <c r="FN157" s="103">
        <f t="shared" si="400"/>
        <v>-23.213824596811964</v>
      </c>
      <c r="FO157" s="178"/>
      <c r="FP157" s="179"/>
      <c r="FQ157" s="36">
        <v>42399</v>
      </c>
      <c r="FR157" s="107">
        <v>2.9950000000000032E-2</v>
      </c>
      <c r="FS157" s="107">
        <v>-4.0749999999999953E-3</v>
      </c>
      <c r="FT157" s="173">
        <v>-23.592491551959988</v>
      </c>
      <c r="FU157" s="197">
        <v>0.1</v>
      </c>
      <c r="FV157" s="218">
        <v>0.45407500000000006</v>
      </c>
      <c r="FW157" s="222">
        <f t="shared" si="436"/>
        <v>0</v>
      </c>
      <c r="FX157" s="223">
        <f t="shared" si="437"/>
        <v>-0.5</v>
      </c>
      <c r="FY157" s="198">
        <f t="shared" si="449"/>
        <v>-24.239999999999988</v>
      </c>
      <c r="FZ157" s="198">
        <f t="shared" si="336"/>
        <v>-5.0000000000000711E-2</v>
      </c>
      <c r="GA157" s="503">
        <f t="shared" si="369"/>
        <v>0</v>
      </c>
      <c r="GB157" s="503">
        <f t="shared" si="370"/>
        <v>0</v>
      </c>
      <c r="GC157" s="503">
        <f t="shared" si="371"/>
        <v>0</v>
      </c>
      <c r="GD157" s="503">
        <f t="shared" si="372"/>
        <v>0</v>
      </c>
      <c r="GE157" s="504">
        <f t="shared" si="467"/>
        <v>-24.039999999999988</v>
      </c>
      <c r="GF157" s="513">
        <f t="shared" si="389"/>
        <v>-5.0000000000000711E-2</v>
      </c>
      <c r="GG157" s="513">
        <f t="shared" si="421"/>
        <v>-5.0000000000000711E-2</v>
      </c>
      <c r="GI157" s="161"/>
      <c r="GK157" s="103">
        <f t="shared" si="401"/>
        <v>-24.293008547470706</v>
      </c>
      <c r="GL157" s="178"/>
      <c r="GM157" s="179"/>
      <c r="GN157" s="36">
        <v>42399</v>
      </c>
      <c r="GO157" s="107">
        <v>2.9950000000000032E-2</v>
      </c>
      <c r="GP157" s="107">
        <v>-4.0749999999999953E-3</v>
      </c>
      <c r="GQ157" s="173">
        <v>-23.592491551959988</v>
      </c>
      <c r="GR157" s="197">
        <v>0.1</v>
      </c>
      <c r="GS157" s="218">
        <v>4.5540750000000001</v>
      </c>
      <c r="GT157" s="222">
        <f t="shared" si="438"/>
        <v>0</v>
      </c>
      <c r="GU157" s="223">
        <f t="shared" si="439"/>
        <v>1.1000000000000001</v>
      </c>
      <c r="GV157" s="198">
        <f t="shared" si="450"/>
        <v>-23.369999999999987</v>
      </c>
      <c r="GW157" s="198">
        <f t="shared" si="341"/>
        <v>0.10999999999999943</v>
      </c>
      <c r="GX157" s="503">
        <f t="shared" si="373"/>
        <v>0</v>
      </c>
      <c r="GY157" s="503">
        <f t="shared" si="374"/>
        <v>0</v>
      </c>
      <c r="GZ157" s="503">
        <f t="shared" si="375"/>
        <v>0</v>
      </c>
      <c r="HA157" s="503">
        <f t="shared" si="376"/>
        <v>0</v>
      </c>
      <c r="HB157" s="504">
        <f t="shared" si="468"/>
        <v>-22.748454129133194</v>
      </c>
      <c r="HC157" s="513">
        <f t="shared" si="390"/>
        <v>0.10999999999999943</v>
      </c>
      <c r="HD157" s="513">
        <f t="shared" si="423"/>
        <v>0.10999999999999943</v>
      </c>
      <c r="HF157" s="161"/>
      <c r="HH157" s="103">
        <f t="shared" si="402"/>
        <v>-22.899054129133173</v>
      </c>
      <c r="HI157" s="230">
        <v>-22.853287037037035</v>
      </c>
      <c r="HJ157" s="179"/>
      <c r="HK157" s="36">
        <v>42399</v>
      </c>
      <c r="HL157" s="107">
        <v>2.9950000000000032E-2</v>
      </c>
      <c r="HM157" s="107">
        <v>-4.0749999999999953E-3</v>
      </c>
      <c r="HN157" s="173">
        <v>-23.592491551959988</v>
      </c>
      <c r="HO157" s="197">
        <v>0.1</v>
      </c>
      <c r="HP157" s="218">
        <v>-4.1459250000000001</v>
      </c>
      <c r="HQ157" s="222">
        <f t="shared" si="440"/>
        <v>-1.7</v>
      </c>
      <c r="HR157" s="223">
        <f t="shared" si="441"/>
        <v>0</v>
      </c>
      <c r="HS157" s="198">
        <f t="shared" si="451"/>
        <v>-24.5</v>
      </c>
      <c r="HT157" s="198">
        <f t="shared" si="346"/>
        <v>0</v>
      </c>
      <c r="HU157" s="503">
        <f t="shared" si="377"/>
        <v>0</v>
      </c>
      <c r="HV157" s="503">
        <f t="shared" si="378"/>
        <v>0</v>
      </c>
      <c r="HW157" s="503">
        <f t="shared" si="379"/>
        <v>0</v>
      </c>
      <c r="HX157" s="503">
        <f t="shared" si="380"/>
        <v>0</v>
      </c>
      <c r="HY157" s="504">
        <f t="shared" si="469"/>
        <v>-24.1</v>
      </c>
      <c r="HZ157" s="513">
        <f t="shared" si="391"/>
        <v>0</v>
      </c>
      <c r="IA157" s="513">
        <f t="shared" si="425"/>
        <v>0</v>
      </c>
      <c r="IB157" s="159"/>
      <c r="IC157" s="161"/>
      <c r="ID157" s="159"/>
      <c r="IE157" s="103">
        <f t="shared" si="403"/>
        <v>-23.759579903397281</v>
      </c>
      <c r="IF157" s="178"/>
      <c r="IG157" s="179"/>
      <c r="IH157" s="36">
        <v>42399</v>
      </c>
      <c r="II157" s="107">
        <v>2.9950000000000032E-2</v>
      </c>
      <c r="IJ157" s="107">
        <v>-4.0749999999999953E-3</v>
      </c>
      <c r="IK157" s="173">
        <v>-23.592491551959988</v>
      </c>
      <c r="IL157" s="197">
        <v>0.1</v>
      </c>
      <c r="IM157" s="218">
        <v>3.8040750000000001</v>
      </c>
      <c r="IN157" s="222">
        <f t="shared" si="442"/>
        <v>0</v>
      </c>
      <c r="IO157" s="223">
        <f t="shared" si="443"/>
        <v>1</v>
      </c>
      <c r="IP157" s="198">
        <f t="shared" si="452"/>
        <v>-23.409999999999993</v>
      </c>
      <c r="IQ157" s="198">
        <f t="shared" si="351"/>
        <v>0.10000000000000142</v>
      </c>
      <c r="IR157" s="503">
        <f t="shared" si="381"/>
        <v>0</v>
      </c>
      <c r="IS157" s="503">
        <f t="shared" si="382"/>
        <v>0</v>
      </c>
      <c r="IT157" s="503">
        <f t="shared" si="383"/>
        <v>0</v>
      </c>
      <c r="IU157" s="503">
        <f t="shared" si="384"/>
        <v>0</v>
      </c>
      <c r="IV157" s="504">
        <f t="shared" si="470"/>
        <v>-22.954167740969176</v>
      </c>
      <c r="IW157" s="513">
        <f t="shared" si="392"/>
        <v>0.10000000000000142</v>
      </c>
      <c r="IX157" s="513">
        <f t="shared" si="427"/>
        <v>0.10000000000000142</v>
      </c>
      <c r="IY157" s="159"/>
      <c r="IZ157" s="161"/>
      <c r="JA157" s="159"/>
      <c r="JB157" s="103">
        <f t="shared" si="404"/>
        <v>-22.789514087414066</v>
      </c>
      <c r="JC157" s="184">
        <v>-22.796435185185185</v>
      </c>
      <c r="JD157" s="515">
        <v>-23.592491551959988</v>
      </c>
      <c r="JF157" s="159">
        <v>0.50407500000000005</v>
      </c>
      <c r="JG157" s="159">
        <f t="shared" si="455"/>
        <v>-24.391094754535999</v>
      </c>
      <c r="JH157" s="159"/>
      <c r="JJ157" s="159">
        <v>-1.095925</v>
      </c>
      <c r="JK157" s="159">
        <f t="shared" si="456"/>
        <v>-23.586721249792319</v>
      </c>
      <c r="JL157" s="159"/>
      <c r="JN157" s="159">
        <v>2.204075</v>
      </c>
      <c r="JO157" s="159">
        <f t="shared" si="457"/>
        <v>-22.112124073501178</v>
      </c>
      <c r="JP157" s="159"/>
      <c r="JR157" s="159">
        <v>2.7540749999999998</v>
      </c>
      <c r="JS157" s="159">
        <f t="shared" si="458"/>
        <v>-23.213824596811964</v>
      </c>
      <c r="JT157" s="159"/>
      <c r="JV157" s="159">
        <v>0.45407500000000006</v>
      </c>
      <c r="JW157" s="159">
        <f t="shared" si="459"/>
        <v>-24.293008547470706</v>
      </c>
      <c r="JX157" s="159"/>
      <c r="JZ157" s="159">
        <v>4.5540750000000001</v>
      </c>
      <c r="KA157" s="159">
        <f t="shared" si="460"/>
        <v>-22.899054129133173</v>
      </c>
      <c r="KB157" s="228">
        <v>-22.853287037037035</v>
      </c>
      <c r="KD157" s="370">
        <v>-4.1459250000000001</v>
      </c>
      <c r="KE157" s="159">
        <f t="shared" si="461"/>
        <v>-23.759579903397281</v>
      </c>
      <c r="KF157" s="159"/>
      <c r="KH157" s="218">
        <v>3.8040750000000001</v>
      </c>
      <c r="KI157" s="159">
        <f t="shared" si="462"/>
        <v>-22.789514087414066</v>
      </c>
      <c r="KJ157" s="159">
        <v>-22.796435185185185</v>
      </c>
      <c r="KK157" s="36">
        <v>42399</v>
      </c>
      <c r="KL157" s="36"/>
    </row>
    <row r="158" spans="1:315" ht="15.75" thickBot="1" x14ac:dyDescent="0.3">
      <c r="A158" s="95">
        <v>41304</v>
      </c>
      <c r="B158" s="36">
        <v>41304</v>
      </c>
      <c r="C158" s="303">
        <v>0.5</v>
      </c>
      <c r="D158" s="303">
        <v>-1.1000000000000001</v>
      </c>
      <c r="E158" s="303">
        <v>2.2000000000000002</v>
      </c>
      <c r="F158" s="303">
        <v>2.75</v>
      </c>
      <c r="G158" s="303">
        <v>0.45000000000000007</v>
      </c>
      <c r="H158" s="303">
        <v>4.55</v>
      </c>
      <c r="I158" s="303">
        <v>-4.1500000000000004</v>
      </c>
      <c r="J158" s="303">
        <v>3.8000000000000003</v>
      </c>
      <c r="K158" s="105"/>
      <c r="L158" s="36">
        <v>42399</v>
      </c>
      <c r="M158" s="107">
        <v>2.9950000000000032E-2</v>
      </c>
      <c r="N158" s="98">
        <f t="shared" si="453"/>
        <v>-4.0749999999999953E-3</v>
      </c>
      <c r="O158" s="107">
        <f t="shared" si="454"/>
        <v>-3.7533333333333384E-2</v>
      </c>
      <c r="P158" s="264"/>
      <c r="Q158" s="177">
        <v>42399</v>
      </c>
      <c r="R158" s="303">
        <v>0.5</v>
      </c>
      <c r="S158" s="219">
        <v>0.50407500000000005</v>
      </c>
      <c r="U158" s="303">
        <v>-1.1000000000000001</v>
      </c>
      <c r="V158" s="219">
        <v>-1.095925</v>
      </c>
      <c r="X158" s="303">
        <v>2.2000000000000002</v>
      </c>
      <c r="Y158" s="219">
        <v>2.204075</v>
      </c>
      <c r="AA158" s="303">
        <v>2.75</v>
      </c>
      <c r="AB158" s="219">
        <v>2.7540749999999998</v>
      </c>
      <c r="AD158" s="303">
        <v>0.45000000000000007</v>
      </c>
      <c r="AE158" s="218">
        <v>0.45407500000000006</v>
      </c>
      <c r="AG158" s="303">
        <v>4.55</v>
      </c>
      <c r="AH158" s="218">
        <v>4.5540750000000001</v>
      </c>
      <c r="AI158" s="103">
        <v>-22.853287037037035</v>
      </c>
      <c r="AJ158" s="303">
        <v>-4.1500000000000004</v>
      </c>
      <c r="AK158" s="218">
        <v>-4.1459250000000001</v>
      </c>
      <c r="AL158" s="103"/>
      <c r="AM158" s="303">
        <v>3.8000000000000003</v>
      </c>
      <c r="AN158" s="330">
        <f t="shared" si="444"/>
        <v>3.8040750000000001</v>
      </c>
      <c r="AO158" s="103">
        <v>-22.796435185185185</v>
      </c>
      <c r="AZ158" s="36">
        <v>42400</v>
      </c>
      <c r="BA158" s="303">
        <v>0.55000000000000004</v>
      </c>
      <c r="BB158" s="227"/>
      <c r="BC158" s="303">
        <v>-3.1999999999999997</v>
      </c>
      <c r="BD158" s="184">
        <v>-23.457222222222221</v>
      </c>
      <c r="BE158" s="303">
        <v>2.25</v>
      </c>
      <c r="BF158" s="184"/>
      <c r="BG158" s="303">
        <v>2.1</v>
      </c>
      <c r="BH158" s="184"/>
      <c r="BI158" s="303">
        <v>-1.4000000000000001</v>
      </c>
      <c r="BJ158" s="184">
        <v>-23.580666666666662</v>
      </c>
      <c r="BK158" s="303">
        <v>2.35</v>
      </c>
      <c r="BL158" s="498"/>
      <c r="BM158" s="303">
        <v>-1.75</v>
      </c>
      <c r="BN158" s="184"/>
      <c r="BO158" s="303">
        <v>4.4000000000000004</v>
      </c>
      <c r="BP158" s="184"/>
      <c r="BQ158">
        <f t="shared" si="396"/>
        <v>1</v>
      </c>
      <c r="BR158" s="36">
        <v>42390</v>
      </c>
      <c r="BS158">
        <v>96</v>
      </c>
      <c r="BT158">
        <f t="shared" si="393"/>
        <v>0.96</v>
      </c>
      <c r="BU158" s="100"/>
      <c r="BV158" s="36">
        <v>42400</v>
      </c>
      <c r="BW158" s="100">
        <v>104</v>
      </c>
      <c r="BX158" s="100">
        <f t="shared" si="394"/>
        <v>1.04</v>
      </c>
      <c r="BY158" s="100">
        <f t="shared" si="395"/>
        <v>-23.555005928959986</v>
      </c>
      <c r="BZ158" s="100"/>
      <c r="CA158" s="100"/>
      <c r="CC158" s="36">
        <v>42400</v>
      </c>
      <c r="CD158" s="107">
        <v>9.9700000000000011E-2</v>
      </c>
      <c r="CE158" s="107">
        <v>6.4825000000000021E-2</v>
      </c>
      <c r="CF158" s="173">
        <v>-23.555005928959986</v>
      </c>
      <c r="CG158" s="197">
        <v>0.1</v>
      </c>
      <c r="CH158" s="219">
        <v>0.48517500000000002</v>
      </c>
      <c r="CI158" s="222">
        <f t="shared" si="428"/>
        <v>0</v>
      </c>
      <c r="CJ158" s="223">
        <f t="shared" si="429"/>
        <v>-0.5</v>
      </c>
      <c r="CK158" s="198">
        <f t="shared" si="445"/>
        <v>-24.5</v>
      </c>
      <c r="CL158" s="198">
        <f t="shared" si="316"/>
        <v>0</v>
      </c>
      <c r="CM158" s="503">
        <f t="shared" si="353"/>
        <v>0</v>
      </c>
      <c r="CN158" s="503">
        <f t="shared" si="354"/>
        <v>0</v>
      </c>
      <c r="CO158" s="503">
        <f t="shared" si="355"/>
        <v>0</v>
      </c>
      <c r="CP158" s="503">
        <f t="shared" si="356"/>
        <v>0</v>
      </c>
      <c r="CQ158" s="504">
        <f t="shared" si="463"/>
        <v>-24.5</v>
      </c>
      <c r="CR158" s="513">
        <f t="shared" si="385"/>
        <v>0</v>
      </c>
      <c r="CS158" s="513">
        <f t="shared" si="413"/>
        <v>0</v>
      </c>
      <c r="CU158" s="161"/>
      <c r="CW158" s="103">
        <f t="shared" si="397"/>
        <v>-24.391094754535999</v>
      </c>
      <c r="CZ158" s="36">
        <v>42400</v>
      </c>
      <c r="DA158" s="107">
        <v>9.9700000000000011E-2</v>
      </c>
      <c r="DB158" s="107">
        <v>6.4825000000000021E-2</v>
      </c>
      <c r="DC158" s="173">
        <v>-23.555005928959986</v>
      </c>
      <c r="DD158" s="197">
        <v>0.1</v>
      </c>
      <c r="DE158" s="219">
        <v>-3.2648249999999996</v>
      </c>
      <c r="DF158" s="222">
        <f t="shared" si="430"/>
        <v>-1.6</v>
      </c>
      <c r="DG158" s="223">
        <f t="shared" si="431"/>
        <v>0</v>
      </c>
      <c r="DH158" s="198">
        <f t="shared" si="446"/>
        <v>-24.535</v>
      </c>
      <c r="DI158" s="198">
        <f t="shared" si="321"/>
        <v>-0.16000000000000014</v>
      </c>
      <c r="DJ158" s="503">
        <f t="shared" si="357"/>
        <v>0</v>
      </c>
      <c r="DK158" s="503">
        <f t="shared" si="358"/>
        <v>0</v>
      </c>
      <c r="DL158" s="503">
        <f t="shared" si="359"/>
        <v>0</v>
      </c>
      <c r="DM158" s="503">
        <f t="shared" si="360"/>
        <v>0</v>
      </c>
      <c r="DN158" s="504">
        <f t="shared" si="464"/>
        <v>-24.535</v>
      </c>
      <c r="DO158" s="513">
        <f t="shared" si="386"/>
        <v>-9.6000000000000085E-2</v>
      </c>
      <c r="DP158" s="513">
        <f t="shared" si="415"/>
        <v>-6.4000000000000057E-2</v>
      </c>
      <c r="DR158" s="161"/>
      <c r="DT158" s="103">
        <f t="shared" si="398"/>
        <v>-23.650721249792319</v>
      </c>
      <c r="DU158" s="229">
        <v>-23.457222222222221</v>
      </c>
      <c r="DV158" s="179"/>
      <c r="DW158" s="36">
        <v>42400</v>
      </c>
      <c r="DX158" s="107">
        <v>9.9700000000000011E-2</v>
      </c>
      <c r="DY158" s="107">
        <v>6.4825000000000021E-2</v>
      </c>
      <c r="DZ158" s="173">
        <v>-23.555005928959986</v>
      </c>
      <c r="EA158" s="197">
        <v>0.1</v>
      </c>
      <c r="EB158" s="219">
        <v>2.1851750000000001</v>
      </c>
      <c r="EC158" s="222">
        <f t="shared" si="432"/>
        <v>0</v>
      </c>
      <c r="ED158" s="223">
        <f t="shared" si="433"/>
        <v>0.5</v>
      </c>
      <c r="EE158" s="198">
        <f t="shared" si="447"/>
        <v>-22.996014396181188</v>
      </c>
      <c r="EF158" s="198">
        <f t="shared" si="326"/>
        <v>5.0000000000000711E-2</v>
      </c>
      <c r="EG158" s="503">
        <f t="shared" si="361"/>
        <v>0</v>
      </c>
      <c r="EH158" s="503">
        <f t="shared" si="362"/>
        <v>0</v>
      </c>
      <c r="EI158" s="503">
        <f t="shared" si="363"/>
        <v>0</v>
      </c>
      <c r="EJ158" s="503">
        <f t="shared" si="364"/>
        <v>0</v>
      </c>
      <c r="EK158" s="504">
        <f t="shared" si="465"/>
        <v>-22.680124073501183</v>
      </c>
      <c r="EL158" s="513">
        <f t="shared" si="387"/>
        <v>5.0000000000000711E-2</v>
      </c>
      <c r="EM158" s="513">
        <f t="shared" si="417"/>
        <v>5.0000000000000711E-2</v>
      </c>
      <c r="EO158" s="161"/>
      <c r="EQ158" s="103">
        <f t="shared" si="399"/>
        <v>-22.062124073501177</v>
      </c>
      <c r="ER158" s="178"/>
      <c r="ES158" s="179"/>
      <c r="ET158" s="36">
        <v>42400</v>
      </c>
      <c r="EU158" s="107">
        <v>9.9700000000000011E-2</v>
      </c>
      <c r="EV158" s="107">
        <v>6.4825000000000021E-2</v>
      </c>
      <c r="EW158" s="173">
        <v>-23.555005928959986</v>
      </c>
      <c r="EX158" s="197">
        <v>0.1</v>
      </c>
      <c r="EY158" s="219">
        <v>2.0351750000000002</v>
      </c>
      <c r="EZ158" s="222">
        <f t="shared" si="434"/>
        <v>0</v>
      </c>
      <c r="FA158" s="223">
        <f t="shared" si="435"/>
        <v>0.5</v>
      </c>
      <c r="FB158" s="198">
        <f t="shared" si="448"/>
        <v>-23.272854038647182</v>
      </c>
      <c r="FC158" s="198">
        <f t="shared" si="331"/>
        <v>5.0000000000000711E-2</v>
      </c>
      <c r="FD158" s="503">
        <f t="shared" si="365"/>
        <v>0</v>
      </c>
      <c r="FE158" s="503">
        <f t="shared" si="366"/>
        <v>0</v>
      </c>
      <c r="FF158" s="503">
        <f t="shared" si="367"/>
        <v>0</v>
      </c>
      <c r="FG158" s="503">
        <f t="shared" si="368"/>
        <v>0</v>
      </c>
      <c r="FH158" s="504">
        <f t="shared" si="466"/>
        <v>-23.902854038647174</v>
      </c>
      <c r="FI158" s="513">
        <f t="shared" si="388"/>
        <v>5.0000000000000711E-2</v>
      </c>
      <c r="FJ158" s="513">
        <f t="shared" si="419"/>
        <v>5.0000000000000711E-2</v>
      </c>
      <c r="FL158" s="161"/>
      <c r="FN158" s="103">
        <f t="shared" si="400"/>
        <v>-23.163824596811963</v>
      </c>
      <c r="FO158" s="178"/>
      <c r="FP158" s="179"/>
      <c r="FQ158" s="36">
        <v>42400</v>
      </c>
      <c r="FR158" s="107">
        <v>9.9700000000000011E-2</v>
      </c>
      <c r="FS158" s="107">
        <v>6.4825000000000021E-2</v>
      </c>
      <c r="FT158" s="173">
        <v>-23.555005928959986</v>
      </c>
      <c r="FU158" s="197">
        <v>0.1</v>
      </c>
      <c r="FV158" s="218">
        <v>-1.4648250000000003</v>
      </c>
      <c r="FW158" s="222">
        <f t="shared" si="436"/>
        <v>-1.25</v>
      </c>
      <c r="FX158" s="223">
        <f t="shared" si="437"/>
        <v>0</v>
      </c>
      <c r="FY158" s="198">
        <f t="shared" si="449"/>
        <v>-24.364999999999988</v>
      </c>
      <c r="FZ158" s="198">
        <f t="shared" si="336"/>
        <v>-0.125</v>
      </c>
      <c r="GA158" s="503">
        <f t="shared" si="369"/>
        <v>0</v>
      </c>
      <c r="GB158" s="503">
        <f t="shared" si="370"/>
        <v>0</v>
      </c>
      <c r="GC158" s="503">
        <f t="shared" si="371"/>
        <v>0</v>
      </c>
      <c r="GD158" s="503">
        <f t="shared" si="372"/>
        <v>0</v>
      </c>
      <c r="GE158" s="504">
        <f t="shared" si="467"/>
        <v>-24.164999999999988</v>
      </c>
      <c r="GF158" s="513">
        <f t="shared" si="389"/>
        <v>-7.4999999999999997E-2</v>
      </c>
      <c r="GG158" s="513">
        <f t="shared" si="421"/>
        <v>-0.05</v>
      </c>
      <c r="GI158" s="161"/>
      <c r="GK158" s="103">
        <f t="shared" si="401"/>
        <v>-24.343008547470706</v>
      </c>
      <c r="GL158" s="229">
        <v>-23.580666666666662</v>
      </c>
      <c r="GM158" s="179"/>
      <c r="GN158" s="36">
        <v>42400</v>
      </c>
      <c r="GO158" s="107">
        <v>9.9700000000000011E-2</v>
      </c>
      <c r="GP158" s="107">
        <v>6.4825000000000021E-2</v>
      </c>
      <c r="GQ158" s="173">
        <v>-23.555005928959986</v>
      </c>
      <c r="GR158" s="197">
        <v>0.1</v>
      </c>
      <c r="GS158" s="218">
        <v>2.2851750000000002</v>
      </c>
      <c r="GT158" s="222">
        <f t="shared" si="438"/>
        <v>0</v>
      </c>
      <c r="GU158" s="223">
        <f t="shared" si="439"/>
        <v>0.5</v>
      </c>
      <c r="GV158" s="198">
        <f t="shared" si="450"/>
        <v>-23.319999999999986</v>
      </c>
      <c r="GW158" s="198">
        <f t="shared" si="341"/>
        <v>5.0000000000000711E-2</v>
      </c>
      <c r="GX158" s="503">
        <f t="shared" si="373"/>
        <v>0</v>
      </c>
      <c r="GY158" s="503">
        <f t="shared" si="374"/>
        <v>0</v>
      </c>
      <c r="GZ158" s="503">
        <f t="shared" si="375"/>
        <v>0</v>
      </c>
      <c r="HA158" s="503">
        <f t="shared" si="376"/>
        <v>0</v>
      </c>
      <c r="HB158" s="504">
        <f t="shared" si="468"/>
        <v>-22.698454129133193</v>
      </c>
      <c r="HC158" s="513">
        <f t="shared" si="390"/>
        <v>5.0000000000000711E-2</v>
      </c>
      <c r="HD158" s="513">
        <f t="shared" si="423"/>
        <v>5.0000000000000711E-2</v>
      </c>
      <c r="HF158" s="161"/>
      <c r="HH158" s="103">
        <f t="shared" si="402"/>
        <v>-22.849054129133172</v>
      </c>
      <c r="HI158" s="98"/>
      <c r="HJ158" s="179"/>
      <c r="HK158" s="36">
        <v>42400</v>
      </c>
      <c r="HL158" s="107">
        <v>9.9700000000000011E-2</v>
      </c>
      <c r="HM158" s="107">
        <v>6.4825000000000021E-2</v>
      </c>
      <c r="HN158" s="173">
        <v>-23.555005928959986</v>
      </c>
      <c r="HO158" s="197">
        <v>0.1</v>
      </c>
      <c r="HP158" s="218">
        <v>-1.8148249999999999</v>
      </c>
      <c r="HQ158" s="222">
        <f t="shared" si="440"/>
        <v>-1.25</v>
      </c>
      <c r="HR158" s="223">
        <f t="shared" si="441"/>
        <v>0</v>
      </c>
      <c r="HS158" s="198">
        <f t="shared" si="451"/>
        <v>-24.5</v>
      </c>
      <c r="HT158" s="198">
        <f t="shared" si="346"/>
        <v>0</v>
      </c>
      <c r="HU158" s="503">
        <f t="shared" si="377"/>
        <v>0</v>
      </c>
      <c r="HV158" s="503">
        <f t="shared" si="378"/>
        <v>0</v>
      </c>
      <c r="HW158" s="503">
        <f t="shared" si="379"/>
        <v>0</v>
      </c>
      <c r="HX158" s="503">
        <f t="shared" si="380"/>
        <v>0</v>
      </c>
      <c r="HY158" s="504">
        <f t="shared" si="469"/>
        <v>-24.1</v>
      </c>
      <c r="HZ158" s="513">
        <f t="shared" si="391"/>
        <v>0</v>
      </c>
      <c r="IA158" s="513">
        <f t="shared" si="425"/>
        <v>0</v>
      </c>
      <c r="IB158" s="159"/>
      <c r="IC158" s="161"/>
      <c r="ID158" s="159"/>
      <c r="IE158" s="103">
        <f t="shared" si="403"/>
        <v>-23.759579903397281</v>
      </c>
      <c r="IF158" s="178"/>
      <c r="IG158" s="179"/>
      <c r="IH158" s="36">
        <v>42400</v>
      </c>
      <c r="II158" s="107">
        <v>9.9700000000000011E-2</v>
      </c>
      <c r="IJ158" s="107">
        <v>6.4825000000000021E-2</v>
      </c>
      <c r="IK158" s="173">
        <v>-23.555005928959986</v>
      </c>
      <c r="IL158" s="197">
        <v>0.1</v>
      </c>
      <c r="IM158" s="218">
        <v>4.3351750000000004</v>
      </c>
      <c r="IN158" s="222">
        <f t="shared" si="442"/>
        <v>0</v>
      </c>
      <c r="IO158" s="223">
        <f t="shared" si="443"/>
        <v>1.1000000000000001</v>
      </c>
      <c r="IP158" s="198">
        <f t="shared" si="452"/>
        <v>-23.299999999999994</v>
      </c>
      <c r="IQ158" s="198">
        <f t="shared" si="351"/>
        <v>0.10999999999999943</v>
      </c>
      <c r="IR158" s="503">
        <f t="shared" si="381"/>
        <v>0</v>
      </c>
      <c r="IS158" s="503">
        <f t="shared" si="382"/>
        <v>0</v>
      </c>
      <c r="IT158" s="503">
        <f t="shared" si="383"/>
        <v>0</v>
      </c>
      <c r="IU158" s="503">
        <f t="shared" si="384"/>
        <v>0</v>
      </c>
      <c r="IV158" s="504">
        <f t="shared" si="470"/>
        <v>-22.844167740969176</v>
      </c>
      <c r="IW158" s="513">
        <f t="shared" si="392"/>
        <v>0.10999999999999943</v>
      </c>
      <c r="IX158" s="513">
        <f t="shared" si="427"/>
        <v>0.10999999999999943</v>
      </c>
      <c r="IY158" s="159"/>
      <c r="IZ158" s="161"/>
      <c r="JA158" s="159"/>
      <c r="JB158" s="103">
        <f t="shared" si="404"/>
        <v>-22.679514087414066</v>
      </c>
      <c r="JC158" s="184"/>
      <c r="JD158" s="515">
        <v>-23.555005928959986</v>
      </c>
      <c r="JF158" s="159">
        <v>0.48517500000000002</v>
      </c>
      <c r="JG158" s="159">
        <f t="shared" si="455"/>
        <v>-24.391094754535999</v>
      </c>
      <c r="JH158" s="159"/>
      <c r="JJ158" s="159">
        <v>-3.2648249999999996</v>
      </c>
      <c r="JK158" s="159">
        <f t="shared" si="456"/>
        <v>-23.650721249792319</v>
      </c>
      <c r="JL158" s="228">
        <v>-23.457222222222221</v>
      </c>
      <c r="JN158" s="159">
        <v>2.1851750000000001</v>
      </c>
      <c r="JO158" s="159">
        <f t="shared" si="457"/>
        <v>-22.062124073501177</v>
      </c>
      <c r="JP158" s="159"/>
      <c r="JR158" s="159">
        <v>2.0351750000000002</v>
      </c>
      <c r="JS158" s="159">
        <f t="shared" si="458"/>
        <v>-23.163824596811963</v>
      </c>
      <c r="JT158" s="159"/>
      <c r="JV158" s="159">
        <v>-1.4648250000000003</v>
      </c>
      <c r="JW158" s="159">
        <f t="shared" si="459"/>
        <v>-24.343008547470706</v>
      </c>
      <c r="JX158" s="228">
        <v>-23.580666666666662</v>
      </c>
      <c r="JZ158" s="159">
        <v>2.2851750000000002</v>
      </c>
      <c r="KA158" s="159">
        <f t="shared" si="460"/>
        <v>-22.849054129133172</v>
      </c>
      <c r="KB158" s="159"/>
      <c r="KD158" s="370">
        <v>-1.8148249999999999</v>
      </c>
      <c r="KE158" s="159">
        <f t="shared" si="461"/>
        <v>-23.759579903397281</v>
      </c>
      <c r="KF158" s="159"/>
      <c r="KH158" s="218">
        <v>4.3351750000000004</v>
      </c>
      <c r="KI158" s="159">
        <v>-22.679514087414066</v>
      </c>
      <c r="KJ158" s="159"/>
      <c r="KK158" s="36">
        <v>42400</v>
      </c>
      <c r="KL158" s="36"/>
    </row>
    <row r="159" spans="1:315" ht="15.75" thickBot="1" x14ac:dyDescent="0.3">
      <c r="A159" s="95">
        <v>41305</v>
      </c>
      <c r="B159" s="36">
        <v>41305</v>
      </c>
      <c r="C159" s="303">
        <v>0.55000000000000004</v>
      </c>
      <c r="D159" s="303">
        <v>-3.1999999999999997</v>
      </c>
      <c r="E159" s="303">
        <v>2.25</v>
      </c>
      <c r="F159" s="303">
        <v>2.1</v>
      </c>
      <c r="G159" s="303">
        <v>-1.4000000000000001</v>
      </c>
      <c r="H159" s="303">
        <v>2.35</v>
      </c>
      <c r="I159" s="303">
        <v>-1.75</v>
      </c>
      <c r="J159" s="303">
        <v>4.4000000000000004</v>
      </c>
      <c r="K159" s="105"/>
      <c r="L159" s="36">
        <v>42400</v>
      </c>
      <c r="M159" s="107">
        <v>9.9700000000000011E-2</v>
      </c>
      <c r="N159" s="98">
        <f t="shared" si="453"/>
        <v>6.4825000000000021E-2</v>
      </c>
      <c r="O159" s="107">
        <f t="shared" si="454"/>
        <v>3.0516666666666675E-2</v>
      </c>
      <c r="P159" s="264"/>
      <c r="Q159" s="177">
        <v>42400</v>
      </c>
      <c r="R159" s="303">
        <v>0.55000000000000004</v>
      </c>
      <c r="S159" s="219">
        <v>0.48517500000000002</v>
      </c>
      <c r="U159" s="303">
        <v>-3.1999999999999997</v>
      </c>
      <c r="V159" s="219">
        <v>-3.2648249999999996</v>
      </c>
      <c r="W159" s="182">
        <v>-23.457222222222221</v>
      </c>
      <c r="X159" s="303">
        <v>2.25</v>
      </c>
      <c r="Y159" s="219">
        <v>2.1851750000000001</v>
      </c>
      <c r="AA159" s="303">
        <v>2.1</v>
      </c>
      <c r="AB159" s="219">
        <v>2.0351750000000002</v>
      </c>
      <c r="AD159" s="303">
        <v>-1.4000000000000001</v>
      </c>
      <c r="AE159" s="218">
        <v>-1.4648250000000003</v>
      </c>
      <c r="AF159" s="182">
        <v>-23.580666666666662</v>
      </c>
      <c r="AG159" s="303">
        <v>2.35</v>
      </c>
      <c r="AH159" s="218">
        <v>2.2851750000000002</v>
      </c>
      <c r="AJ159" s="303">
        <v>-1.75</v>
      </c>
      <c r="AK159" s="218">
        <v>-1.8148249999999999</v>
      </c>
      <c r="AL159" s="103"/>
      <c r="AM159" s="303">
        <v>4.4000000000000004</v>
      </c>
      <c r="AN159" s="330">
        <f t="shared" si="444"/>
        <v>4.3351750000000004</v>
      </c>
      <c r="AO159" s="103"/>
      <c r="AZ159" s="36">
        <v>42401</v>
      </c>
      <c r="BA159" s="303">
        <v>0.85000000000000009</v>
      </c>
      <c r="BB159" s="227"/>
      <c r="BC159" s="303">
        <v>-7.2</v>
      </c>
      <c r="BD159" s="184"/>
      <c r="BE159" s="303">
        <v>1.95</v>
      </c>
      <c r="BF159" s="184"/>
      <c r="BG159" s="303">
        <v>1.1499999999999999</v>
      </c>
      <c r="BH159" s="184"/>
      <c r="BI159" s="303">
        <v>-4.0999999999999996</v>
      </c>
      <c r="BJ159" s="184"/>
      <c r="BK159" s="303">
        <v>1.75</v>
      </c>
      <c r="BL159" s="374"/>
      <c r="BM159" s="303">
        <v>0.44999999999999996</v>
      </c>
      <c r="BN159" s="184"/>
      <c r="BO159" s="303">
        <v>6.15</v>
      </c>
      <c r="BP159" s="184"/>
      <c r="BQ159">
        <f t="shared" si="396"/>
        <v>1</v>
      </c>
      <c r="BR159" s="36">
        <v>42391</v>
      </c>
      <c r="BS159">
        <v>97</v>
      </c>
      <c r="BT159">
        <f t="shared" si="393"/>
        <v>0.97</v>
      </c>
      <c r="BU159" s="490"/>
      <c r="BV159" s="36">
        <v>42401</v>
      </c>
      <c r="BW159" s="100">
        <v>105</v>
      </c>
      <c r="BX159" s="100">
        <f t="shared" si="394"/>
        <v>1.05</v>
      </c>
      <c r="BY159" s="100">
        <f t="shared" si="395"/>
        <v>-23.51575597499999</v>
      </c>
      <c r="BZ159" s="100"/>
      <c r="CA159" s="100"/>
      <c r="CC159" s="36">
        <v>42401</v>
      </c>
      <c r="CD159" s="107">
        <v>0.17115000000000002</v>
      </c>
      <c r="CE159" s="107">
        <v>0.13542500000000002</v>
      </c>
      <c r="CF159" s="173">
        <v>-23.51575597499999</v>
      </c>
      <c r="CG159" s="197">
        <v>0.1</v>
      </c>
      <c r="CH159" s="219">
        <v>0.71457500000000007</v>
      </c>
      <c r="CI159" s="222">
        <f t="shared" si="428"/>
        <v>0</v>
      </c>
      <c r="CJ159" s="223">
        <f t="shared" si="429"/>
        <v>-0.5</v>
      </c>
      <c r="CK159" s="198">
        <f t="shared" si="445"/>
        <v>-24.5</v>
      </c>
      <c r="CL159" s="198">
        <f t="shared" si="316"/>
        <v>0</v>
      </c>
      <c r="CM159" s="503">
        <f t="shared" si="353"/>
        <v>0</v>
      </c>
      <c r="CN159" s="503">
        <f t="shared" si="354"/>
        <v>0</v>
      </c>
      <c r="CO159" s="503">
        <f t="shared" si="355"/>
        <v>0</v>
      </c>
      <c r="CP159" s="503">
        <f t="shared" si="356"/>
        <v>0</v>
      </c>
      <c r="CQ159" s="504">
        <f t="shared" si="463"/>
        <v>-24.5</v>
      </c>
      <c r="CR159" s="513">
        <f t="shared" si="385"/>
        <v>0</v>
      </c>
      <c r="CS159" s="513">
        <f t="shared" si="413"/>
        <v>0</v>
      </c>
      <c r="CU159" s="161"/>
      <c r="CW159" s="103">
        <f t="shared" si="397"/>
        <v>-24.391094754535999</v>
      </c>
      <c r="CZ159" s="36">
        <v>42401</v>
      </c>
      <c r="DA159" s="107">
        <v>0.17115000000000002</v>
      </c>
      <c r="DB159" s="107">
        <v>0.13542500000000002</v>
      </c>
      <c r="DC159" s="173">
        <v>-23.51575597499999</v>
      </c>
      <c r="DD159" s="197">
        <v>0.1</v>
      </c>
      <c r="DE159" s="219">
        <v>-7.3354249999999999</v>
      </c>
      <c r="DF159" s="222">
        <f t="shared" si="430"/>
        <v>-2</v>
      </c>
      <c r="DG159" s="223">
        <f t="shared" si="431"/>
        <v>0</v>
      </c>
      <c r="DH159" s="198">
        <f t="shared" si="446"/>
        <v>-24.5</v>
      </c>
      <c r="DI159" s="198">
        <f t="shared" si="321"/>
        <v>3.5000000000000142E-2</v>
      </c>
      <c r="DJ159" s="503">
        <f t="shared" si="357"/>
        <v>0</v>
      </c>
      <c r="DK159" s="503">
        <f t="shared" si="358"/>
        <v>0</v>
      </c>
      <c r="DL159" s="503">
        <f t="shared" si="359"/>
        <v>0</v>
      </c>
      <c r="DM159" s="503">
        <f t="shared" si="360"/>
        <v>0</v>
      </c>
      <c r="DN159" s="504">
        <f t="shared" si="464"/>
        <v>-24.5</v>
      </c>
      <c r="DO159" s="513">
        <f t="shared" si="386"/>
        <v>2.1000000000000085E-2</v>
      </c>
      <c r="DP159" s="513">
        <f t="shared" si="415"/>
        <v>1.4000000000000058E-2</v>
      </c>
      <c r="DR159" s="161"/>
      <c r="DT159" s="103">
        <f t="shared" si="398"/>
        <v>-23.63672124979232</v>
      </c>
      <c r="DU159" s="178"/>
      <c r="DV159" s="179"/>
      <c r="DW159" s="36">
        <v>42401</v>
      </c>
      <c r="DX159" s="107">
        <v>0.17115000000000002</v>
      </c>
      <c r="DY159" s="107">
        <v>0.13542500000000002</v>
      </c>
      <c r="DZ159" s="173">
        <v>-23.51575597499999</v>
      </c>
      <c r="EA159" s="197">
        <v>0.1</v>
      </c>
      <c r="EB159" s="219">
        <v>1.814575</v>
      </c>
      <c r="EC159" s="222">
        <f t="shared" si="432"/>
        <v>0</v>
      </c>
      <c r="ED159" s="223">
        <f t="shared" si="433"/>
        <v>0.1</v>
      </c>
      <c r="EE159" s="198">
        <f t="shared" si="447"/>
        <v>-22.986014396181186</v>
      </c>
      <c r="EF159" s="198">
        <f t="shared" si="326"/>
        <v>1.0000000000001563E-2</v>
      </c>
      <c r="EG159" s="503">
        <f t="shared" si="361"/>
        <v>0</v>
      </c>
      <c r="EH159" s="503">
        <f t="shared" si="362"/>
        <v>0</v>
      </c>
      <c r="EI159" s="503">
        <f t="shared" si="363"/>
        <v>0</v>
      </c>
      <c r="EJ159" s="503">
        <f t="shared" si="364"/>
        <v>0</v>
      </c>
      <c r="EK159" s="504">
        <f t="shared" si="465"/>
        <v>-22.670124073501182</v>
      </c>
      <c r="EL159" s="513">
        <f t="shared" si="387"/>
        <v>1.0000000000001563E-2</v>
      </c>
      <c r="EM159" s="513">
        <f t="shared" si="417"/>
        <v>1.0000000000001563E-2</v>
      </c>
      <c r="EO159" s="161"/>
      <c r="EQ159" s="103">
        <f t="shared" si="399"/>
        <v>-22.052124073501176</v>
      </c>
      <c r="ER159" s="178"/>
      <c r="ES159" s="179"/>
      <c r="ET159" s="36">
        <v>42401</v>
      </c>
      <c r="EU159" s="107">
        <v>0.17115000000000002</v>
      </c>
      <c r="EV159" s="107">
        <v>0.13542500000000002</v>
      </c>
      <c r="EW159" s="173">
        <v>-23.51575597499999</v>
      </c>
      <c r="EX159" s="197">
        <v>0.1</v>
      </c>
      <c r="EY159" s="219">
        <v>1.0145749999999998</v>
      </c>
      <c r="EZ159" s="222">
        <f t="shared" si="434"/>
        <v>0</v>
      </c>
      <c r="FA159" s="223">
        <f t="shared" si="435"/>
        <v>0.1</v>
      </c>
      <c r="FB159" s="198">
        <f t="shared" si="448"/>
        <v>-23.26285403864718</v>
      </c>
      <c r="FC159" s="198">
        <f t="shared" si="331"/>
        <v>1.0000000000001563E-2</v>
      </c>
      <c r="FD159" s="503">
        <f t="shared" si="365"/>
        <v>0</v>
      </c>
      <c r="FE159" s="503">
        <f t="shared" si="366"/>
        <v>0</v>
      </c>
      <c r="FF159" s="503">
        <f t="shared" si="367"/>
        <v>0</v>
      </c>
      <c r="FG159" s="503">
        <f t="shared" si="368"/>
        <v>0</v>
      </c>
      <c r="FH159" s="504">
        <f t="shared" si="466"/>
        <v>-23.892854038647172</v>
      </c>
      <c r="FI159" s="513">
        <f t="shared" si="388"/>
        <v>1.0000000000001563E-2</v>
      </c>
      <c r="FJ159" s="513">
        <f t="shared" si="419"/>
        <v>1.0000000000001563E-2</v>
      </c>
      <c r="FL159" s="161"/>
      <c r="FN159" s="103">
        <f t="shared" si="400"/>
        <v>-23.153824596811962</v>
      </c>
      <c r="FO159" s="178"/>
      <c r="FP159" s="179"/>
      <c r="FQ159" s="36">
        <v>42401</v>
      </c>
      <c r="FR159" s="107">
        <v>0.17115000000000002</v>
      </c>
      <c r="FS159" s="107">
        <v>0.13542500000000002</v>
      </c>
      <c r="FT159" s="173">
        <v>-23.51575597499999</v>
      </c>
      <c r="FU159" s="197">
        <v>0.1</v>
      </c>
      <c r="FV159" s="218">
        <v>-4.2354249999999993</v>
      </c>
      <c r="FW159" s="222">
        <f t="shared" si="436"/>
        <v>-1.7</v>
      </c>
      <c r="FX159" s="223">
        <f t="shared" si="437"/>
        <v>0</v>
      </c>
      <c r="FY159" s="198">
        <f t="shared" si="449"/>
        <v>-24.534999999999989</v>
      </c>
      <c r="FZ159" s="198">
        <f t="shared" si="336"/>
        <v>-0.17000000000000171</v>
      </c>
      <c r="GA159" s="503">
        <f t="shared" si="369"/>
        <v>6.9999999999999993E-2</v>
      </c>
      <c r="GB159" s="503">
        <f t="shared" si="370"/>
        <v>0</v>
      </c>
      <c r="GC159" s="503">
        <f t="shared" si="371"/>
        <v>0</v>
      </c>
      <c r="GD159" s="503">
        <f t="shared" si="372"/>
        <v>0</v>
      </c>
      <c r="GE159" s="504">
        <f t="shared" si="467"/>
        <v>-24.26499999999999</v>
      </c>
      <c r="GF159" s="513">
        <f t="shared" si="389"/>
        <v>-6.0000000000001025E-2</v>
      </c>
      <c r="GG159" s="513">
        <f t="shared" si="421"/>
        <v>-4.0000000000000688E-2</v>
      </c>
      <c r="GI159" s="161"/>
      <c r="GK159" s="103">
        <f t="shared" si="401"/>
        <v>-24.383008547470705</v>
      </c>
      <c r="GL159" s="178"/>
      <c r="GM159" s="179"/>
      <c r="GN159" s="36">
        <v>42401</v>
      </c>
      <c r="GO159" s="107">
        <v>0.17115000000000002</v>
      </c>
      <c r="GP159" s="107">
        <v>0.13542500000000002</v>
      </c>
      <c r="GQ159" s="173">
        <v>-23.51575597499999</v>
      </c>
      <c r="GR159" s="197">
        <v>0.1</v>
      </c>
      <c r="GS159" s="218">
        <v>1.6145749999999999</v>
      </c>
      <c r="GT159" s="222">
        <f t="shared" si="438"/>
        <v>0</v>
      </c>
      <c r="GU159" s="223">
        <f t="shared" si="439"/>
        <v>0.1</v>
      </c>
      <c r="GV159" s="198">
        <f t="shared" si="450"/>
        <v>-23.309999999999985</v>
      </c>
      <c r="GW159" s="198">
        <f t="shared" si="341"/>
        <v>1.0000000000001563E-2</v>
      </c>
      <c r="GX159" s="503">
        <f t="shared" si="373"/>
        <v>0</v>
      </c>
      <c r="GY159" s="503">
        <f t="shared" si="374"/>
        <v>0</v>
      </c>
      <c r="GZ159" s="503">
        <f t="shared" si="375"/>
        <v>0</v>
      </c>
      <c r="HA159" s="503">
        <f t="shared" si="376"/>
        <v>0</v>
      </c>
      <c r="HB159" s="504">
        <f t="shared" si="468"/>
        <v>-22.688454129133191</v>
      </c>
      <c r="HC159" s="513">
        <f t="shared" si="390"/>
        <v>1.0000000000001563E-2</v>
      </c>
      <c r="HD159" s="513">
        <f t="shared" si="423"/>
        <v>1.0000000000001563E-2</v>
      </c>
      <c r="HF159" s="161"/>
      <c r="HH159" s="103">
        <f t="shared" si="402"/>
        <v>-22.839054129133171</v>
      </c>
      <c r="HJ159" s="179"/>
      <c r="HK159" s="36">
        <v>42401</v>
      </c>
      <c r="HL159" s="107">
        <v>0.17115000000000002</v>
      </c>
      <c r="HM159" s="107">
        <v>0.13542500000000002</v>
      </c>
      <c r="HN159" s="173">
        <v>-23.51575597499999</v>
      </c>
      <c r="HO159" s="197">
        <v>0.1</v>
      </c>
      <c r="HP159" s="218">
        <v>0.31457499999999994</v>
      </c>
      <c r="HQ159" s="222">
        <f t="shared" si="440"/>
        <v>0</v>
      </c>
      <c r="HR159" s="223">
        <f t="shared" si="441"/>
        <v>-0.5</v>
      </c>
      <c r="HS159" s="198">
        <f t="shared" si="451"/>
        <v>-24.5</v>
      </c>
      <c r="HT159" s="198">
        <f t="shared" si="346"/>
        <v>0</v>
      </c>
      <c r="HU159" s="503">
        <f t="shared" si="377"/>
        <v>0</v>
      </c>
      <c r="HV159" s="503">
        <f t="shared" si="378"/>
        <v>0</v>
      </c>
      <c r="HW159" s="503">
        <f t="shared" si="379"/>
        <v>0</v>
      </c>
      <c r="HX159" s="503">
        <f t="shared" si="380"/>
        <v>0</v>
      </c>
      <c r="HY159" s="504">
        <f t="shared" si="469"/>
        <v>-24.1</v>
      </c>
      <c r="HZ159" s="513">
        <f t="shared" si="391"/>
        <v>0</v>
      </c>
      <c r="IA159" s="513">
        <f t="shared" si="425"/>
        <v>0</v>
      </c>
      <c r="IB159" s="159"/>
      <c r="IC159" s="161"/>
      <c r="ID159" s="159"/>
      <c r="IE159" s="103">
        <f t="shared" si="403"/>
        <v>-23.759579903397281</v>
      </c>
      <c r="IF159" s="178"/>
      <c r="IG159" s="179"/>
      <c r="IH159" s="36">
        <v>42401</v>
      </c>
      <c r="II159" s="107">
        <v>0.17115000000000002</v>
      </c>
      <c r="IJ159" s="107">
        <v>0.13542500000000002</v>
      </c>
      <c r="IK159" s="173">
        <v>-23.51575597499999</v>
      </c>
      <c r="IL159" s="197">
        <v>0.1</v>
      </c>
      <c r="IM159" s="218">
        <v>6.0145750000000007</v>
      </c>
      <c r="IN159" s="222">
        <f t="shared" si="442"/>
        <v>0</v>
      </c>
      <c r="IO159" s="223">
        <f t="shared" si="443"/>
        <v>1.3</v>
      </c>
      <c r="IP159" s="198">
        <f t="shared" si="452"/>
        <v>-23.169999999999995</v>
      </c>
      <c r="IQ159" s="198">
        <f t="shared" si="351"/>
        <v>0.12999999999999901</v>
      </c>
      <c r="IR159" s="503">
        <f t="shared" si="381"/>
        <v>0</v>
      </c>
      <c r="IS159" s="503">
        <f t="shared" si="382"/>
        <v>0</v>
      </c>
      <c r="IT159" s="503">
        <f t="shared" si="383"/>
        <v>0</v>
      </c>
      <c r="IU159" s="503">
        <f t="shared" si="384"/>
        <v>0</v>
      </c>
      <c r="IV159" s="504">
        <f t="shared" si="470"/>
        <v>-22.714167740969177</v>
      </c>
      <c r="IW159" s="513">
        <f t="shared" si="392"/>
        <v>0.12999999999999901</v>
      </c>
      <c r="IX159" s="513">
        <f t="shared" si="427"/>
        <v>0.12999999999999901</v>
      </c>
      <c r="IY159" s="159"/>
      <c r="IZ159" s="161"/>
      <c r="JA159" s="159"/>
      <c r="JB159" s="103">
        <f t="shared" si="404"/>
        <v>-22.549514087414067</v>
      </c>
      <c r="JC159" s="184"/>
      <c r="JD159" s="515">
        <v>-23.51575597499999</v>
      </c>
      <c r="JF159" s="159">
        <v>0.71457500000000007</v>
      </c>
      <c r="JG159" s="159">
        <f t="shared" si="455"/>
        <v>-24.391094754535999</v>
      </c>
      <c r="JH159" s="159"/>
      <c r="JJ159" s="159">
        <v>-7.3354249999999999</v>
      </c>
      <c r="JK159" s="159">
        <f t="shared" si="456"/>
        <v>-23.63672124979232</v>
      </c>
      <c r="JL159" s="159"/>
      <c r="JN159" s="159">
        <v>1.814575</v>
      </c>
      <c r="JO159" s="159">
        <f t="shared" si="457"/>
        <v>-22.052124073501176</v>
      </c>
      <c r="JP159" s="159"/>
      <c r="JR159" s="159">
        <v>1.0145749999999998</v>
      </c>
      <c r="JS159" s="159">
        <f t="shared" si="458"/>
        <v>-23.153824596811962</v>
      </c>
      <c r="JT159" s="159"/>
      <c r="JV159" s="159">
        <v>-4.2354249999999993</v>
      </c>
      <c r="JW159" s="159">
        <f t="shared" si="459"/>
        <v>-24.383008547470705</v>
      </c>
      <c r="JX159" s="159"/>
      <c r="JZ159" s="159">
        <v>1.6145749999999999</v>
      </c>
      <c r="KA159" s="159">
        <f t="shared" si="460"/>
        <v>-22.839054129133171</v>
      </c>
      <c r="KB159" s="159"/>
      <c r="KD159" s="370">
        <v>0.31457499999999994</v>
      </c>
      <c r="KE159" s="159">
        <f t="shared" si="461"/>
        <v>-23.759579903397281</v>
      </c>
      <c r="KF159" s="159"/>
      <c r="KH159" s="218">
        <v>6.0145750000000007</v>
      </c>
      <c r="KI159" s="159">
        <v>-22.549514087414067</v>
      </c>
      <c r="KJ159" s="159"/>
      <c r="KK159" s="36">
        <v>42401</v>
      </c>
      <c r="KL159" s="36"/>
      <c r="KM159" s="98">
        <f>(JH165-JG165)</f>
        <v>0.32870586564710891</v>
      </c>
      <c r="KN159" s="400" t="str">
        <f>IF(AND(KM159&gt;-0.5,KM159&lt;0.5)," ",KM159)</f>
        <v xml:space="preserve"> </v>
      </c>
      <c r="KO159" s="98">
        <f>(JL158-JK158)</f>
        <v>0.19349902757009829</v>
      </c>
      <c r="KP159" s="400" t="str">
        <f>IF(AND(KO159&gt;-0.5,KO159&lt;0.5)," ",KO159)</f>
        <v xml:space="preserve"> </v>
      </c>
      <c r="KQ159" s="399">
        <f>(JP160-JO160)</f>
        <v>-0.12454259316549354</v>
      </c>
      <c r="KR159" s="516" t="str">
        <f>IF(AND(KQ159&gt;-0.5,KQ159&lt;0.5)," ",KQ159)</f>
        <v xml:space="preserve"> </v>
      </c>
      <c r="KS159" s="98">
        <f>(JT160-JS160)</f>
        <v>0.43476904125640559</v>
      </c>
      <c r="KT159" s="400" t="str">
        <f>IF(AND(KS159&gt;-0.5,KS159&lt;0.5)," ",KS159)</f>
        <v xml:space="preserve"> </v>
      </c>
      <c r="KU159" s="98">
        <f>(JX158-JW158)</f>
        <v>0.76234188080404408</v>
      </c>
      <c r="KV159" s="400">
        <f>IF(AND(KU159&gt;-0.5,KU159&lt;0.5)," ",KU159)</f>
        <v>0.76234188080404408</v>
      </c>
      <c r="KW159" s="98">
        <f>(KB157-KA157)</f>
        <v>4.5767092096138384E-2</v>
      </c>
      <c r="KX159" s="400" t="str">
        <f>IF(AND(KW159&gt;-0.5,KW159&lt;0.5)," ",KW159)</f>
        <v xml:space="preserve"> </v>
      </c>
      <c r="KY159" s="98">
        <f>(KF156-KE156)</f>
        <v>-1.0324478743804946</v>
      </c>
      <c r="KZ159" s="400">
        <f>IF(AND(KY159&gt;-0.5,KY159&lt;0.5)," ",KY159)</f>
        <v>-1.0324478743804946</v>
      </c>
      <c r="LA159" s="400">
        <f>(KJ157-KI157)</f>
        <v>-6.9210977711193777E-3</v>
      </c>
      <c r="LB159" s="400" t="str">
        <f>IF(AND(LA159&gt;-0.5,LA159&lt;0.5)," ",LA159)</f>
        <v xml:space="preserve"> </v>
      </c>
      <c r="LC159" s="111">
        <v>8</v>
      </c>
    </row>
    <row r="160" spans="1:315" ht="15.75" thickBot="1" x14ac:dyDescent="0.3">
      <c r="A160" s="95">
        <v>41306</v>
      </c>
      <c r="B160" s="36">
        <v>41306</v>
      </c>
      <c r="C160" s="303">
        <v>0.85000000000000009</v>
      </c>
      <c r="D160" s="303">
        <v>-7.2</v>
      </c>
      <c r="E160" s="303">
        <v>1.95</v>
      </c>
      <c r="F160" s="303">
        <v>1.1499999999999999</v>
      </c>
      <c r="G160" s="303">
        <v>-4.0999999999999996</v>
      </c>
      <c r="H160" s="303">
        <v>1.75</v>
      </c>
      <c r="I160" s="303">
        <v>0.44999999999999996</v>
      </c>
      <c r="J160" s="303">
        <v>6.15</v>
      </c>
      <c r="K160" s="105"/>
      <c r="L160" s="36">
        <v>42401</v>
      </c>
      <c r="M160" s="107">
        <v>0.17115000000000002</v>
      </c>
      <c r="N160" s="98">
        <f t="shared" si="453"/>
        <v>0.13542500000000002</v>
      </c>
      <c r="O160" s="107">
        <f t="shared" si="454"/>
        <v>0.10026666666666668</v>
      </c>
      <c r="P160" s="264"/>
      <c r="Q160" s="177">
        <v>42401</v>
      </c>
      <c r="R160" s="303">
        <v>0.85000000000000009</v>
      </c>
      <c r="S160" s="219">
        <v>0.71457500000000007</v>
      </c>
      <c r="U160" s="303">
        <v>-7.2</v>
      </c>
      <c r="V160" s="219">
        <v>-7.3354249999999999</v>
      </c>
      <c r="X160" s="303">
        <v>1.95</v>
      </c>
      <c r="Y160" s="219">
        <v>1.814575</v>
      </c>
      <c r="AA160" s="303">
        <v>1.1499999999999999</v>
      </c>
      <c r="AB160" s="219">
        <v>1.0145749999999998</v>
      </c>
      <c r="AD160" s="303">
        <v>-4.0999999999999996</v>
      </c>
      <c r="AE160" s="218">
        <v>-4.2354249999999993</v>
      </c>
      <c r="AG160" s="303">
        <v>1.75</v>
      </c>
      <c r="AH160" s="218">
        <v>1.6145749999999999</v>
      </c>
      <c r="AJ160" s="303">
        <v>0.44999999999999996</v>
      </c>
      <c r="AK160" s="218">
        <v>0.31457499999999994</v>
      </c>
      <c r="AL160" s="103"/>
      <c r="AM160" s="303">
        <v>6.15</v>
      </c>
      <c r="AN160" s="330">
        <f t="shared" si="444"/>
        <v>6.0145750000000007</v>
      </c>
      <c r="AO160" s="103"/>
      <c r="AZ160" s="36">
        <v>42402</v>
      </c>
      <c r="BA160" s="303">
        <v>-0.65</v>
      </c>
      <c r="BB160" s="227"/>
      <c r="BC160" s="303">
        <v>-7.1000000000000005</v>
      </c>
      <c r="BD160" s="184"/>
      <c r="BE160" s="303">
        <v>2.15</v>
      </c>
      <c r="BF160" s="184">
        <v>-22.166666666666668</v>
      </c>
      <c r="BG160" s="303">
        <v>-0.79999999999999993</v>
      </c>
      <c r="BH160" s="184">
        <v>-22.844055555555556</v>
      </c>
      <c r="BI160" s="303">
        <v>-7.25</v>
      </c>
      <c r="BJ160" s="184"/>
      <c r="BK160" s="303">
        <v>2.25</v>
      </c>
      <c r="BL160" s="374"/>
      <c r="BM160" s="303">
        <v>0.44999999999999996</v>
      </c>
      <c r="BN160" s="184"/>
      <c r="BO160" s="303">
        <v>2.95</v>
      </c>
      <c r="BP160" s="184"/>
      <c r="BQ160">
        <f t="shared" si="396"/>
        <v>1</v>
      </c>
      <c r="BR160" s="36">
        <v>42392</v>
      </c>
      <c r="BS160">
        <v>98</v>
      </c>
      <c r="BT160">
        <f t="shared" si="393"/>
        <v>0.98</v>
      </c>
      <c r="BU160">
        <v>-24.72282222222222</v>
      </c>
      <c r="BV160" s="36">
        <v>42402</v>
      </c>
      <c r="BW160" s="100">
        <v>106</v>
      </c>
      <c r="BX160" s="100">
        <f t="shared" si="394"/>
        <v>1.06</v>
      </c>
      <c r="BY160" s="100">
        <f t="shared" si="395"/>
        <v>-23.474671999359984</v>
      </c>
      <c r="BZ160" s="100"/>
      <c r="CA160" s="100"/>
      <c r="CC160" s="36">
        <v>42402</v>
      </c>
      <c r="CD160" s="107">
        <v>0.24429999999999985</v>
      </c>
      <c r="CE160" s="107">
        <v>0.20772499999999994</v>
      </c>
      <c r="CF160" s="173">
        <v>-23.474671999359984</v>
      </c>
      <c r="CG160" s="197">
        <v>0.1</v>
      </c>
      <c r="CH160" s="219">
        <v>-0.85772499999999996</v>
      </c>
      <c r="CI160" s="222">
        <f t="shared" si="428"/>
        <v>-1</v>
      </c>
      <c r="CJ160" s="223">
        <f t="shared" si="429"/>
        <v>0</v>
      </c>
      <c r="CK160" s="198">
        <f t="shared" si="445"/>
        <v>-24.5</v>
      </c>
      <c r="CL160" s="198">
        <f t="shared" si="316"/>
        <v>0</v>
      </c>
      <c r="CM160" s="503">
        <f t="shared" si="353"/>
        <v>0</v>
      </c>
      <c r="CN160" s="503">
        <f t="shared" si="354"/>
        <v>0</v>
      </c>
      <c r="CO160" s="503">
        <f t="shared" si="355"/>
        <v>0</v>
      </c>
      <c r="CP160" s="503">
        <f t="shared" si="356"/>
        <v>0</v>
      </c>
      <c r="CQ160" s="504">
        <f t="shared" si="463"/>
        <v>-24.5</v>
      </c>
      <c r="CR160" s="513">
        <f t="shared" si="385"/>
        <v>0</v>
      </c>
      <c r="CS160" s="513">
        <f t="shared" si="413"/>
        <v>0</v>
      </c>
      <c r="CU160" s="161"/>
      <c r="CW160" s="103">
        <f t="shared" si="397"/>
        <v>-24.391094754535999</v>
      </c>
      <c r="CZ160" s="36">
        <v>42402</v>
      </c>
      <c r="DA160" s="107">
        <v>0.24429999999999985</v>
      </c>
      <c r="DB160" s="107">
        <v>0.20772499999999994</v>
      </c>
      <c r="DC160" s="173">
        <v>-23.474671999359984</v>
      </c>
      <c r="DD160" s="197">
        <v>0.1</v>
      </c>
      <c r="DE160" s="219">
        <v>-7.3077250000000005</v>
      </c>
      <c r="DF160" s="222">
        <f t="shared" si="430"/>
        <v>-2</v>
      </c>
      <c r="DG160" s="223">
        <f t="shared" si="431"/>
        <v>0</v>
      </c>
      <c r="DH160" s="198">
        <f t="shared" si="446"/>
        <v>-24.5</v>
      </c>
      <c r="DI160" s="198">
        <f t="shared" si="321"/>
        <v>0</v>
      </c>
      <c r="DJ160" s="503">
        <f t="shared" si="357"/>
        <v>0.05</v>
      </c>
      <c r="DK160" s="503">
        <f t="shared" si="358"/>
        <v>0</v>
      </c>
      <c r="DL160" s="503">
        <f t="shared" si="359"/>
        <v>0</v>
      </c>
      <c r="DM160" s="503">
        <f t="shared" si="360"/>
        <v>0</v>
      </c>
      <c r="DN160" s="504">
        <f t="shared" si="464"/>
        <v>-24.45</v>
      </c>
      <c r="DO160" s="513">
        <f t="shared" si="386"/>
        <v>0.03</v>
      </c>
      <c r="DP160" s="513">
        <f t="shared" si="415"/>
        <v>2.0000000000000004E-2</v>
      </c>
      <c r="DR160" s="161"/>
      <c r="DT160" s="103">
        <f t="shared" si="398"/>
        <v>-23.61672124979232</v>
      </c>
      <c r="DU160" s="178"/>
      <c r="DV160" s="179"/>
      <c r="DW160" s="36">
        <v>42402</v>
      </c>
      <c r="DX160" s="107">
        <v>0.24429999999999985</v>
      </c>
      <c r="DY160" s="107">
        <v>0.20772499999999994</v>
      </c>
      <c r="DZ160" s="173">
        <v>-23.474671999359984</v>
      </c>
      <c r="EA160" s="197">
        <v>0.1</v>
      </c>
      <c r="EB160" s="219">
        <v>1.942275</v>
      </c>
      <c r="EC160" s="222">
        <f t="shared" si="432"/>
        <v>0</v>
      </c>
      <c r="ED160" s="223">
        <f t="shared" si="433"/>
        <v>0.1</v>
      </c>
      <c r="EE160" s="198">
        <f t="shared" si="447"/>
        <v>-22.976014396181185</v>
      </c>
      <c r="EF160" s="198">
        <f t="shared" si="326"/>
        <v>1.0000000000001563E-2</v>
      </c>
      <c r="EG160" s="503">
        <f t="shared" si="361"/>
        <v>0</v>
      </c>
      <c r="EH160" s="503">
        <f t="shared" si="362"/>
        <v>0</v>
      </c>
      <c r="EI160" s="503">
        <f t="shared" si="363"/>
        <v>0</v>
      </c>
      <c r="EJ160" s="503">
        <f t="shared" si="364"/>
        <v>0</v>
      </c>
      <c r="EK160" s="504">
        <f t="shared" si="465"/>
        <v>-22.66012407350118</v>
      </c>
      <c r="EL160" s="513">
        <f t="shared" si="387"/>
        <v>1.0000000000001563E-2</v>
      </c>
      <c r="EM160" s="513">
        <f t="shared" si="417"/>
        <v>1.0000000000001563E-2</v>
      </c>
      <c r="EO160" s="161"/>
      <c r="EQ160" s="103">
        <f t="shared" si="399"/>
        <v>-22.042124073501174</v>
      </c>
      <c r="ER160" s="229">
        <v>-22.166666666666668</v>
      </c>
      <c r="ES160" s="179"/>
      <c r="ET160" s="36">
        <v>42402</v>
      </c>
      <c r="EU160" s="107">
        <v>0.24429999999999985</v>
      </c>
      <c r="EV160" s="107">
        <v>0.20772499999999994</v>
      </c>
      <c r="EW160" s="173">
        <v>-23.474671999359984</v>
      </c>
      <c r="EX160" s="197">
        <v>0.1</v>
      </c>
      <c r="EY160" s="219">
        <v>-1.0077249999999998</v>
      </c>
      <c r="EZ160" s="222">
        <f t="shared" si="434"/>
        <v>-1.25</v>
      </c>
      <c r="FA160" s="223">
        <f t="shared" si="435"/>
        <v>0</v>
      </c>
      <c r="FB160" s="198">
        <f t="shared" si="448"/>
        <v>-23.38785403864718</v>
      </c>
      <c r="FC160" s="198">
        <f t="shared" si="331"/>
        <v>-0.125</v>
      </c>
      <c r="FD160" s="503">
        <f t="shared" si="365"/>
        <v>0</v>
      </c>
      <c r="FE160" s="503">
        <f t="shared" si="366"/>
        <v>0</v>
      </c>
      <c r="FF160" s="503">
        <f t="shared" si="367"/>
        <v>0</v>
      </c>
      <c r="FG160" s="503">
        <f t="shared" si="368"/>
        <v>0</v>
      </c>
      <c r="FH160" s="504">
        <f t="shared" si="466"/>
        <v>-24.017854038647172</v>
      </c>
      <c r="FI160" s="513">
        <f t="shared" si="388"/>
        <v>-7.4999999999999997E-2</v>
      </c>
      <c r="FJ160" s="513">
        <f t="shared" si="419"/>
        <v>-0.125</v>
      </c>
      <c r="FL160" s="161"/>
      <c r="FN160" s="103">
        <f t="shared" si="400"/>
        <v>-23.278824596811962</v>
      </c>
      <c r="FO160" s="229">
        <v>-22.844055555555556</v>
      </c>
      <c r="FP160" s="179"/>
      <c r="FQ160" s="36">
        <v>42402</v>
      </c>
      <c r="FR160" s="107">
        <v>0.24429999999999985</v>
      </c>
      <c r="FS160" s="107">
        <v>0.20772499999999994</v>
      </c>
      <c r="FT160" s="173">
        <v>-23.474671999359984</v>
      </c>
      <c r="FU160" s="197">
        <v>0.1</v>
      </c>
      <c r="FV160" s="218">
        <v>-7.4577249999999999</v>
      </c>
      <c r="FW160" s="222">
        <f t="shared" si="436"/>
        <v>-2</v>
      </c>
      <c r="FX160" s="223">
        <f t="shared" si="437"/>
        <v>0</v>
      </c>
      <c r="FY160" s="198">
        <f t="shared" si="449"/>
        <v>-24.5</v>
      </c>
      <c r="FZ160" s="198">
        <f t="shared" si="336"/>
        <v>3.4999999999989484E-2</v>
      </c>
      <c r="GA160" s="503">
        <f t="shared" si="369"/>
        <v>0.05</v>
      </c>
      <c r="GB160" s="503">
        <f t="shared" si="370"/>
        <v>0</v>
      </c>
      <c r="GC160" s="503">
        <f t="shared" si="371"/>
        <v>0</v>
      </c>
      <c r="GD160" s="503">
        <f t="shared" si="372"/>
        <v>0</v>
      </c>
      <c r="GE160" s="504">
        <f t="shared" si="467"/>
        <v>-24.18</v>
      </c>
      <c r="GF160" s="513">
        <f t="shared" si="389"/>
        <v>5.0999999999993689E-2</v>
      </c>
      <c r="GG160" s="513">
        <f t="shared" si="421"/>
        <v>3.3999999999995797E-2</v>
      </c>
      <c r="GI160" s="161"/>
      <c r="GK160" s="103">
        <f t="shared" si="401"/>
        <v>-24.34900854747071</v>
      </c>
      <c r="GL160" s="178"/>
      <c r="GM160" s="179"/>
      <c r="GN160" s="36">
        <v>42402</v>
      </c>
      <c r="GO160" s="107">
        <v>0.24429999999999985</v>
      </c>
      <c r="GP160" s="107">
        <v>0.20772499999999994</v>
      </c>
      <c r="GQ160" s="173">
        <v>-23.474671999359984</v>
      </c>
      <c r="GR160" s="197">
        <v>0.1</v>
      </c>
      <c r="GS160" s="218">
        <v>2.0422750000000001</v>
      </c>
      <c r="GT160" s="222">
        <f t="shared" si="438"/>
        <v>0</v>
      </c>
      <c r="GU160" s="223">
        <f t="shared" si="439"/>
        <v>0.5</v>
      </c>
      <c r="GV160" s="198">
        <f t="shared" si="450"/>
        <v>-23.259999999999984</v>
      </c>
      <c r="GW160" s="198">
        <f t="shared" si="341"/>
        <v>5.0000000000000711E-2</v>
      </c>
      <c r="GX160" s="503">
        <f t="shared" si="373"/>
        <v>0</v>
      </c>
      <c r="GY160" s="503">
        <f t="shared" si="374"/>
        <v>0</v>
      </c>
      <c r="GZ160" s="503">
        <f t="shared" si="375"/>
        <v>0</v>
      </c>
      <c r="HA160" s="503">
        <f t="shared" si="376"/>
        <v>0</v>
      </c>
      <c r="HB160" s="504">
        <f t="shared" si="468"/>
        <v>-22.638454129133191</v>
      </c>
      <c r="HC160" s="513">
        <f t="shared" si="390"/>
        <v>5.0000000000000711E-2</v>
      </c>
      <c r="HD160" s="513">
        <f t="shared" si="423"/>
        <v>5.0000000000000711E-2</v>
      </c>
      <c r="HF160" s="161"/>
      <c r="HH160" s="103">
        <f t="shared" si="402"/>
        <v>-22.78905412913317</v>
      </c>
      <c r="HJ160" s="179"/>
      <c r="HK160" s="36">
        <v>42402</v>
      </c>
      <c r="HL160" s="107">
        <v>0.24429999999999985</v>
      </c>
      <c r="HM160" s="107">
        <v>0.20772499999999994</v>
      </c>
      <c r="HN160" s="173">
        <v>-23.474671999359984</v>
      </c>
      <c r="HO160" s="197">
        <v>0.1</v>
      </c>
      <c r="HP160" s="218">
        <v>0.24227500000000002</v>
      </c>
      <c r="HQ160" s="222">
        <f t="shared" si="440"/>
        <v>0</v>
      </c>
      <c r="HR160" s="223">
        <f t="shared" si="441"/>
        <v>-0.5</v>
      </c>
      <c r="HS160" s="198">
        <f t="shared" si="451"/>
        <v>-24.5</v>
      </c>
      <c r="HT160" s="198">
        <f t="shared" si="346"/>
        <v>0</v>
      </c>
      <c r="HU160" s="503">
        <f t="shared" si="377"/>
        <v>0</v>
      </c>
      <c r="HV160" s="503">
        <f t="shared" si="378"/>
        <v>0</v>
      </c>
      <c r="HW160" s="503">
        <f t="shared" si="379"/>
        <v>0</v>
      </c>
      <c r="HX160" s="503">
        <f t="shared" si="380"/>
        <v>0</v>
      </c>
      <c r="HY160" s="504">
        <f t="shared" si="469"/>
        <v>-24.1</v>
      </c>
      <c r="HZ160" s="513">
        <f t="shared" si="391"/>
        <v>0</v>
      </c>
      <c r="IA160" s="513">
        <f t="shared" si="425"/>
        <v>0</v>
      </c>
      <c r="IB160" s="159"/>
      <c r="IC160" s="161"/>
      <c r="ID160" s="159"/>
      <c r="IE160" s="103">
        <f t="shared" si="403"/>
        <v>-23.759579903397281</v>
      </c>
      <c r="IF160" s="178"/>
      <c r="IG160" s="179"/>
      <c r="IH160" s="36">
        <v>42402</v>
      </c>
      <c r="II160" s="107">
        <v>0.24429999999999985</v>
      </c>
      <c r="IJ160" s="107">
        <v>0.20772499999999994</v>
      </c>
      <c r="IK160" s="173">
        <v>-23.474671999359984</v>
      </c>
      <c r="IL160" s="197">
        <v>0.1</v>
      </c>
      <c r="IM160" s="218">
        <v>2.7422750000000002</v>
      </c>
      <c r="IN160" s="222">
        <f t="shared" si="442"/>
        <v>0</v>
      </c>
      <c r="IO160" s="223">
        <f t="shared" si="443"/>
        <v>0.5</v>
      </c>
      <c r="IP160" s="198">
        <f t="shared" si="452"/>
        <v>-23.119999999999994</v>
      </c>
      <c r="IQ160" s="198">
        <f t="shared" si="351"/>
        <v>5.0000000000000711E-2</v>
      </c>
      <c r="IR160" s="503">
        <f t="shared" si="381"/>
        <v>0</v>
      </c>
      <c r="IS160" s="503">
        <f t="shared" si="382"/>
        <v>0</v>
      </c>
      <c r="IT160" s="503">
        <f t="shared" si="383"/>
        <v>0</v>
      </c>
      <c r="IU160" s="503">
        <f t="shared" si="384"/>
        <v>0</v>
      </c>
      <c r="IV160" s="504">
        <f t="shared" si="470"/>
        <v>-22.664167740969177</v>
      </c>
      <c r="IW160" s="513">
        <f t="shared" si="392"/>
        <v>5.0000000000000711E-2</v>
      </c>
      <c r="IX160" s="513">
        <f t="shared" si="427"/>
        <v>5.0000000000000711E-2</v>
      </c>
      <c r="IY160" s="159"/>
      <c r="IZ160" s="161"/>
      <c r="JA160" s="159"/>
      <c r="JB160" s="103">
        <f t="shared" si="404"/>
        <v>-22.499514087414067</v>
      </c>
      <c r="JC160" s="184"/>
      <c r="JD160" s="515">
        <v>-23.474671999359984</v>
      </c>
      <c r="JF160" s="159">
        <v>-0.85772499999999996</v>
      </c>
      <c r="JG160" s="159">
        <f t="shared" si="455"/>
        <v>-24.391094754535999</v>
      </c>
      <c r="JH160" s="159"/>
      <c r="JJ160" s="159">
        <v>-7.3077250000000005</v>
      </c>
      <c r="JK160" s="159">
        <f t="shared" si="456"/>
        <v>-23.61672124979232</v>
      </c>
      <c r="JL160" s="159"/>
      <c r="JN160" s="159">
        <v>1.942275</v>
      </c>
      <c r="JO160" s="159">
        <f t="shared" si="457"/>
        <v>-22.042124073501174</v>
      </c>
      <c r="JP160" s="514">
        <v>-22.166666666666668</v>
      </c>
      <c r="JR160" s="159">
        <v>-1.0077249999999998</v>
      </c>
      <c r="JS160" s="159">
        <f t="shared" si="458"/>
        <v>-23.278824596811962</v>
      </c>
      <c r="JT160" s="228">
        <v>-22.844055555555556</v>
      </c>
      <c r="JV160" s="159">
        <v>-7.4577249999999999</v>
      </c>
      <c r="JW160" s="159">
        <f t="shared" si="459"/>
        <v>-24.34900854747071</v>
      </c>
      <c r="JX160" s="159"/>
      <c r="JZ160" s="159">
        <v>2.0422750000000001</v>
      </c>
      <c r="KA160" s="159">
        <f t="shared" si="460"/>
        <v>-22.78905412913317</v>
      </c>
      <c r="KB160" s="159"/>
      <c r="KD160" s="370">
        <v>0.24227500000000002</v>
      </c>
      <c r="KE160" s="159">
        <f t="shared" si="461"/>
        <v>-23.759579903397281</v>
      </c>
      <c r="KF160" s="159"/>
      <c r="KH160" s="218">
        <v>2.7422750000000002</v>
      </c>
      <c r="KI160" s="159">
        <v>-22.499514087414067</v>
      </c>
      <c r="KJ160" s="159"/>
      <c r="KK160" s="36">
        <v>42402</v>
      </c>
      <c r="KL160" s="36"/>
    </row>
    <row r="161" spans="1:315" x14ac:dyDescent="0.25">
      <c r="A161" s="95">
        <v>41307</v>
      </c>
      <c r="B161" s="36">
        <v>41307</v>
      </c>
      <c r="C161" s="303">
        <v>-0.65</v>
      </c>
      <c r="D161" s="303">
        <v>-7.1000000000000005</v>
      </c>
      <c r="E161" s="303">
        <v>2.15</v>
      </c>
      <c r="F161" s="303">
        <v>-0.79999999999999993</v>
      </c>
      <c r="G161" s="303">
        <v>-7.25</v>
      </c>
      <c r="H161" s="303">
        <v>2.25</v>
      </c>
      <c r="I161" s="303">
        <v>0.44999999999999996</v>
      </c>
      <c r="J161" s="303">
        <v>2.95</v>
      </c>
      <c r="K161" s="105"/>
      <c r="L161" s="36">
        <v>42402</v>
      </c>
      <c r="M161" s="107">
        <v>0.24429999999999985</v>
      </c>
      <c r="N161" s="98">
        <f t="shared" si="453"/>
        <v>0.20772499999999994</v>
      </c>
      <c r="O161" s="107">
        <f t="shared" si="454"/>
        <v>0.17171666666666663</v>
      </c>
      <c r="P161" s="264"/>
      <c r="Q161" s="177">
        <v>42402</v>
      </c>
      <c r="R161" s="303">
        <v>-0.65</v>
      </c>
      <c r="S161" s="219">
        <v>-0.85772499999999996</v>
      </c>
      <c r="U161" s="303">
        <v>-7.1000000000000005</v>
      </c>
      <c r="V161" s="219">
        <v>-7.3077250000000005</v>
      </c>
      <c r="X161" s="303">
        <v>2.15</v>
      </c>
      <c r="Y161" s="219">
        <v>1.942275</v>
      </c>
      <c r="Z161" s="182">
        <v>-22.166666666666668</v>
      </c>
      <c r="AA161" s="303">
        <v>-0.79999999999999993</v>
      </c>
      <c r="AB161" s="219">
        <v>-1.0077249999999998</v>
      </c>
      <c r="AC161" s="182">
        <v>-22.844055555555556</v>
      </c>
      <c r="AD161" s="303">
        <v>-7.25</v>
      </c>
      <c r="AE161" s="218">
        <v>-7.4577249999999999</v>
      </c>
      <c r="AG161" s="303">
        <v>2.25</v>
      </c>
      <c r="AH161" s="218">
        <v>2.0422750000000001</v>
      </c>
      <c r="AJ161" s="303">
        <v>0.44999999999999996</v>
      </c>
      <c r="AK161" s="218">
        <v>0.24227500000000002</v>
      </c>
      <c r="AL161" s="103"/>
      <c r="AM161" s="303">
        <v>2.95</v>
      </c>
      <c r="AN161" s="330">
        <f t="shared" si="444"/>
        <v>2.7422750000000002</v>
      </c>
      <c r="AO161" s="103"/>
      <c r="AZ161" s="36">
        <v>42403</v>
      </c>
      <c r="BA161" s="303">
        <v>-0.95000000000000007</v>
      </c>
      <c r="BB161" s="227"/>
      <c r="BC161" s="303">
        <v>-5.6</v>
      </c>
      <c r="BD161" s="184"/>
      <c r="BE161" s="303">
        <v>1.95</v>
      </c>
      <c r="BF161" s="184"/>
      <c r="BG161" s="303">
        <v>-2.8499999999999996</v>
      </c>
      <c r="BH161" s="184"/>
      <c r="BI161" s="303">
        <v>-8.9</v>
      </c>
      <c r="BJ161" s="184"/>
      <c r="BK161" s="303">
        <v>3.7</v>
      </c>
      <c r="BL161" s="374"/>
      <c r="BM161" s="303">
        <v>-3.25</v>
      </c>
      <c r="BN161" s="184"/>
      <c r="BO161" s="303">
        <v>-1.05</v>
      </c>
      <c r="BP161" s="184"/>
      <c r="BQ161">
        <f t="shared" si="396"/>
        <v>1</v>
      </c>
      <c r="BR161" s="36">
        <v>42393</v>
      </c>
      <c r="BS161">
        <v>98</v>
      </c>
      <c r="BT161">
        <f t="shared" si="393"/>
        <v>0.98</v>
      </c>
      <c r="BU161" s="100"/>
      <c r="BV161" s="36">
        <v>42403</v>
      </c>
      <c r="BW161" s="100">
        <v>107</v>
      </c>
      <c r="BX161" s="100">
        <f t="shared" si="394"/>
        <v>1.07</v>
      </c>
      <c r="BY161" s="100">
        <f t="shared" si="395"/>
        <v>-23.43168035515999</v>
      </c>
      <c r="BZ161" s="100"/>
      <c r="CA161" s="100"/>
      <c r="CC161" s="36">
        <v>42403</v>
      </c>
      <c r="CD161" s="107">
        <v>0.31914999999999993</v>
      </c>
      <c r="CE161" s="107">
        <v>0.28172499999999989</v>
      </c>
      <c r="CF161" s="173">
        <v>-23.43168035515999</v>
      </c>
      <c r="CG161" s="197">
        <v>0.1</v>
      </c>
      <c r="CH161" s="219">
        <v>-1.231725</v>
      </c>
      <c r="CI161" s="222">
        <f t="shared" si="428"/>
        <v>-1.25</v>
      </c>
      <c r="CJ161" s="223">
        <f t="shared" si="429"/>
        <v>0</v>
      </c>
      <c r="CK161" s="198">
        <f t="shared" si="445"/>
        <v>-24.5</v>
      </c>
      <c r="CL161" s="198">
        <f t="shared" si="316"/>
        <v>0</v>
      </c>
      <c r="CM161" s="503">
        <f t="shared" si="353"/>
        <v>9.0000000000000011E-2</v>
      </c>
      <c r="CN161" s="503">
        <f t="shared" si="354"/>
        <v>0</v>
      </c>
      <c r="CO161" s="503">
        <f t="shared" si="355"/>
        <v>0</v>
      </c>
      <c r="CP161" s="503">
        <f t="shared" si="356"/>
        <v>0</v>
      </c>
      <c r="CQ161" s="504">
        <f t="shared" si="463"/>
        <v>-24.41</v>
      </c>
      <c r="CR161" s="513">
        <f t="shared" si="385"/>
        <v>5.4000000000000006E-2</v>
      </c>
      <c r="CS161" s="513">
        <f t="shared" si="413"/>
        <v>3.6000000000000004E-2</v>
      </c>
      <c r="CU161" s="161"/>
      <c r="CW161" s="103">
        <f t="shared" si="397"/>
        <v>-24.355094754535997</v>
      </c>
      <c r="CZ161" s="36">
        <v>42403</v>
      </c>
      <c r="DA161" s="107">
        <v>0.31914999999999993</v>
      </c>
      <c r="DB161" s="107">
        <v>0.28172499999999989</v>
      </c>
      <c r="DC161" s="173">
        <v>-23.43168035515999</v>
      </c>
      <c r="DD161" s="197">
        <v>0.1</v>
      </c>
      <c r="DE161" s="219">
        <v>-5.8817249999999994</v>
      </c>
      <c r="DF161" s="222">
        <f t="shared" si="430"/>
        <v>-1.7</v>
      </c>
      <c r="DG161" s="223">
        <f t="shared" si="431"/>
        <v>0</v>
      </c>
      <c r="DH161" s="198">
        <f t="shared" si="446"/>
        <v>-24.5</v>
      </c>
      <c r="DI161" s="198">
        <f t="shared" si="321"/>
        <v>0</v>
      </c>
      <c r="DJ161" s="503">
        <f t="shared" si="357"/>
        <v>0.05</v>
      </c>
      <c r="DK161" s="503">
        <f t="shared" si="358"/>
        <v>0</v>
      </c>
      <c r="DL161" s="503">
        <f t="shared" si="359"/>
        <v>0</v>
      </c>
      <c r="DM161" s="503">
        <f t="shared" si="360"/>
        <v>0</v>
      </c>
      <c r="DN161" s="504">
        <f t="shared" si="464"/>
        <v>-24.4</v>
      </c>
      <c r="DO161" s="513">
        <f t="shared" si="386"/>
        <v>0.03</v>
      </c>
      <c r="DP161" s="513">
        <f t="shared" si="415"/>
        <v>2.0000000000000004E-2</v>
      </c>
      <c r="DR161" s="161"/>
      <c r="DT161" s="103">
        <f t="shared" si="398"/>
        <v>-23.596721249792321</v>
      </c>
      <c r="DU161" s="178"/>
      <c r="DV161" s="179"/>
      <c r="DW161" s="36">
        <v>42403</v>
      </c>
      <c r="DX161" s="107">
        <v>0.31914999999999993</v>
      </c>
      <c r="DY161" s="107">
        <v>0.28172499999999989</v>
      </c>
      <c r="DZ161" s="173">
        <v>-23.43168035515999</v>
      </c>
      <c r="EA161" s="197">
        <v>0.1</v>
      </c>
      <c r="EB161" s="219">
        <v>1.668275</v>
      </c>
      <c r="EC161" s="222">
        <f t="shared" si="432"/>
        <v>0</v>
      </c>
      <c r="ED161" s="223">
        <f t="shared" si="433"/>
        <v>0.1</v>
      </c>
      <c r="EE161" s="198">
        <f t="shared" si="447"/>
        <v>-22.966014396181183</v>
      </c>
      <c r="EF161" s="198">
        <f t="shared" si="326"/>
        <v>1.0000000000001563E-2</v>
      </c>
      <c r="EG161" s="503">
        <f t="shared" si="361"/>
        <v>0</v>
      </c>
      <c r="EH161" s="503">
        <f t="shared" si="362"/>
        <v>0</v>
      </c>
      <c r="EI161" s="503">
        <f t="shared" si="363"/>
        <v>0</v>
      </c>
      <c r="EJ161" s="503">
        <f t="shared" si="364"/>
        <v>0</v>
      </c>
      <c r="EK161" s="504">
        <f t="shared" si="465"/>
        <v>-22.650124073501178</v>
      </c>
      <c r="EL161" s="513">
        <f t="shared" si="387"/>
        <v>1.0000000000001563E-2</v>
      </c>
      <c r="EM161" s="513">
        <f t="shared" si="417"/>
        <v>1.0000000000001563E-2</v>
      </c>
      <c r="EO161" s="161"/>
      <c r="EQ161" s="103">
        <f t="shared" si="399"/>
        <v>-22.032124073501173</v>
      </c>
      <c r="ER161" s="178"/>
      <c r="ES161" s="179"/>
      <c r="ET161" s="36">
        <v>42403</v>
      </c>
      <c r="EU161" s="107">
        <v>0.31914999999999993</v>
      </c>
      <c r="EV161" s="107">
        <v>0.28172499999999989</v>
      </c>
      <c r="EW161" s="173">
        <v>-23.43168035515999</v>
      </c>
      <c r="EX161" s="197">
        <v>0.1</v>
      </c>
      <c r="EY161" s="219">
        <v>-3.1317249999999994</v>
      </c>
      <c r="EZ161" s="222">
        <f t="shared" si="434"/>
        <v>-1.6</v>
      </c>
      <c r="FA161" s="223">
        <f t="shared" si="435"/>
        <v>0</v>
      </c>
      <c r="FB161" s="198">
        <f t="shared" si="448"/>
        <v>-23.547854038647181</v>
      </c>
      <c r="FC161" s="198">
        <f t="shared" si="331"/>
        <v>-0.16000000000000014</v>
      </c>
      <c r="FD161" s="503">
        <f t="shared" si="365"/>
        <v>0</v>
      </c>
      <c r="FE161" s="503">
        <f t="shared" si="366"/>
        <v>0</v>
      </c>
      <c r="FF161" s="503">
        <f t="shared" si="367"/>
        <v>0</v>
      </c>
      <c r="FG161" s="503">
        <f t="shared" si="368"/>
        <v>0</v>
      </c>
      <c r="FH161" s="504">
        <f t="shared" si="466"/>
        <v>-24.177854038647173</v>
      </c>
      <c r="FI161" s="513">
        <f t="shared" si="388"/>
        <v>-9.6000000000000085E-2</v>
      </c>
      <c r="FJ161" s="513">
        <f t="shared" si="419"/>
        <v>-6.4000000000000057E-2</v>
      </c>
      <c r="FL161" s="161"/>
      <c r="FN161" s="103">
        <f t="shared" si="400"/>
        <v>-23.342824596811962</v>
      </c>
      <c r="FO161" s="178"/>
      <c r="FP161" s="179"/>
      <c r="FQ161" s="36">
        <v>42403</v>
      </c>
      <c r="FR161" s="107">
        <v>0.31914999999999993</v>
      </c>
      <c r="FS161" s="107">
        <v>0.28172499999999989</v>
      </c>
      <c r="FT161" s="173">
        <v>-23.43168035515999</v>
      </c>
      <c r="FU161" s="197">
        <v>0.1</v>
      </c>
      <c r="FV161" s="218">
        <v>-9.1817250000000001</v>
      </c>
      <c r="FW161" s="222">
        <f t="shared" si="436"/>
        <v>-2</v>
      </c>
      <c r="FX161" s="223">
        <f t="shared" si="437"/>
        <v>0</v>
      </c>
      <c r="FY161" s="198">
        <f t="shared" si="449"/>
        <v>-24.5</v>
      </c>
      <c r="FZ161" s="198">
        <f t="shared" si="336"/>
        <v>0</v>
      </c>
      <c r="GA161" s="503">
        <f t="shared" si="369"/>
        <v>0.05</v>
      </c>
      <c r="GB161" s="503">
        <f t="shared" si="370"/>
        <v>0</v>
      </c>
      <c r="GC161" s="503">
        <f t="shared" si="371"/>
        <v>0</v>
      </c>
      <c r="GD161" s="503">
        <f t="shared" si="372"/>
        <v>0</v>
      </c>
      <c r="GE161" s="504">
        <f t="shared" si="467"/>
        <v>-24.13</v>
      </c>
      <c r="GF161" s="513">
        <f t="shared" si="389"/>
        <v>0.03</v>
      </c>
      <c r="GG161" s="513">
        <f t="shared" si="421"/>
        <v>2.0000000000000004E-2</v>
      </c>
      <c r="GI161" s="161"/>
      <c r="GK161" s="103">
        <f t="shared" si="401"/>
        <v>-24.329008547470711</v>
      </c>
      <c r="GL161" s="178"/>
      <c r="GM161" s="179"/>
      <c r="GN161" s="36">
        <v>42403</v>
      </c>
      <c r="GO161" s="107">
        <v>0.31914999999999993</v>
      </c>
      <c r="GP161" s="107">
        <v>0.28172499999999989</v>
      </c>
      <c r="GQ161" s="173">
        <v>-23.43168035515999</v>
      </c>
      <c r="GR161" s="197">
        <v>0.1</v>
      </c>
      <c r="GS161" s="218">
        <v>3.4182750000000004</v>
      </c>
      <c r="GT161" s="222">
        <f t="shared" si="438"/>
        <v>0</v>
      </c>
      <c r="GU161" s="223">
        <f t="shared" si="439"/>
        <v>1</v>
      </c>
      <c r="GV161" s="198">
        <f t="shared" si="450"/>
        <v>-23.159999999999982</v>
      </c>
      <c r="GW161" s="198">
        <f t="shared" si="341"/>
        <v>0.10000000000000142</v>
      </c>
      <c r="GX161" s="503">
        <f t="shared" si="373"/>
        <v>0</v>
      </c>
      <c r="GY161" s="503">
        <f t="shared" si="374"/>
        <v>0</v>
      </c>
      <c r="GZ161" s="503">
        <f t="shared" si="375"/>
        <v>0</v>
      </c>
      <c r="HA161" s="503">
        <f t="shared" si="376"/>
        <v>0</v>
      </c>
      <c r="HB161" s="504">
        <f t="shared" si="468"/>
        <v>-22.538454129133189</v>
      </c>
      <c r="HC161" s="513">
        <f t="shared" si="390"/>
        <v>0.10000000000000142</v>
      </c>
      <c r="HD161" s="513">
        <f t="shared" si="423"/>
        <v>0.10000000000000142</v>
      </c>
      <c r="HF161" s="161"/>
      <c r="HH161" s="103">
        <f t="shared" si="402"/>
        <v>-22.689054129133169</v>
      </c>
      <c r="HJ161" s="179"/>
      <c r="HK161" s="36">
        <v>42403</v>
      </c>
      <c r="HL161" s="107">
        <v>0.31914999999999993</v>
      </c>
      <c r="HM161" s="107">
        <v>0.28172499999999989</v>
      </c>
      <c r="HN161" s="173">
        <v>-23.43168035515999</v>
      </c>
      <c r="HO161" s="197">
        <v>0.1</v>
      </c>
      <c r="HP161" s="218">
        <v>-3.5317249999999998</v>
      </c>
      <c r="HQ161" s="222">
        <f t="shared" si="440"/>
        <v>-1.6</v>
      </c>
      <c r="HR161" s="223">
        <f t="shared" si="441"/>
        <v>0</v>
      </c>
      <c r="HS161" s="198">
        <f t="shared" si="451"/>
        <v>-24.5</v>
      </c>
      <c r="HT161" s="198">
        <f t="shared" si="346"/>
        <v>0</v>
      </c>
      <c r="HU161" s="503">
        <f t="shared" si="377"/>
        <v>6.9999999999999993E-2</v>
      </c>
      <c r="HV161" s="503">
        <f t="shared" si="378"/>
        <v>0</v>
      </c>
      <c r="HW161" s="503">
        <f t="shared" si="379"/>
        <v>0</v>
      </c>
      <c r="HX161" s="503">
        <f t="shared" si="380"/>
        <v>0</v>
      </c>
      <c r="HY161" s="504">
        <f t="shared" si="469"/>
        <v>-24.03</v>
      </c>
      <c r="HZ161" s="513">
        <f t="shared" si="391"/>
        <v>4.1999999999999996E-2</v>
      </c>
      <c r="IA161" s="513">
        <f t="shared" si="425"/>
        <v>2.7999999999999997E-2</v>
      </c>
      <c r="IB161" s="159"/>
      <c r="IC161" s="161"/>
      <c r="ID161" s="159"/>
      <c r="IE161" s="103">
        <f t="shared" si="403"/>
        <v>-23.731579903397282</v>
      </c>
      <c r="IF161" s="178"/>
      <c r="IG161" s="179"/>
      <c r="IH161" s="36">
        <v>42403</v>
      </c>
      <c r="II161" s="107">
        <v>0.31914999999999993</v>
      </c>
      <c r="IJ161" s="107">
        <v>0.28172499999999989</v>
      </c>
      <c r="IK161" s="173">
        <v>-23.43168035515999</v>
      </c>
      <c r="IL161" s="197">
        <v>0.1</v>
      </c>
      <c r="IM161" s="218">
        <v>-1.331725</v>
      </c>
      <c r="IN161" s="222">
        <f t="shared" si="442"/>
        <v>-1.25</v>
      </c>
      <c r="IO161" s="223">
        <f t="shared" si="443"/>
        <v>0</v>
      </c>
      <c r="IP161" s="198">
        <f t="shared" si="452"/>
        <v>-23.244999999999994</v>
      </c>
      <c r="IQ161" s="198">
        <f t="shared" si="351"/>
        <v>-0.125</v>
      </c>
      <c r="IR161" s="503">
        <f t="shared" si="381"/>
        <v>0</v>
      </c>
      <c r="IS161" s="503">
        <f t="shared" si="382"/>
        <v>0</v>
      </c>
      <c r="IT161" s="503">
        <f t="shared" si="383"/>
        <v>0</v>
      </c>
      <c r="IU161" s="503">
        <f t="shared" si="384"/>
        <v>0</v>
      </c>
      <c r="IV161" s="504">
        <f t="shared" si="470"/>
        <v>-22.789167740969177</v>
      </c>
      <c r="IW161" s="513">
        <f t="shared" si="392"/>
        <v>-0.125</v>
      </c>
      <c r="IX161" s="513">
        <f t="shared" si="427"/>
        <v>-0.125</v>
      </c>
      <c r="IY161" s="159"/>
      <c r="IZ161" s="161"/>
      <c r="JA161" s="159"/>
      <c r="JB161" s="103">
        <f t="shared" si="404"/>
        <v>-22.624514087414067</v>
      </c>
      <c r="JC161" s="184"/>
      <c r="JD161" s="515">
        <v>-23.43168035515999</v>
      </c>
      <c r="JF161" s="159">
        <v>-1.231725</v>
      </c>
      <c r="JG161" s="159">
        <f t="shared" si="455"/>
        <v>-24.355094754535997</v>
      </c>
      <c r="JH161" s="159"/>
      <c r="JJ161" s="159">
        <v>-5.8817249999999994</v>
      </c>
      <c r="JK161" s="159">
        <f t="shared" si="456"/>
        <v>-23.596721249792321</v>
      </c>
      <c r="JL161" s="159"/>
      <c r="JN161" s="159">
        <v>1.668275</v>
      </c>
      <c r="JO161" s="159">
        <f t="shared" si="457"/>
        <v>-22.032124073501173</v>
      </c>
      <c r="JP161" s="159"/>
      <c r="JR161" s="159">
        <v>-3.1317249999999994</v>
      </c>
      <c r="JS161" s="159">
        <f t="shared" si="458"/>
        <v>-23.342824596811962</v>
      </c>
      <c r="JT161" s="159"/>
      <c r="JV161" s="159">
        <v>-9.1817250000000001</v>
      </c>
      <c r="JW161" s="159">
        <f t="shared" si="459"/>
        <v>-24.329008547470711</v>
      </c>
      <c r="JX161" s="159"/>
      <c r="JZ161" s="159">
        <v>3.4182750000000004</v>
      </c>
      <c r="KA161" s="159">
        <f t="shared" si="460"/>
        <v>-22.689054129133169</v>
      </c>
      <c r="KB161" s="159"/>
      <c r="KD161" s="370">
        <v>-3.5317249999999998</v>
      </c>
      <c r="KE161" s="159">
        <f t="shared" si="461"/>
        <v>-23.731579903397282</v>
      </c>
      <c r="KF161" s="159"/>
      <c r="KH161" s="218">
        <v>-1.331725</v>
      </c>
      <c r="KI161" s="159">
        <v>-22.624514087414067</v>
      </c>
      <c r="KJ161" s="159"/>
      <c r="KK161" s="36">
        <v>42403</v>
      </c>
      <c r="KL161" s="36"/>
    </row>
    <row r="162" spans="1:315" x14ac:dyDescent="0.25">
      <c r="A162" s="95">
        <v>41308</v>
      </c>
      <c r="B162" s="36">
        <v>41308</v>
      </c>
      <c r="C162" s="303">
        <v>-0.95000000000000007</v>
      </c>
      <c r="D162" s="303">
        <v>-5.6</v>
      </c>
      <c r="E162" s="303">
        <v>1.95</v>
      </c>
      <c r="F162" s="303">
        <v>-2.8499999999999996</v>
      </c>
      <c r="G162" s="303">
        <v>-8.9</v>
      </c>
      <c r="H162" s="303">
        <v>3.7</v>
      </c>
      <c r="I162" s="303">
        <v>-3.25</v>
      </c>
      <c r="J162" s="303">
        <v>-1.05</v>
      </c>
      <c r="K162" s="105"/>
      <c r="L162" s="36">
        <v>42403</v>
      </c>
      <c r="M162" s="107">
        <v>0.31914999999999993</v>
      </c>
      <c r="N162" s="98">
        <f t="shared" si="453"/>
        <v>0.28172499999999989</v>
      </c>
      <c r="O162" s="107">
        <f t="shared" si="454"/>
        <v>0.24486666666666659</v>
      </c>
      <c r="P162" s="264"/>
      <c r="Q162" s="177">
        <v>42403</v>
      </c>
      <c r="R162" s="303">
        <v>-0.95000000000000007</v>
      </c>
      <c r="S162" s="219">
        <v>-1.231725</v>
      </c>
      <c r="U162" s="303">
        <v>-5.6</v>
      </c>
      <c r="V162" s="219">
        <v>-5.8817249999999994</v>
      </c>
      <c r="X162" s="303">
        <v>1.95</v>
      </c>
      <c r="Y162" s="219">
        <v>1.668275</v>
      </c>
      <c r="AA162" s="303">
        <v>-2.8499999999999996</v>
      </c>
      <c r="AB162" s="219">
        <v>-3.1317249999999994</v>
      </c>
      <c r="AD162" s="303">
        <v>-8.9</v>
      </c>
      <c r="AE162" s="218">
        <v>-9.1817250000000001</v>
      </c>
      <c r="AG162" s="303">
        <v>3.7</v>
      </c>
      <c r="AH162" s="218">
        <v>3.4182750000000004</v>
      </c>
      <c r="AJ162" s="303">
        <v>-3.25</v>
      </c>
      <c r="AK162" s="218">
        <v>-3.5317249999999998</v>
      </c>
      <c r="AL162" s="103"/>
      <c r="AM162" s="303">
        <v>-1.05</v>
      </c>
      <c r="AN162" s="330">
        <f t="shared" si="444"/>
        <v>-1.331725</v>
      </c>
      <c r="AO162" s="103"/>
      <c r="AZ162" s="36">
        <v>42404</v>
      </c>
      <c r="BA162" s="303">
        <v>0.65</v>
      </c>
      <c r="BB162" s="227"/>
      <c r="BC162" s="303">
        <v>-7</v>
      </c>
      <c r="BD162" s="184"/>
      <c r="BE162" s="303">
        <v>2</v>
      </c>
      <c r="BF162" s="184"/>
      <c r="BG162" s="303">
        <v>-0.7</v>
      </c>
      <c r="BH162" s="184"/>
      <c r="BI162" s="303">
        <v>-6.85</v>
      </c>
      <c r="BJ162" s="184"/>
      <c r="BK162" s="303">
        <v>4.05</v>
      </c>
      <c r="BL162" s="374"/>
      <c r="BM162" s="303">
        <v>-9.3000000000000007</v>
      </c>
      <c r="BN162" s="184"/>
      <c r="BO162" s="303">
        <v>-3.1999999999999997</v>
      </c>
      <c r="BP162" s="184"/>
      <c r="BQ162">
        <f t="shared" si="396"/>
        <v>1</v>
      </c>
      <c r="BR162" s="36">
        <v>42394</v>
      </c>
      <c r="BS162">
        <v>99</v>
      </c>
      <c r="BT162">
        <f t="shared" si="393"/>
        <v>0.99</v>
      </c>
      <c r="BU162" s="100"/>
      <c r="BV162" s="36">
        <v>42404</v>
      </c>
      <c r="BW162" s="100">
        <v>108</v>
      </c>
      <c r="BX162" s="100">
        <f t="shared" si="394"/>
        <v>1.08</v>
      </c>
      <c r="BY162" s="100">
        <f t="shared" si="395"/>
        <v>-23.386703439359991</v>
      </c>
      <c r="BZ162" s="100"/>
      <c r="CA162" s="100"/>
      <c r="CC162" s="36">
        <v>42404</v>
      </c>
      <c r="CD162" s="107">
        <v>0.39570000000000005</v>
      </c>
      <c r="CE162" s="107">
        <v>0.35742499999999999</v>
      </c>
      <c r="CF162" s="173">
        <v>-23.386703439359991</v>
      </c>
      <c r="CG162" s="197">
        <v>0.1</v>
      </c>
      <c r="CH162" s="219">
        <v>0.29257500000000003</v>
      </c>
      <c r="CI162" s="222">
        <f t="shared" si="428"/>
        <v>0</v>
      </c>
      <c r="CJ162" s="223">
        <f t="shared" si="429"/>
        <v>-0.5</v>
      </c>
      <c r="CK162" s="198">
        <f t="shared" si="445"/>
        <v>-24.5</v>
      </c>
      <c r="CL162" s="198">
        <f t="shared" si="316"/>
        <v>0</v>
      </c>
      <c r="CM162" s="503">
        <f t="shared" si="353"/>
        <v>0</v>
      </c>
      <c r="CN162" s="503">
        <f t="shared" si="354"/>
        <v>0</v>
      </c>
      <c r="CO162" s="503">
        <f t="shared" si="355"/>
        <v>0</v>
      </c>
      <c r="CP162" s="503">
        <f t="shared" si="356"/>
        <v>0</v>
      </c>
      <c r="CQ162" s="504">
        <f t="shared" si="463"/>
        <v>-24.41</v>
      </c>
      <c r="CR162" s="513">
        <f t="shared" si="385"/>
        <v>0</v>
      </c>
      <c r="CS162" s="513">
        <f t="shared" si="413"/>
        <v>0</v>
      </c>
      <c r="CU162" s="161"/>
      <c r="CW162" s="103">
        <f t="shared" si="397"/>
        <v>-24.355094754535997</v>
      </c>
      <c r="CZ162" s="36">
        <v>42404</v>
      </c>
      <c r="DA162" s="107">
        <v>0.39570000000000005</v>
      </c>
      <c r="DB162" s="107">
        <v>0.35742499999999999</v>
      </c>
      <c r="DC162" s="173">
        <v>-23.386703439359991</v>
      </c>
      <c r="DD162" s="197">
        <v>0.1</v>
      </c>
      <c r="DE162" s="219">
        <v>-7.3574250000000001</v>
      </c>
      <c r="DF162" s="222">
        <f t="shared" si="430"/>
        <v>-2</v>
      </c>
      <c r="DG162" s="223">
        <f t="shared" si="431"/>
        <v>0</v>
      </c>
      <c r="DH162" s="198">
        <f t="shared" si="446"/>
        <v>-24.5</v>
      </c>
      <c r="DI162" s="198">
        <f t="shared" si="321"/>
        <v>0</v>
      </c>
      <c r="DJ162" s="503">
        <f t="shared" si="357"/>
        <v>0.05</v>
      </c>
      <c r="DK162" s="503">
        <f t="shared" si="358"/>
        <v>0</v>
      </c>
      <c r="DL162" s="503">
        <f t="shared" si="359"/>
        <v>0</v>
      </c>
      <c r="DM162" s="503">
        <f t="shared" si="360"/>
        <v>0</v>
      </c>
      <c r="DN162" s="504">
        <f t="shared" si="464"/>
        <v>-24.349999999999998</v>
      </c>
      <c r="DO162" s="513">
        <f t="shared" si="386"/>
        <v>0.03</v>
      </c>
      <c r="DP162" s="513">
        <f t="shared" si="415"/>
        <v>2.0000000000000004E-2</v>
      </c>
      <c r="DR162" s="161"/>
      <c r="DT162" s="103">
        <f t="shared" si="398"/>
        <v>-23.576721249792321</v>
      </c>
      <c r="DU162" s="178"/>
      <c r="DV162" s="179"/>
      <c r="DW162" s="36">
        <v>42404</v>
      </c>
      <c r="DX162" s="107">
        <v>0.39570000000000005</v>
      </c>
      <c r="DY162" s="107">
        <v>0.35742499999999999</v>
      </c>
      <c r="DZ162" s="173">
        <v>-23.386703439359991</v>
      </c>
      <c r="EA162" s="197">
        <v>0.1</v>
      </c>
      <c r="EB162" s="219">
        <v>1.6425749999999999</v>
      </c>
      <c r="EC162" s="222">
        <f t="shared" si="432"/>
        <v>0</v>
      </c>
      <c r="ED162" s="223">
        <f t="shared" si="433"/>
        <v>0.1</v>
      </c>
      <c r="EE162" s="198">
        <f t="shared" si="447"/>
        <v>-22.956014396181182</v>
      </c>
      <c r="EF162" s="198">
        <f t="shared" si="326"/>
        <v>1.0000000000001563E-2</v>
      </c>
      <c r="EG162" s="503">
        <f t="shared" si="361"/>
        <v>0</v>
      </c>
      <c r="EH162" s="503">
        <f t="shared" si="362"/>
        <v>0</v>
      </c>
      <c r="EI162" s="503">
        <f t="shared" si="363"/>
        <v>0</v>
      </c>
      <c r="EJ162" s="503">
        <f t="shared" si="364"/>
        <v>0</v>
      </c>
      <c r="EK162" s="504">
        <f t="shared" si="465"/>
        <v>-22.640124073501177</v>
      </c>
      <c r="EL162" s="513">
        <f t="shared" si="387"/>
        <v>1.0000000000001563E-2</v>
      </c>
      <c r="EM162" s="513">
        <f t="shared" si="417"/>
        <v>1.0000000000001563E-2</v>
      </c>
      <c r="EO162" s="161"/>
      <c r="EQ162" s="103">
        <f t="shared" si="399"/>
        <v>-22.022124073501171</v>
      </c>
      <c r="ER162" s="178"/>
      <c r="ES162" s="179"/>
      <c r="ET162" s="36">
        <v>42404</v>
      </c>
      <c r="EU162" s="107">
        <v>0.39570000000000005</v>
      </c>
      <c r="EV162" s="107">
        <v>0.35742499999999999</v>
      </c>
      <c r="EW162" s="173">
        <v>-23.386703439359991</v>
      </c>
      <c r="EX162" s="197">
        <v>0.1</v>
      </c>
      <c r="EY162" s="219">
        <v>-1.0574249999999998</v>
      </c>
      <c r="EZ162" s="222">
        <f t="shared" si="434"/>
        <v>-1.25</v>
      </c>
      <c r="FA162" s="223">
        <f t="shared" si="435"/>
        <v>0</v>
      </c>
      <c r="FB162" s="198">
        <f t="shared" si="448"/>
        <v>-23.672854038647181</v>
      </c>
      <c r="FC162" s="198">
        <f t="shared" si="331"/>
        <v>-0.125</v>
      </c>
      <c r="FD162" s="503">
        <f t="shared" si="365"/>
        <v>0</v>
      </c>
      <c r="FE162" s="503">
        <f t="shared" si="366"/>
        <v>0</v>
      </c>
      <c r="FF162" s="503">
        <f t="shared" si="367"/>
        <v>0</v>
      </c>
      <c r="FG162" s="503">
        <f t="shared" si="368"/>
        <v>0</v>
      </c>
      <c r="FH162" s="504">
        <f t="shared" si="466"/>
        <v>-24.302854038647173</v>
      </c>
      <c r="FI162" s="513">
        <f t="shared" si="388"/>
        <v>-7.4999999999999997E-2</v>
      </c>
      <c r="FJ162" s="513">
        <f t="shared" si="419"/>
        <v>-0.05</v>
      </c>
      <c r="FL162" s="161"/>
      <c r="FN162" s="103">
        <f t="shared" si="400"/>
        <v>-23.392824596811963</v>
      </c>
      <c r="FO162" s="178"/>
      <c r="FP162" s="179"/>
      <c r="FQ162" s="36">
        <v>42404</v>
      </c>
      <c r="FR162" s="107">
        <v>0.39570000000000005</v>
      </c>
      <c r="FS162" s="107">
        <v>0.35742499999999999</v>
      </c>
      <c r="FT162" s="173">
        <v>-23.386703439359991</v>
      </c>
      <c r="FU162" s="197">
        <v>0.1</v>
      </c>
      <c r="FV162" s="218">
        <v>-7.2074249999999997</v>
      </c>
      <c r="FW162" s="222">
        <f t="shared" si="436"/>
        <v>-2</v>
      </c>
      <c r="FX162" s="223">
        <f t="shared" si="437"/>
        <v>0</v>
      </c>
      <c r="FY162" s="198">
        <f t="shared" si="449"/>
        <v>-24.5</v>
      </c>
      <c r="FZ162" s="198">
        <f t="shared" si="336"/>
        <v>0</v>
      </c>
      <c r="GA162" s="503">
        <f t="shared" si="369"/>
        <v>0.05</v>
      </c>
      <c r="GB162" s="503">
        <f t="shared" si="370"/>
        <v>0</v>
      </c>
      <c r="GC162" s="503">
        <f t="shared" si="371"/>
        <v>0</v>
      </c>
      <c r="GD162" s="503">
        <f t="shared" si="372"/>
        <v>0</v>
      </c>
      <c r="GE162" s="504">
        <f t="shared" si="467"/>
        <v>-24.08</v>
      </c>
      <c r="GF162" s="513">
        <f t="shared" si="389"/>
        <v>0.03</v>
      </c>
      <c r="GG162" s="513">
        <f t="shared" si="421"/>
        <v>2.0000000000000004E-2</v>
      </c>
      <c r="GI162" s="161"/>
      <c r="GK162" s="103">
        <f t="shared" si="401"/>
        <v>-24.309008547470711</v>
      </c>
      <c r="GL162" s="178"/>
      <c r="GM162" s="179"/>
      <c r="GN162" s="36">
        <v>42404</v>
      </c>
      <c r="GO162" s="107">
        <v>0.39570000000000005</v>
      </c>
      <c r="GP162" s="107">
        <v>0.35742499999999999</v>
      </c>
      <c r="GQ162" s="173">
        <v>-23.386703439359991</v>
      </c>
      <c r="GR162" s="197">
        <v>0.1</v>
      </c>
      <c r="GS162" s="218">
        <v>3.6925749999999997</v>
      </c>
      <c r="GT162" s="222">
        <f t="shared" si="438"/>
        <v>0</v>
      </c>
      <c r="GU162" s="223">
        <f t="shared" si="439"/>
        <v>1</v>
      </c>
      <c r="GV162" s="198">
        <f t="shared" si="450"/>
        <v>-23.059999999999981</v>
      </c>
      <c r="GW162" s="198">
        <f t="shared" si="341"/>
        <v>0.10000000000000142</v>
      </c>
      <c r="GX162" s="503">
        <f t="shared" si="373"/>
        <v>0</v>
      </c>
      <c r="GY162" s="503">
        <f t="shared" si="374"/>
        <v>0</v>
      </c>
      <c r="GZ162" s="503">
        <f t="shared" si="375"/>
        <v>0</v>
      </c>
      <c r="HA162" s="503">
        <f t="shared" si="376"/>
        <v>0</v>
      </c>
      <c r="HB162" s="504">
        <f t="shared" si="468"/>
        <v>-22.438454129133188</v>
      </c>
      <c r="HC162" s="513">
        <f t="shared" si="390"/>
        <v>0.10000000000000142</v>
      </c>
      <c r="HD162" s="513">
        <f t="shared" si="423"/>
        <v>0.10000000000000142</v>
      </c>
      <c r="HF162" s="161"/>
      <c r="HH162" s="103">
        <f t="shared" si="402"/>
        <v>-22.589054129133167</v>
      </c>
      <c r="HJ162" s="179"/>
      <c r="HK162" s="36">
        <v>42404</v>
      </c>
      <c r="HL162" s="107">
        <v>0.39570000000000005</v>
      </c>
      <c r="HM162" s="107">
        <v>0.35742499999999999</v>
      </c>
      <c r="HN162" s="173">
        <v>-23.386703439359991</v>
      </c>
      <c r="HO162" s="197">
        <v>0.1</v>
      </c>
      <c r="HP162" s="218">
        <v>-9.6574249999999999</v>
      </c>
      <c r="HQ162" s="222">
        <f t="shared" si="440"/>
        <v>-2</v>
      </c>
      <c r="HR162" s="223">
        <f t="shared" si="441"/>
        <v>0</v>
      </c>
      <c r="HS162" s="198">
        <f t="shared" si="451"/>
        <v>-24.5</v>
      </c>
      <c r="HT162" s="198">
        <f t="shared" si="346"/>
        <v>0</v>
      </c>
      <c r="HU162" s="503">
        <f t="shared" si="377"/>
        <v>0.05</v>
      </c>
      <c r="HV162" s="503">
        <f t="shared" si="378"/>
        <v>0</v>
      </c>
      <c r="HW162" s="503">
        <f t="shared" si="379"/>
        <v>0</v>
      </c>
      <c r="HX162" s="503">
        <f t="shared" si="380"/>
        <v>0</v>
      </c>
      <c r="HY162" s="504">
        <f t="shared" si="469"/>
        <v>-23.98</v>
      </c>
      <c r="HZ162" s="513">
        <f t="shared" si="391"/>
        <v>0.03</v>
      </c>
      <c r="IA162" s="513">
        <f t="shared" si="425"/>
        <v>2.0000000000000004E-2</v>
      </c>
      <c r="IB162" s="159"/>
      <c r="IC162" s="161"/>
      <c r="ID162" s="159"/>
      <c r="IE162" s="103">
        <f t="shared" si="403"/>
        <v>-23.711579903397283</v>
      </c>
      <c r="IF162" s="178"/>
      <c r="IG162" s="179"/>
      <c r="IH162" s="36">
        <v>42404</v>
      </c>
      <c r="II162" s="107">
        <v>0.39570000000000005</v>
      </c>
      <c r="IJ162" s="107">
        <v>0.35742499999999999</v>
      </c>
      <c r="IK162" s="173">
        <v>-23.386703439359991</v>
      </c>
      <c r="IL162" s="197">
        <v>0.1</v>
      </c>
      <c r="IM162" s="218">
        <v>-3.5574249999999998</v>
      </c>
      <c r="IN162" s="222">
        <f t="shared" si="442"/>
        <v>-1.6</v>
      </c>
      <c r="IO162" s="223">
        <f t="shared" si="443"/>
        <v>0</v>
      </c>
      <c r="IP162" s="198">
        <f t="shared" si="452"/>
        <v>-23.404999999999994</v>
      </c>
      <c r="IQ162" s="198">
        <f t="shared" si="351"/>
        <v>-0.16000000000000014</v>
      </c>
      <c r="IR162" s="503">
        <f t="shared" si="381"/>
        <v>0</v>
      </c>
      <c r="IS162" s="503">
        <f t="shared" si="382"/>
        <v>0</v>
      </c>
      <c r="IT162" s="503">
        <f t="shared" si="383"/>
        <v>0</v>
      </c>
      <c r="IU162" s="503">
        <f t="shared" si="384"/>
        <v>0</v>
      </c>
      <c r="IV162" s="504">
        <f t="shared" si="470"/>
        <v>-22.949167740969177</v>
      </c>
      <c r="IW162" s="513">
        <f t="shared" si="392"/>
        <v>-0.16000000000000014</v>
      </c>
      <c r="IX162" s="513">
        <f t="shared" si="427"/>
        <v>-0.16000000000000014</v>
      </c>
      <c r="IY162" s="159"/>
      <c r="IZ162" s="161"/>
      <c r="JA162" s="159"/>
      <c r="JB162" s="103">
        <f t="shared" si="404"/>
        <v>-22.784514087414067</v>
      </c>
      <c r="JC162" s="184"/>
      <c r="JD162" s="515">
        <v>-23.386703439359991</v>
      </c>
      <c r="JF162" s="159">
        <v>0.29257500000000003</v>
      </c>
      <c r="JG162" s="159">
        <f t="shared" si="455"/>
        <v>-24.355094754535997</v>
      </c>
      <c r="JH162" s="159"/>
      <c r="JJ162" s="159">
        <v>-7.3574250000000001</v>
      </c>
      <c r="JK162" s="159">
        <f t="shared" si="456"/>
        <v>-23.576721249792321</v>
      </c>
      <c r="JL162" s="159"/>
      <c r="JN162" s="159">
        <v>1.6425749999999999</v>
      </c>
      <c r="JO162" s="159">
        <f t="shared" si="457"/>
        <v>-22.022124073501171</v>
      </c>
      <c r="JP162" s="159"/>
      <c r="JR162" s="159">
        <v>-1.0574249999999998</v>
      </c>
      <c r="JS162" s="159">
        <f t="shared" si="458"/>
        <v>-23.392824596811963</v>
      </c>
      <c r="JT162" s="159"/>
      <c r="JV162" s="159">
        <v>-7.2074249999999997</v>
      </c>
      <c r="JW162" s="159">
        <f t="shared" si="459"/>
        <v>-24.309008547470711</v>
      </c>
      <c r="JX162" s="159"/>
      <c r="JZ162" s="159">
        <v>3.6925749999999997</v>
      </c>
      <c r="KA162" s="159">
        <f t="shared" si="460"/>
        <v>-22.589054129133167</v>
      </c>
      <c r="KB162" s="159"/>
      <c r="KD162" s="370">
        <v>-9.6574249999999999</v>
      </c>
      <c r="KE162" s="159">
        <f t="shared" si="461"/>
        <v>-23.711579903397283</v>
      </c>
      <c r="KF162" s="159"/>
      <c r="KH162" s="218">
        <v>-3.5574249999999998</v>
      </c>
      <c r="KI162" s="159">
        <v>-22.784514087414067</v>
      </c>
      <c r="KJ162" s="159"/>
      <c r="KK162" s="36">
        <v>42404</v>
      </c>
      <c r="KL162" s="36"/>
    </row>
    <row r="163" spans="1:315" x14ac:dyDescent="0.25">
      <c r="A163" s="95">
        <v>41309</v>
      </c>
      <c r="B163" s="36">
        <v>41309</v>
      </c>
      <c r="C163" s="303">
        <v>0.65</v>
      </c>
      <c r="D163" s="303">
        <v>-7</v>
      </c>
      <c r="E163" s="303">
        <v>2</v>
      </c>
      <c r="F163" s="303">
        <v>-0.7</v>
      </c>
      <c r="G163" s="303">
        <v>-6.85</v>
      </c>
      <c r="H163" s="303">
        <v>4.05</v>
      </c>
      <c r="I163" s="303">
        <v>-9.3000000000000007</v>
      </c>
      <c r="J163" s="303">
        <v>-3.1999999999999997</v>
      </c>
      <c r="K163" s="105"/>
      <c r="L163" s="36">
        <v>42404</v>
      </c>
      <c r="M163" s="107">
        <v>0.39570000000000005</v>
      </c>
      <c r="N163" s="98">
        <f t="shared" si="453"/>
        <v>0.35742499999999999</v>
      </c>
      <c r="O163" s="107">
        <f t="shared" si="454"/>
        <v>0.31971666666666659</v>
      </c>
      <c r="P163" s="264"/>
      <c r="Q163" s="177">
        <v>42404</v>
      </c>
      <c r="R163" s="303">
        <v>0.65</v>
      </c>
      <c r="S163" s="219">
        <v>0.29257500000000003</v>
      </c>
      <c r="U163" s="303">
        <v>-7</v>
      </c>
      <c r="V163" s="219">
        <v>-7.3574250000000001</v>
      </c>
      <c r="X163" s="303">
        <v>2</v>
      </c>
      <c r="Y163" s="219">
        <v>1.6425749999999999</v>
      </c>
      <c r="AA163" s="303">
        <v>-0.7</v>
      </c>
      <c r="AB163" s="219">
        <v>-1.0574249999999998</v>
      </c>
      <c r="AD163" s="303">
        <v>-6.85</v>
      </c>
      <c r="AE163" s="218">
        <v>-7.2074249999999997</v>
      </c>
      <c r="AG163" s="303">
        <v>4.05</v>
      </c>
      <c r="AH163" s="218">
        <v>3.6925749999999997</v>
      </c>
      <c r="AJ163" s="303">
        <v>-9.3000000000000007</v>
      </c>
      <c r="AK163" s="218">
        <v>-9.6574249999999999</v>
      </c>
      <c r="AL163" s="103"/>
      <c r="AM163" s="303">
        <v>-3.1999999999999997</v>
      </c>
      <c r="AN163" s="330">
        <f t="shared" si="444"/>
        <v>-3.5574249999999998</v>
      </c>
      <c r="AO163" s="103"/>
      <c r="AZ163" s="36">
        <v>42405</v>
      </c>
      <c r="BA163" s="303">
        <v>2.5</v>
      </c>
      <c r="BB163" s="227"/>
      <c r="BC163" s="303">
        <v>-10.35</v>
      </c>
      <c r="BD163" s="184"/>
      <c r="BE163" s="303">
        <v>3.45</v>
      </c>
      <c r="BF163" s="184"/>
      <c r="BG163" s="303">
        <v>3.05</v>
      </c>
      <c r="BH163" s="184"/>
      <c r="BI163" s="303">
        <v>-4.6500000000000004</v>
      </c>
      <c r="BJ163" s="184"/>
      <c r="BK163" s="303">
        <v>2.4500000000000002</v>
      </c>
      <c r="BL163" s="374"/>
      <c r="BM163" s="303">
        <v>-12.15</v>
      </c>
      <c r="BN163" s="184"/>
      <c r="BO163" s="303">
        <v>-3.05</v>
      </c>
      <c r="BP163" s="184"/>
      <c r="BQ163">
        <f t="shared" si="396"/>
        <v>1</v>
      </c>
      <c r="BR163" s="36">
        <v>42395</v>
      </c>
      <c r="BS163">
        <v>100</v>
      </c>
      <c r="BT163">
        <f t="shared" si="393"/>
        <v>1</v>
      </c>
      <c r="BU163" s="100"/>
      <c r="BV163" s="36">
        <v>42405</v>
      </c>
      <c r="BW163" s="100">
        <v>109</v>
      </c>
      <c r="BX163" s="100">
        <f t="shared" si="394"/>
        <v>1.0900000000000001</v>
      </c>
      <c r="BY163" s="100">
        <f t="shared" si="395"/>
        <v>-23.33965969275998</v>
      </c>
      <c r="BZ163" s="100"/>
      <c r="CA163" s="100"/>
      <c r="CC163" s="36">
        <v>42405</v>
      </c>
      <c r="CD163" s="107">
        <v>0.47394999999999998</v>
      </c>
      <c r="CE163" s="107">
        <v>0.43482500000000002</v>
      </c>
      <c r="CF163" s="173">
        <v>-23.33965969275998</v>
      </c>
      <c r="CG163" s="197">
        <v>0.1</v>
      </c>
      <c r="CH163" s="219">
        <v>2.065175</v>
      </c>
      <c r="CI163" s="222">
        <f t="shared" si="428"/>
        <v>0</v>
      </c>
      <c r="CJ163" s="223">
        <f t="shared" si="429"/>
        <v>0.5</v>
      </c>
      <c r="CK163" s="198">
        <f t="shared" si="445"/>
        <v>-24.45</v>
      </c>
      <c r="CL163" s="198">
        <f t="shared" si="316"/>
        <v>5.0000000000000711E-2</v>
      </c>
      <c r="CM163" s="503">
        <f t="shared" si="353"/>
        <v>0</v>
      </c>
      <c r="CN163" s="503">
        <f t="shared" si="354"/>
        <v>1.0000000000000002E-2</v>
      </c>
      <c r="CO163" s="503">
        <f t="shared" si="355"/>
        <v>0</v>
      </c>
      <c r="CP163" s="503">
        <f t="shared" si="356"/>
        <v>0</v>
      </c>
      <c r="CQ163" s="504">
        <f t="shared" si="463"/>
        <v>-24.349999999999998</v>
      </c>
      <c r="CR163" s="513">
        <f t="shared" si="385"/>
        <v>6.0000000000000712E-2</v>
      </c>
      <c r="CS163" s="513">
        <f t="shared" si="413"/>
        <v>6.0000000000000712E-2</v>
      </c>
      <c r="CU163" s="161"/>
      <c r="CW163" s="103">
        <f t="shared" si="397"/>
        <v>-24.295094754535995</v>
      </c>
      <c r="CZ163" s="36">
        <v>42405</v>
      </c>
      <c r="DA163" s="107">
        <v>0.47394999999999998</v>
      </c>
      <c r="DB163" s="107">
        <v>0.43482500000000002</v>
      </c>
      <c r="DC163" s="173">
        <v>-23.33965969275998</v>
      </c>
      <c r="DD163" s="197">
        <v>0.1</v>
      </c>
      <c r="DE163" s="219">
        <v>-10.784825</v>
      </c>
      <c r="DF163" s="222">
        <f t="shared" si="430"/>
        <v>-2.5</v>
      </c>
      <c r="DG163" s="223">
        <f t="shared" si="431"/>
        <v>0</v>
      </c>
      <c r="DH163" s="198">
        <f t="shared" si="446"/>
        <v>-24.5</v>
      </c>
      <c r="DI163" s="198">
        <f t="shared" si="321"/>
        <v>0</v>
      </c>
      <c r="DJ163" s="503">
        <f t="shared" si="357"/>
        <v>0.05</v>
      </c>
      <c r="DK163" s="503">
        <f t="shared" si="358"/>
        <v>0</v>
      </c>
      <c r="DL163" s="503">
        <f t="shared" si="359"/>
        <v>0</v>
      </c>
      <c r="DM163" s="503">
        <f t="shared" si="360"/>
        <v>0</v>
      </c>
      <c r="DN163" s="504">
        <f t="shared" si="464"/>
        <v>-24.299999999999997</v>
      </c>
      <c r="DO163" s="513">
        <f t="shared" si="386"/>
        <v>0.03</v>
      </c>
      <c r="DP163" s="513">
        <f t="shared" si="415"/>
        <v>2.0000000000000004E-2</v>
      </c>
      <c r="DR163" s="161"/>
      <c r="DT163" s="103">
        <f t="shared" si="398"/>
        <v>-23.556721249792322</v>
      </c>
      <c r="DU163" s="178"/>
      <c r="DV163" s="179"/>
      <c r="DW163" s="36">
        <v>42405</v>
      </c>
      <c r="DX163" s="107">
        <v>0.47394999999999998</v>
      </c>
      <c r="DY163" s="107">
        <v>0.43482500000000002</v>
      </c>
      <c r="DZ163" s="173">
        <v>-23.33965969275998</v>
      </c>
      <c r="EA163" s="197">
        <v>0.1</v>
      </c>
      <c r="EB163" s="219">
        <v>3.0151750000000002</v>
      </c>
      <c r="EC163" s="222">
        <f t="shared" si="432"/>
        <v>0</v>
      </c>
      <c r="ED163" s="223">
        <f t="shared" si="433"/>
        <v>1</v>
      </c>
      <c r="EE163" s="198">
        <f t="shared" si="447"/>
        <v>-22.85601439618118</v>
      </c>
      <c r="EF163" s="198">
        <f t="shared" si="326"/>
        <v>0.10000000000000142</v>
      </c>
      <c r="EG163" s="503">
        <f t="shared" si="361"/>
        <v>0</v>
      </c>
      <c r="EH163" s="503">
        <f t="shared" si="362"/>
        <v>0</v>
      </c>
      <c r="EI163" s="503">
        <f t="shared" si="363"/>
        <v>0</v>
      </c>
      <c r="EJ163" s="503">
        <f t="shared" si="364"/>
        <v>0</v>
      </c>
      <c r="EK163" s="504">
        <f t="shared" si="465"/>
        <v>-22.540124073501175</v>
      </c>
      <c r="EL163" s="513">
        <f t="shared" si="387"/>
        <v>0.10000000000000142</v>
      </c>
      <c r="EM163" s="513">
        <f t="shared" si="417"/>
        <v>0.10000000000000142</v>
      </c>
      <c r="EO163" s="161"/>
      <c r="EQ163" s="103">
        <f t="shared" si="399"/>
        <v>-21.92212407350117</v>
      </c>
      <c r="ER163" s="178"/>
      <c r="ES163" s="179"/>
      <c r="ET163" s="36">
        <v>42405</v>
      </c>
      <c r="EU163" s="107">
        <v>0.47394999999999998</v>
      </c>
      <c r="EV163" s="107">
        <v>0.43482500000000002</v>
      </c>
      <c r="EW163" s="173">
        <v>-23.33965969275998</v>
      </c>
      <c r="EX163" s="197">
        <v>0.1</v>
      </c>
      <c r="EY163" s="219">
        <v>2.6151749999999998</v>
      </c>
      <c r="EZ163" s="222">
        <f t="shared" si="434"/>
        <v>0</v>
      </c>
      <c r="FA163" s="223">
        <f t="shared" si="435"/>
        <v>0.5</v>
      </c>
      <c r="FB163" s="198">
        <f t="shared" si="448"/>
        <v>-23.62285403864718</v>
      </c>
      <c r="FC163" s="198">
        <f t="shared" si="331"/>
        <v>5.0000000000000711E-2</v>
      </c>
      <c r="FD163" s="503">
        <f t="shared" si="365"/>
        <v>0</v>
      </c>
      <c r="FE163" s="503">
        <f t="shared" si="366"/>
        <v>0</v>
      </c>
      <c r="FF163" s="503">
        <f t="shared" si="367"/>
        <v>0</v>
      </c>
      <c r="FG163" s="503">
        <f t="shared" si="368"/>
        <v>0</v>
      </c>
      <c r="FH163" s="504">
        <f t="shared" si="466"/>
        <v>-24.252854038647172</v>
      </c>
      <c r="FI163" s="513">
        <f t="shared" si="388"/>
        <v>5.0000000000000711E-2</v>
      </c>
      <c r="FJ163" s="513">
        <f t="shared" si="419"/>
        <v>5.0000000000000711E-2</v>
      </c>
      <c r="FL163" s="161"/>
      <c r="FN163" s="103">
        <f t="shared" si="400"/>
        <v>-23.342824596811962</v>
      </c>
      <c r="FO163" s="178"/>
      <c r="FP163" s="179"/>
      <c r="FQ163" s="36">
        <v>42405</v>
      </c>
      <c r="FR163" s="107">
        <v>0.47394999999999998</v>
      </c>
      <c r="FS163" s="107">
        <v>0.43482500000000002</v>
      </c>
      <c r="FT163" s="173">
        <v>-23.33965969275998</v>
      </c>
      <c r="FU163" s="197">
        <v>0.1</v>
      </c>
      <c r="FV163" s="218">
        <v>-5.0848250000000004</v>
      </c>
      <c r="FW163" s="222">
        <f t="shared" si="436"/>
        <v>-1.7</v>
      </c>
      <c r="FX163" s="223">
        <f t="shared" si="437"/>
        <v>0</v>
      </c>
      <c r="FY163" s="198">
        <f t="shared" si="449"/>
        <v>-24.5</v>
      </c>
      <c r="FZ163" s="198">
        <f t="shared" si="336"/>
        <v>0</v>
      </c>
      <c r="GA163" s="503">
        <f t="shared" si="369"/>
        <v>0.05</v>
      </c>
      <c r="GB163" s="503">
        <f t="shared" si="370"/>
        <v>0</v>
      </c>
      <c r="GC163" s="503">
        <f t="shared" si="371"/>
        <v>0</v>
      </c>
      <c r="GD163" s="503">
        <f t="shared" si="372"/>
        <v>0</v>
      </c>
      <c r="GE163" s="504">
        <f t="shared" si="467"/>
        <v>-24.029999999999998</v>
      </c>
      <c r="GF163" s="513">
        <f t="shared" si="389"/>
        <v>0.03</v>
      </c>
      <c r="GG163" s="513">
        <f t="shared" si="421"/>
        <v>2.0000000000000004E-2</v>
      </c>
      <c r="GI163" s="161"/>
      <c r="GK163" s="103">
        <f t="shared" si="401"/>
        <v>-24.289008547470711</v>
      </c>
      <c r="GL163" s="178"/>
      <c r="GM163" s="179"/>
      <c r="GN163" s="36">
        <v>42405</v>
      </c>
      <c r="GO163" s="107">
        <v>0.47394999999999998</v>
      </c>
      <c r="GP163" s="107">
        <v>0.43482500000000002</v>
      </c>
      <c r="GQ163" s="173">
        <v>-23.33965969275998</v>
      </c>
      <c r="GR163" s="197">
        <v>0.1</v>
      </c>
      <c r="GS163" s="218">
        <v>2.0151750000000002</v>
      </c>
      <c r="GT163" s="222">
        <f t="shared" si="438"/>
        <v>0</v>
      </c>
      <c r="GU163" s="223">
        <f t="shared" si="439"/>
        <v>0.5</v>
      </c>
      <c r="GV163" s="198">
        <f t="shared" si="450"/>
        <v>-23.00999999999998</v>
      </c>
      <c r="GW163" s="198">
        <f t="shared" si="341"/>
        <v>5.0000000000000711E-2</v>
      </c>
      <c r="GX163" s="503">
        <f t="shared" si="373"/>
        <v>0</v>
      </c>
      <c r="GY163" s="503">
        <f t="shared" si="374"/>
        <v>0</v>
      </c>
      <c r="GZ163" s="503">
        <f t="shared" si="375"/>
        <v>0</v>
      </c>
      <c r="HA163" s="503">
        <f t="shared" si="376"/>
        <v>0</v>
      </c>
      <c r="HB163" s="504">
        <f t="shared" si="468"/>
        <v>-22.388454129133187</v>
      </c>
      <c r="HC163" s="513">
        <f t="shared" si="390"/>
        <v>5.0000000000000711E-2</v>
      </c>
      <c r="HD163" s="513">
        <f t="shared" si="423"/>
        <v>5.0000000000000711E-2</v>
      </c>
      <c r="HF163" s="161"/>
      <c r="HH163" s="103">
        <f t="shared" si="402"/>
        <v>-22.539054129133167</v>
      </c>
      <c r="HJ163" s="179"/>
      <c r="HK163" s="36">
        <v>42405</v>
      </c>
      <c r="HL163" s="107">
        <v>0.47394999999999998</v>
      </c>
      <c r="HM163" s="107">
        <v>0.43482500000000002</v>
      </c>
      <c r="HN163" s="173">
        <v>-23.33965969275998</v>
      </c>
      <c r="HO163" s="197">
        <v>0.1</v>
      </c>
      <c r="HP163" s="218">
        <v>-12.584825</v>
      </c>
      <c r="HQ163" s="222">
        <f t="shared" si="440"/>
        <v>-2.5</v>
      </c>
      <c r="HR163" s="223">
        <f t="shared" si="441"/>
        <v>0</v>
      </c>
      <c r="HS163" s="198">
        <f t="shared" si="451"/>
        <v>-24.5</v>
      </c>
      <c r="HT163" s="198">
        <f t="shared" si="346"/>
        <v>0</v>
      </c>
      <c r="HU163" s="503">
        <f t="shared" si="377"/>
        <v>0.05</v>
      </c>
      <c r="HV163" s="503">
        <f t="shared" si="378"/>
        <v>0</v>
      </c>
      <c r="HW163" s="503">
        <f t="shared" si="379"/>
        <v>0</v>
      </c>
      <c r="HX163" s="503">
        <f t="shared" si="380"/>
        <v>0</v>
      </c>
      <c r="HY163" s="504">
        <f t="shared" si="469"/>
        <v>-23.93</v>
      </c>
      <c r="HZ163" s="513">
        <f t="shared" si="391"/>
        <v>0.03</v>
      </c>
      <c r="IA163" s="513">
        <f t="shared" si="425"/>
        <v>0.05</v>
      </c>
      <c r="IB163" s="159"/>
      <c r="IC163" s="161"/>
      <c r="ID163" s="159"/>
      <c r="IE163" s="103">
        <f t="shared" si="403"/>
        <v>-23.661579903397282</v>
      </c>
      <c r="IF163" s="178"/>
      <c r="IG163" s="179"/>
      <c r="IH163" s="36">
        <v>42405</v>
      </c>
      <c r="II163" s="107">
        <v>0.47394999999999998</v>
      </c>
      <c r="IJ163" s="107">
        <v>0.43482500000000002</v>
      </c>
      <c r="IK163" s="173">
        <v>-23.33965969275998</v>
      </c>
      <c r="IL163" s="197">
        <v>0.1</v>
      </c>
      <c r="IM163" s="218">
        <v>-3.4848249999999998</v>
      </c>
      <c r="IN163" s="222">
        <f t="shared" si="442"/>
        <v>-1.6</v>
      </c>
      <c r="IO163" s="223">
        <f t="shared" si="443"/>
        <v>0</v>
      </c>
      <c r="IP163" s="198">
        <f t="shared" si="452"/>
        <v>-23.564999999999994</v>
      </c>
      <c r="IQ163" s="198">
        <f t="shared" si="351"/>
        <v>-0.16000000000000014</v>
      </c>
      <c r="IR163" s="503">
        <f t="shared" si="381"/>
        <v>0</v>
      </c>
      <c r="IS163" s="503">
        <f t="shared" si="382"/>
        <v>0</v>
      </c>
      <c r="IT163" s="503">
        <f t="shared" si="383"/>
        <v>0</v>
      </c>
      <c r="IU163" s="503">
        <f t="shared" si="384"/>
        <v>0</v>
      </c>
      <c r="IV163" s="504">
        <f t="shared" si="470"/>
        <v>-23.109167740969177</v>
      </c>
      <c r="IW163" s="513">
        <f t="shared" si="392"/>
        <v>-0.16000000000000014</v>
      </c>
      <c r="IX163" s="513">
        <f t="shared" si="427"/>
        <v>-0.16000000000000014</v>
      </c>
      <c r="IY163" s="159"/>
      <c r="IZ163" s="161"/>
      <c r="JA163" s="159"/>
      <c r="JB163" s="103">
        <f t="shared" si="404"/>
        <v>-22.944514087414067</v>
      </c>
      <c r="JC163" s="184"/>
      <c r="JD163" s="515">
        <v>-23.33965969275998</v>
      </c>
      <c r="JF163" s="159">
        <v>2.065175</v>
      </c>
      <c r="JG163" s="159">
        <f t="shared" si="455"/>
        <v>-24.295094754535995</v>
      </c>
      <c r="JH163" s="159"/>
      <c r="JJ163" s="159">
        <v>-10.784825</v>
      </c>
      <c r="JK163" s="159">
        <f t="shared" si="456"/>
        <v>-23.556721249792322</v>
      </c>
      <c r="JL163" s="159"/>
      <c r="JN163" s="159">
        <v>3.0151750000000002</v>
      </c>
      <c r="JO163" s="159">
        <f t="shared" si="457"/>
        <v>-21.92212407350117</v>
      </c>
      <c r="JP163" s="159"/>
      <c r="JR163" s="159">
        <v>2.6151749999999998</v>
      </c>
      <c r="JS163" s="159">
        <f t="shared" si="458"/>
        <v>-23.342824596811962</v>
      </c>
      <c r="JT163" s="159"/>
      <c r="JV163" s="159">
        <v>-5.0848250000000004</v>
      </c>
      <c r="JW163" s="159">
        <f t="shared" si="459"/>
        <v>-24.289008547470711</v>
      </c>
      <c r="JX163" s="159"/>
      <c r="JZ163" s="159">
        <v>2.0151750000000002</v>
      </c>
      <c r="KA163" s="159">
        <f t="shared" si="460"/>
        <v>-22.539054129133167</v>
      </c>
      <c r="KB163" s="159"/>
      <c r="KD163" s="370">
        <v>-12.584825</v>
      </c>
      <c r="KE163" s="159">
        <f t="shared" si="461"/>
        <v>-23.661579903397282</v>
      </c>
      <c r="KF163" s="159"/>
      <c r="KH163" s="218">
        <v>-3.4848249999999998</v>
      </c>
      <c r="KI163" s="159">
        <v>-22.944514087414067</v>
      </c>
      <c r="KJ163" s="159"/>
      <c r="KK163" s="36">
        <v>42405</v>
      </c>
      <c r="KL163" s="36"/>
    </row>
    <row r="164" spans="1:315" ht="15.75" thickBot="1" x14ac:dyDescent="0.3">
      <c r="A164" s="95">
        <v>41310</v>
      </c>
      <c r="B164" s="36">
        <v>41310</v>
      </c>
      <c r="C164" s="303">
        <v>2.5</v>
      </c>
      <c r="D164" s="303">
        <v>-10.35</v>
      </c>
      <c r="E164" s="303">
        <v>3.45</v>
      </c>
      <c r="F164" s="303">
        <v>3.05</v>
      </c>
      <c r="G164" s="303">
        <v>-4.6500000000000004</v>
      </c>
      <c r="H164" s="303">
        <v>2.4500000000000002</v>
      </c>
      <c r="I164" s="303">
        <v>-12.15</v>
      </c>
      <c r="J164" s="303">
        <v>-3.05</v>
      </c>
      <c r="K164" s="105"/>
      <c r="L164" s="36">
        <v>42405</v>
      </c>
      <c r="M164" s="107">
        <v>0.47394999999999998</v>
      </c>
      <c r="N164" s="98">
        <f t="shared" si="453"/>
        <v>0.43482500000000002</v>
      </c>
      <c r="O164" s="107">
        <f t="shared" si="454"/>
        <v>0.39626666666666671</v>
      </c>
      <c r="P164" s="264"/>
      <c r="Q164" s="177">
        <v>42405</v>
      </c>
      <c r="R164" s="303">
        <v>2.5</v>
      </c>
      <c r="S164" s="219">
        <v>2.065175</v>
      </c>
      <c r="U164" s="303">
        <v>-10.35</v>
      </c>
      <c r="V164" s="219">
        <v>-10.784825</v>
      </c>
      <c r="X164" s="303">
        <v>3.45</v>
      </c>
      <c r="Y164" s="219">
        <v>3.0151750000000002</v>
      </c>
      <c r="AA164" s="303">
        <v>3.05</v>
      </c>
      <c r="AB164" s="219">
        <v>2.6151749999999998</v>
      </c>
      <c r="AD164" s="303">
        <v>-4.6500000000000004</v>
      </c>
      <c r="AE164" s="218">
        <v>-5.0848250000000004</v>
      </c>
      <c r="AG164" s="303">
        <v>2.4500000000000002</v>
      </c>
      <c r="AH164" s="218">
        <v>2.0151750000000002</v>
      </c>
      <c r="AJ164" s="303">
        <v>-12.15</v>
      </c>
      <c r="AK164" s="218">
        <v>-12.584825</v>
      </c>
      <c r="AL164" s="103"/>
      <c r="AM164" s="303">
        <v>-3.05</v>
      </c>
      <c r="AN164" s="330">
        <f t="shared" si="444"/>
        <v>-3.4848249999999998</v>
      </c>
      <c r="AO164" s="103"/>
      <c r="AZ164" s="36">
        <v>42406</v>
      </c>
      <c r="BA164" s="303">
        <v>3.7</v>
      </c>
      <c r="BB164" s="227"/>
      <c r="BC164" s="303">
        <v>-13.05</v>
      </c>
      <c r="BD164" s="184"/>
      <c r="BE164" s="303">
        <v>6.95</v>
      </c>
      <c r="BF164" s="184"/>
      <c r="BG164" s="303">
        <v>3</v>
      </c>
      <c r="BH164" s="184"/>
      <c r="BI164" s="303">
        <v>-5.8</v>
      </c>
      <c r="BJ164" s="184"/>
      <c r="BK164" s="303">
        <v>1.4</v>
      </c>
      <c r="BL164" s="374"/>
      <c r="BM164" s="303">
        <v>-11.100000000000001</v>
      </c>
      <c r="BN164" s="184"/>
      <c r="BO164" s="303">
        <v>-0.65</v>
      </c>
      <c r="BP164" s="184"/>
      <c r="BQ164">
        <f t="shared" si="396"/>
        <v>1</v>
      </c>
      <c r="BR164" s="36">
        <v>42396</v>
      </c>
      <c r="BS164">
        <v>101</v>
      </c>
      <c r="BT164">
        <f t="shared" si="393"/>
        <v>1.01</v>
      </c>
      <c r="BU164" s="100"/>
      <c r="BV164" s="36">
        <v>42406</v>
      </c>
      <c r="BW164" s="100">
        <v>110</v>
      </c>
      <c r="BX164" s="100">
        <f t="shared" si="394"/>
        <v>1.1000000000000001</v>
      </c>
      <c r="BY164" s="100">
        <f t="shared" si="395"/>
        <v>-23.290463599999988</v>
      </c>
      <c r="BZ164" s="100"/>
      <c r="CA164" s="100"/>
      <c r="CC164" s="304">
        <v>42406</v>
      </c>
      <c r="CD164" s="305">
        <v>0.55389999999999995</v>
      </c>
      <c r="CE164" s="305">
        <v>0.51392499999999997</v>
      </c>
      <c r="CF164" s="203">
        <v>-23.290463599999988</v>
      </c>
      <c r="CG164" s="201">
        <v>0.1</v>
      </c>
      <c r="CH164" s="306">
        <v>3.1860750000000002</v>
      </c>
      <c r="CI164" s="522">
        <f t="shared" si="428"/>
        <v>0</v>
      </c>
      <c r="CJ164" s="523">
        <f t="shared" si="429"/>
        <v>1</v>
      </c>
      <c r="CK164" s="199">
        <f t="shared" si="445"/>
        <v>-24.349999999999998</v>
      </c>
      <c r="CL164" s="199">
        <f t="shared" si="316"/>
        <v>0.10000000000000142</v>
      </c>
      <c r="CM164" s="520">
        <f t="shared" si="353"/>
        <v>0</v>
      </c>
      <c r="CN164" s="520">
        <f t="shared" si="354"/>
        <v>0.05</v>
      </c>
      <c r="CO164" s="520">
        <f t="shared" si="355"/>
        <v>0</v>
      </c>
      <c r="CP164" s="520">
        <f t="shared" si="356"/>
        <v>0</v>
      </c>
      <c r="CQ164" s="508">
        <f t="shared" si="463"/>
        <v>-24.199999999999996</v>
      </c>
      <c r="CR164" s="521">
        <f t="shared" si="385"/>
        <v>0.15000000000000141</v>
      </c>
      <c r="CS164" s="521">
        <f t="shared" si="413"/>
        <v>0.15000000000000141</v>
      </c>
      <c r="CT164" s="204"/>
      <c r="CU164" s="259"/>
      <c r="CV164" s="204"/>
      <c r="CW164" s="202">
        <f t="shared" si="397"/>
        <v>-24.145094754535993</v>
      </c>
      <c r="CX164" s="204"/>
      <c r="CY164" s="205"/>
      <c r="CZ164" s="304">
        <v>42406</v>
      </c>
      <c r="DA164" s="305">
        <v>0.55389999999999995</v>
      </c>
      <c r="DB164" s="305">
        <v>0.51392499999999997</v>
      </c>
      <c r="DC164" s="203">
        <v>-23.290463599999988</v>
      </c>
      <c r="DD164" s="201">
        <v>0.1</v>
      </c>
      <c r="DE164" s="306">
        <v>-13.563925000000001</v>
      </c>
      <c r="DF164" s="522">
        <f t="shared" si="430"/>
        <v>-2.5</v>
      </c>
      <c r="DG164" s="523">
        <f t="shared" si="431"/>
        <v>0</v>
      </c>
      <c r="DH164" s="199">
        <f t="shared" si="446"/>
        <v>-24.5</v>
      </c>
      <c r="DI164" s="199">
        <f t="shared" si="321"/>
        <v>0</v>
      </c>
      <c r="DJ164" s="520">
        <f t="shared" si="357"/>
        <v>0.05</v>
      </c>
      <c r="DK164" s="520">
        <f t="shared" si="358"/>
        <v>0</v>
      </c>
      <c r="DL164" s="520">
        <f t="shared" si="359"/>
        <v>0</v>
      </c>
      <c r="DM164" s="520">
        <f t="shared" si="360"/>
        <v>0</v>
      </c>
      <c r="DN164" s="508">
        <f t="shared" si="464"/>
        <v>-24.249999999999996</v>
      </c>
      <c r="DO164" s="521">
        <f t="shared" si="386"/>
        <v>0.03</v>
      </c>
      <c r="DP164" s="521">
        <f t="shared" si="415"/>
        <v>2.0000000000000004E-2</v>
      </c>
      <c r="DQ164" s="204"/>
      <c r="DR164" s="259"/>
      <c r="DS164" s="204"/>
      <c r="DT164" s="202">
        <f t="shared" si="398"/>
        <v>-23.536721249792322</v>
      </c>
      <c r="DU164" s="206"/>
      <c r="DV164" s="207"/>
      <c r="DW164" s="304">
        <v>42406</v>
      </c>
      <c r="DX164" s="305">
        <v>0.55389999999999995</v>
      </c>
      <c r="DY164" s="305">
        <v>0.51392499999999997</v>
      </c>
      <c r="DZ164" s="203">
        <v>-23.290463599999988</v>
      </c>
      <c r="EA164" s="201">
        <v>0.1</v>
      </c>
      <c r="EB164" s="306">
        <v>6.4360750000000007</v>
      </c>
      <c r="EC164" s="522">
        <f t="shared" si="432"/>
        <v>0</v>
      </c>
      <c r="ED164" s="523">
        <f t="shared" si="433"/>
        <v>1.3</v>
      </c>
      <c r="EE164" s="199">
        <f t="shared" si="447"/>
        <v>-22.726014396181181</v>
      </c>
      <c r="EF164" s="199">
        <f t="shared" si="326"/>
        <v>0.12999999999999901</v>
      </c>
      <c r="EG164" s="520">
        <f t="shared" si="361"/>
        <v>0</v>
      </c>
      <c r="EH164" s="520">
        <f t="shared" si="362"/>
        <v>0</v>
      </c>
      <c r="EI164" s="520">
        <f t="shared" si="363"/>
        <v>0</v>
      </c>
      <c r="EJ164" s="520">
        <f t="shared" si="364"/>
        <v>0</v>
      </c>
      <c r="EK164" s="508">
        <f t="shared" si="465"/>
        <v>-22.410124073501176</v>
      </c>
      <c r="EL164" s="521">
        <f t="shared" si="387"/>
        <v>0.12999999999999901</v>
      </c>
      <c r="EM164" s="521">
        <f t="shared" si="417"/>
        <v>0.12999999999999901</v>
      </c>
      <c r="EN164" s="204"/>
      <c r="EO164" s="259"/>
      <c r="EP164" s="204"/>
      <c r="EQ164" s="202">
        <f t="shared" si="399"/>
        <v>-21.792124073501171</v>
      </c>
      <c r="ER164" s="206"/>
      <c r="ES164" s="207"/>
      <c r="ET164" s="304">
        <v>42406</v>
      </c>
      <c r="EU164" s="305">
        <v>0.55389999999999995</v>
      </c>
      <c r="EV164" s="305">
        <v>0.51392499999999997</v>
      </c>
      <c r="EW164" s="203">
        <v>-23.290463599999988</v>
      </c>
      <c r="EX164" s="201">
        <v>0.1</v>
      </c>
      <c r="EY164" s="306">
        <v>2.486075</v>
      </c>
      <c r="EZ164" s="522">
        <f t="shared" si="434"/>
        <v>0</v>
      </c>
      <c r="FA164" s="523">
        <f t="shared" si="435"/>
        <v>0.5</v>
      </c>
      <c r="FB164" s="199">
        <f t="shared" si="448"/>
        <v>-23.572854038647179</v>
      </c>
      <c r="FC164" s="199">
        <f t="shared" si="331"/>
        <v>5.0000000000000711E-2</v>
      </c>
      <c r="FD164" s="520">
        <f t="shared" si="365"/>
        <v>0</v>
      </c>
      <c r="FE164" s="520">
        <f t="shared" si="366"/>
        <v>0</v>
      </c>
      <c r="FF164" s="520">
        <f t="shared" si="367"/>
        <v>0</v>
      </c>
      <c r="FG164" s="520">
        <f t="shared" si="368"/>
        <v>0</v>
      </c>
      <c r="FH164" s="508">
        <f t="shared" si="466"/>
        <v>-24.202854038647171</v>
      </c>
      <c r="FI164" s="521">
        <f t="shared" si="388"/>
        <v>5.0000000000000711E-2</v>
      </c>
      <c r="FJ164" s="521">
        <f t="shared" si="419"/>
        <v>5.0000000000000711E-2</v>
      </c>
      <c r="FK164" s="204"/>
      <c r="FL164" s="259"/>
      <c r="FM164" s="204"/>
      <c r="FN164" s="202">
        <f t="shared" si="400"/>
        <v>-23.292824596811961</v>
      </c>
      <c r="FO164" s="206"/>
      <c r="FP164" s="207"/>
      <c r="FQ164" s="304">
        <v>42406</v>
      </c>
      <c r="FR164" s="305">
        <v>0.55389999999999995</v>
      </c>
      <c r="FS164" s="305">
        <v>0.51392499999999997</v>
      </c>
      <c r="FT164" s="203">
        <v>-23.290463599999988</v>
      </c>
      <c r="FU164" s="201">
        <v>0.1</v>
      </c>
      <c r="FV164" s="307">
        <v>-6.3139249999999993</v>
      </c>
      <c r="FW164" s="522">
        <f t="shared" si="436"/>
        <v>-1.7</v>
      </c>
      <c r="FX164" s="523">
        <f t="shared" si="437"/>
        <v>0</v>
      </c>
      <c r="FY164" s="199">
        <f t="shared" si="449"/>
        <v>-24.5</v>
      </c>
      <c r="FZ164" s="199">
        <f t="shared" si="336"/>
        <v>0</v>
      </c>
      <c r="GA164" s="520">
        <f t="shared" si="369"/>
        <v>0.05</v>
      </c>
      <c r="GB164" s="520">
        <f t="shared" si="370"/>
        <v>0</v>
      </c>
      <c r="GC164" s="520">
        <f t="shared" si="371"/>
        <v>0</v>
      </c>
      <c r="GD164" s="520">
        <f t="shared" si="372"/>
        <v>0</v>
      </c>
      <c r="GE164" s="508">
        <f t="shared" si="467"/>
        <v>-23.979999999999997</v>
      </c>
      <c r="GF164" s="521">
        <f t="shared" si="389"/>
        <v>0.03</v>
      </c>
      <c r="GG164" s="521">
        <f t="shared" si="421"/>
        <v>2.0000000000000004E-2</v>
      </c>
      <c r="GH164" s="204"/>
      <c r="GI164" s="259"/>
      <c r="GJ164" s="204"/>
      <c r="GK164" s="202">
        <f t="shared" si="401"/>
        <v>-24.269008547470712</v>
      </c>
      <c r="GL164" s="206"/>
      <c r="GM164" s="207"/>
      <c r="GN164" s="304">
        <v>42406</v>
      </c>
      <c r="GO164" s="305">
        <v>0.55389999999999995</v>
      </c>
      <c r="GP164" s="305">
        <v>0.51392499999999997</v>
      </c>
      <c r="GQ164" s="203">
        <v>-23.290463599999988</v>
      </c>
      <c r="GR164" s="201">
        <v>0.1</v>
      </c>
      <c r="GS164" s="307">
        <v>0.88607499999999995</v>
      </c>
      <c r="GT164" s="522">
        <f t="shared" si="438"/>
        <v>0</v>
      </c>
      <c r="GU164" s="523">
        <f t="shared" si="439"/>
        <v>-0.5</v>
      </c>
      <c r="GV164" s="199">
        <f t="shared" si="450"/>
        <v>-23.059999999999981</v>
      </c>
      <c r="GW164" s="199">
        <f t="shared" si="341"/>
        <v>-5.0000000000000711E-2</v>
      </c>
      <c r="GX164" s="520">
        <f t="shared" si="373"/>
        <v>0</v>
      </c>
      <c r="GY164" s="520">
        <f t="shared" si="374"/>
        <v>0</v>
      </c>
      <c r="GZ164" s="520">
        <f t="shared" si="375"/>
        <v>0</v>
      </c>
      <c r="HA164" s="520">
        <f t="shared" si="376"/>
        <v>0</v>
      </c>
      <c r="HB164" s="508">
        <f t="shared" si="468"/>
        <v>-22.438454129133188</v>
      </c>
      <c r="HC164" s="521">
        <f t="shared" si="390"/>
        <v>-5.0000000000000711E-2</v>
      </c>
      <c r="HD164" s="521">
        <f t="shared" si="423"/>
        <v>-5.0000000000000711E-2</v>
      </c>
      <c r="HE164" s="204"/>
      <c r="HF164" s="259"/>
      <c r="HG164" s="204"/>
      <c r="HH164" s="202">
        <f t="shared" si="402"/>
        <v>-22.589054129133167</v>
      </c>
      <c r="HI164" s="200"/>
      <c r="HJ164" s="207"/>
      <c r="HK164" s="304">
        <v>42406</v>
      </c>
      <c r="HL164" s="305">
        <v>0.55389999999999995</v>
      </c>
      <c r="HM164" s="305">
        <v>0.51392499999999997</v>
      </c>
      <c r="HN164" s="203">
        <v>-23.290463599999988</v>
      </c>
      <c r="HO164" s="201">
        <v>0.1</v>
      </c>
      <c r="HP164" s="307">
        <v>-11.613925000000002</v>
      </c>
      <c r="HQ164" s="522">
        <f t="shared" si="440"/>
        <v>-2.5</v>
      </c>
      <c r="HR164" s="523">
        <f t="shared" si="441"/>
        <v>0</v>
      </c>
      <c r="HS164" s="199">
        <f t="shared" si="451"/>
        <v>-24.5</v>
      </c>
      <c r="HT164" s="199">
        <f t="shared" si="346"/>
        <v>0</v>
      </c>
      <c r="HU164" s="520">
        <f t="shared" si="377"/>
        <v>0.05</v>
      </c>
      <c r="HV164" s="520">
        <f t="shared" si="378"/>
        <v>0</v>
      </c>
      <c r="HW164" s="520">
        <f t="shared" si="379"/>
        <v>0</v>
      </c>
      <c r="HX164" s="520">
        <f t="shared" si="380"/>
        <v>0</v>
      </c>
      <c r="HY164" s="508">
        <f t="shared" si="469"/>
        <v>-23.88</v>
      </c>
      <c r="HZ164" s="521">
        <f t="shared" si="391"/>
        <v>0.03</v>
      </c>
      <c r="IA164" s="521">
        <f t="shared" si="425"/>
        <v>0.05</v>
      </c>
      <c r="IB164" s="204"/>
      <c r="IC164" s="259"/>
      <c r="ID164" s="204"/>
      <c r="IE164" s="202">
        <f t="shared" si="403"/>
        <v>-23.611579903397281</v>
      </c>
      <c r="IF164" s="206"/>
      <c r="IG164" s="207"/>
      <c r="IH164" s="304">
        <v>42406</v>
      </c>
      <c r="II164" s="305">
        <v>0.55389999999999995</v>
      </c>
      <c r="IJ164" s="305">
        <v>0.51392499999999997</v>
      </c>
      <c r="IK164" s="203">
        <v>-23.290463599999988</v>
      </c>
      <c r="IL164" s="201">
        <v>0.1</v>
      </c>
      <c r="IM164" s="307">
        <v>-1.1639249999999999</v>
      </c>
      <c r="IN164" s="522">
        <f t="shared" si="442"/>
        <v>-1.25</v>
      </c>
      <c r="IO164" s="523">
        <f t="shared" si="443"/>
        <v>0</v>
      </c>
      <c r="IP164" s="199">
        <f t="shared" si="452"/>
        <v>-23.689999999999994</v>
      </c>
      <c r="IQ164" s="199">
        <f t="shared" si="351"/>
        <v>-0.125</v>
      </c>
      <c r="IR164" s="520">
        <f t="shared" si="381"/>
        <v>0</v>
      </c>
      <c r="IS164" s="520">
        <f t="shared" si="382"/>
        <v>0</v>
      </c>
      <c r="IT164" s="520">
        <f t="shared" si="383"/>
        <v>0</v>
      </c>
      <c r="IU164" s="520">
        <f t="shared" si="384"/>
        <v>0</v>
      </c>
      <c r="IV164" s="508">
        <f t="shared" si="470"/>
        <v>-23.234167740969177</v>
      </c>
      <c r="IW164" s="521">
        <f t="shared" si="392"/>
        <v>-7.4999999999999997E-2</v>
      </c>
      <c r="IX164" s="521">
        <f t="shared" si="427"/>
        <v>-0.125</v>
      </c>
      <c r="IY164" s="204"/>
      <c r="IZ164" s="259"/>
      <c r="JA164" s="204"/>
      <c r="JB164" s="202">
        <f t="shared" si="404"/>
        <v>-23.069514087414067</v>
      </c>
      <c r="JC164" s="206"/>
      <c r="JD164" s="509">
        <v>-23.290463599999988</v>
      </c>
      <c r="JE164" s="200"/>
      <c r="JF164" s="204">
        <v>3.1860750000000002</v>
      </c>
      <c r="JG164" s="204">
        <f t="shared" si="455"/>
        <v>-24.145094754535993</v>
      </c>
      <c r="JH164" s="204"/>
      <c r="JI164" s="200"/>
      <c r="JJ164" s="204">
        <v>-13.563925000000001</v>
      </c>
      <c r="JK164" s="204">
        <f t="shared" si="456"/>
        <v>-23.536721249792322</v>
      </c>
      <c r="JL164" s="204"/>
      <c r="JM164" s="200"/>
      <c r="JN164" s="204">
        <v>6.4360750000000007</v>
      </c>
      <c r="JO164" s="204">
        <f t="shared" si="457"/>
        <v>-21.792124073501171</v>
      </c>
      <c r="JP164" s="204"/>
      <c r="JQ164" s="200"/>
      <c r="JR164" s="204">
        <v>2.486075</v>
      </c>
      <c r="JS164" s="204">
        <f t="shared" si="458"/>
        <v>-23.292824596811961</v>
      </c>
      <c r="JT164" s="204"/>
      <c r="JU164" s="200"/>
      <c r="JV164" s="204">
        <v>-6.3139249999999993</v>
      </c>
      <c r="JW164" s="204">
        <f t="shared" si="459"/>
        <v>-24.269008547470712</v>
      </c>
      <c r="JX164" s="204"/>
      <c r="JY164" s="200"/>
      <c r="JZ164" s="204">
        <v>0.88607499999999995</v>
      </c>
      <c r="KA164" s="204">
        <f t="shared" si="460"/>
        <v>-22.589054129133167</v>
      </c>
      <c r="KB164" s="204"/>
      <c r="KC164" s="200"/>
      <c r="KD164" s="372">
        <v>-11.613925000000002</v>
      </c>
      <c r="KE164" s="204">
        <f t="shared" si="461"/>
        <v>-23.611579903397281</v>
      </c>
      <c r="KF164" s="204"/>
      <c r="KG164" s="200"/>
      <c r="KH164" s="307">
        <v>-1.1639249999999999</v>
      </c>
      <c r="KI164" s="204">
        <v>-23.069514087414067</v>
      </c>
      <c r="KJ164" s="204"/>
      <c r="KK164" s="304">
        <v>42406</v>
      </c>
      <c r="KL164" s="316"/>
    </row>
    <row r="165" spans="1:315" ht="15.75" thickBot="1" x14ac:dyDescent="0.3">
      <c r="A165" s="95">
        <v>41311</v>
      </c>
      <c r="B165" s="36">
        <v>41311</v>
      </c>
      <c r="C165" s="303">
        <v>3.7</v>
      </c>
      <c r="D165" s="303">
        <v>-13.05</v>
      </c>
      <c r="E165" s="303">
        <v>6.95</v>
      </c>
      <c r="F165" s="303">
        <v>3</v>
      </c>
      <c r="G165" s="303">
        <v>-5.8</v>
      </c>
      <c r="H165" s="303">
        <v>1.4</v>
      </c>
      <c r="I165" s="303">
        <v>-11.100000000000001</v>
      </c>
      <c r="J165" s="303">
        <v>-0.65</v>
      </c>
      <c r="K165" s="105"/>
      <c r="L165" s="36">
        <v>42406</v>
      </c>
      <c r="M165" s="107">
        <v>0.55389999999999995</v>
      </c>
      <c r="N165" s="98">
        <f t="shared" si="453"/>
        <v>0.51392499999999997</v>
      </c>
      <c r="O165" s="107">
        <f t="shared" si="454"/>
        <v>0.4745166666666667</v>
      </c>
      <c r="P165" s="264"/>
      <c r="Q165" s="177">
        <v>42406</v>
      </c>
      <c r="R165" s="303">
        <v>3.7</v>
      </c>
      <c r="S165" s="219">
        <v>3.1860750000000002</v>
      </c>
      <c r="U165" s="303">
        <v>-13.05</v>
      </c>
      <c r="V165" s="219">
        <v>-13.563925000000001</v>
      </c>
      <c r="X165" s="303">
        <v>6.95</v>
      </c>
      <c r="Y165" s="219">
        <v>6.4360750000000007</v>
      </c>
      <c r="AA165" s="303">
        <v>3</v>
      </c>
      <c r="AB165" s="219">
        <v>2.486075</v>
      </c>
      <c r="AD165" s="303">
        <v>-5.8</v>
      </c>
      <c r="AE165" s="218">
        <v>-6.3139249999999993</v>
      </c>
      <c r="AG165" s="303">
        <v>1.4</v>
      </c>
      <c r="AH165" s="218">
        <v>0.88607499999999995</v>
      </c>
      <c r="AJ165" s="303">
        <v>-11.100000000000001</v>
      </c>
      <c r="AK165" s="218">
        <v>-11.613925000000002</v>
      </c>
      <c r="AL165" s="103"/>
      <c r="AM165" s="303">
        <v>-0.65</v>
      </c>
      <c r="AN165" s="330">
        <f t="shared" si="444"/>
        <v>-1.1639249999999999</v>
      </c>
      <c r="AO165" s="103"/>
      <c r="AZ165" s="36">
        <v>42407</v>
      </c>
      <c r="BA165" s="303">
        <v>2.2999999999999998</v>
      </c>
      <c r="BB165" s="227">
        <v>-23.612388888888884</v>
      </c>
      <c r="BC165" s="303">
        <v>-11.3</v>
      </c>
      <c r="BD165" s="184"/>
      <c r="BE165" s="303">
        <v>9.1999999999999993</v>
      </c>
      <c r="BF165" s="184"/>
      <c r="BG165" s="303">
        <v>0.6</v>
      </c>
      <c r="BH165" s="184"/>
      <c r="BI165" s="303">
        <v>-8.3000000000000007</v>
      </c>
      <c r="BJ165" s="184"/>
      <c r="BK165" s="303">
        <v>2.35</v>
      </c>
      <c r="BL165" s="374"/>
      <c r="BM165" s="303">
        <v>-10.350000000000001</v>
      </c>
      <c r="BN165" s="184"/>
      <c r="BO165" s="303">
        <v>0.79999999999999993</v>
      </c>
      <c r="BP165" s="184"/>
      <c r="BQ165">
        <f t="shared" si="396"/>
        <v>1</v>
      </c>
      <c r="BR165" s="36">
        <v>42397</v>
      </c>
      <c r="BS165">
        <v>101</v>
      </c>
      <c r="BT165">
        <f t="shared" si="393"/>
        <v>1.01</v>
      </c>
      <c r="BU165" s="100"/>
      <c r="BV165" s="36">
        <v>42407</v>
      </c>
      <c r="BW165" s="100">
        <v>111</v>
      </c>
      <c r="BX165" s="100">
        <f t="shared" si="394"/>
        <v>1.1100000000000001</v>
      </c>
      <c r="BY165" s="100">
        <f t="shared" si="395"/>
        <v>-23.239025689559988</v>
      </c>
      <c r="BZ165" s="116"/>
      <c r="CA165" s="116"/>
      <c r="CB165" s="485"/>
      <c r="CC165" s="36">
        <v>42407</v>
      </c>
      <c r="CD165" s="107">
        <v>0.63554999999999995</v>
      </c>
      <c r="CE165" s="107">
        <v>0.59472499999999995</v>
      </c>
      <c r="CF165" s="173">
        <v>-23.239025689559988</v>
      </c>
      <c r="CG165" s="197">
        <v>0.1</v>
      </c>
      <c r="CH165" s="219">
        <v>1.7052749999999999</v>
      </c>
      <c r="CI165" s="159">
        <f>IF(CH165&lt;-9,-2,IF(CH165&lt;-7,-1.8,IF(CH165&lt;-5,-1.5,IF(CH165&lt;-4,-1.3,IF(CH165&lt;-3,-1,IF(CH165&lt;-2,-0.5,IF(CH165&lt;-1,0.5,0)))))))</f>
        <v>0</v>
      </c>
      <c r="CJ165" s="227">
        <f>IF(CH165&gt;7,2,IF(CH165&gt;4,1.8,IF(CH165&gt;3,1.6,IF(CH165&gt;2,1.4,IF(CH165&gt;1,1.2,IF(CH165&gt;0,1.1,IF(CH165&gt;-1,1.05,0)))))))</f>
        <v>1.2</v>
      </c>
      <c r="CK165" s="198">
        <f>IF(AND((CI165+CJ165)&lt;0,CK164&lt;=-24.5),(((CI165+CJ165)*CG165*0.3)+CK164),(((CI165+CJ165)*CG165)+CK164))</f>
        <v>-24.229999999999997</v>
      </c>
      <c r="CL165" s="198">
        <f t="shared" si="316"/>
        <v>0.12000000000000099</v>
      </c>
      <c r="CM165" s="503">
        <f>IF(AND(CK165&lt;(CF165-3),CH165&lt;-5),CG165*0.1,IF(AND(CK165&lt;(CF165-3),CH165&lt;-3),CG165*0.4,IF(AND(CK165&lt;(CF165-3),CH165&lt;-1),CG165*0.7,0)))</f>
        <v>0</v>
      </c>
      <c r="CN165" s="503">
        <f t="shared" ref="CN165:CN187" si="471">IF(AND(CK165&lt;(CF165-3),CH165&gt;5),CG165*0.9,IF(AND(CK165&lt;(CF165-3),CH165&gt;3),CG165*0.6,IF(AND(CK165&lt;(CF165-3),CH165&gt;1),CG165*0.3,0)))</f>
        <v>0</v>
      </c>
      <c r="CO165" s="503">
        <f>IF(AND(CK165&gt;(CF165+2),CH165&gt;5),CG165*0.5,IF(AND(CK165&gt;(CF165+2),CH165&gt;3),CG165*0.5,IF(AND(CK165&gt;(CF165+2),CH165&gt;1),CG165*0.1,0)))</f>
        <v>0</v>
      </c>
      <c r="CP165" s="503">
        <f>IF(AND(CK165&gt;(CF165+2),CH165&lt;-5),CG165*0.1,IF(AND(CK165&gt;(CF165+2),CH165&lt;-3),CG165*0.5,IF(AND(CK165&gt;(CF165+2),CH165&lt;-1),CG165*0.9,0)))</f>
        <v>0</v>
      </c>
      <c r="CQ165" s="504">
        <f t="shared" si="463"/>
        <v>-24.079999999999995</v>
      </c>
      <c r="CR165" s="513">
        <f t="shared" ref="CR165:CR205" si="472">IF(AND(CQ164&lt;-23,CH165&lt;-2),(SUM(CL165:CP165)*0.6),(SUM(CL165:CP165)))</f>
        <v>0.12000000000000099</v>
      </c>
      <c r="CS165" s="513">
        <f t="shared" si="413"/>
        <v>0.12000000000000099</v>
      </c>
      <c r="CT165" s="513">
        <f>IF(AND(CQ164&lt;-23,CH165&gt;-2),(SUM(CL165:CP165)*1.7),(CS165))</f>
        <v>0.20400000000000168</v>
      </c>
      <c r="CU165" s="161"/>
      <c r="CW165" s="103">
        <f>(CW164+CT165)</f>
        <v>-23.941094754535992</v>
      </c>
      <c r="CX165" s="258">
        <v>-23.612388888888884</v>
      </c>
      <c r="CZ165" s="36">
        <v>42407</v>
      </c>
      <c r="DA165" s="107">
        <v>0.63554999999999995</v>
      </c>
      <c r="DB165" s="107">
        <v>0.59472499999999995</v>
      </c>
      <c r="DC165" s="173">
        <v>-23.239025689559988</v>
      </c>
      <c r="DD165" s="197">
        <v>0.1</v>
      </c>
      <c r="DE165" s="219">
        <v>-11.894725000000001</v>
      </c>
      <c r="DF165" s="159">
        <f>IF(DE165&lt;-9,-2,IF(DE165&lt;-7,-1.8,IF(DE165&lt;-5,-1.5,IF(DE165&lt;-4,-1.3,IF(DE165&lt;-3,-1,IF(DE165&lt;-2,-0.5,IF(DE165&lt;-1,0.5,0)))))))</f>
        <v>-2</v>
      </c>
      <c r="DG165" s="227">
        <f>IF(DE165&gt;7,2,IF(DE165&gt;4,1.8,IF(DE165&gt;3,1.6,IF(DE165&gt;2,1.4,IF(DE165&gt;1,1.2,IF(DE165&gt;0,1.1,IF(DE165&gt;-1,1.05,0)))))))</f>
        <v>0</v>
      </c>
      <c r="DH165" s="198">
        <f>IF(AND((DF165+DG165)&lt;0,DH164&lt;=-24.5),(((DF165+DG165)*DD165*0.3)+DH164),(((DF165+DG165)*DD165)+DH164))</f>
        <v>-24.56</v>
      </c>
      <c r="DI165" s="198">
        <f t="shared" si="321"/>
        <v>-5.9999999999998721E-2</v>
      </c>
      <c r="DJ165" s="503">
        <f>IF(AND(DH165&lt;(DC165-3),DE165&lt;-5),DD165*0.1,IF(AND(DH165&lt;(DC165-3),DE165&lt;-3),DD165*0.4,IF(AND(DH165&lt;(DC165-3),DE165&lt;-1),DD165*0.7,0)))</f>
        <v>0</v>
      </c>
      <c r="DK165" s="503">
        <f t="shared" ref="DK165:DK187" si="473">IF(AND(DH165&lt;(DC165-3),DE165&gt;5),DD165*0.9,IF(AND(DH165&lt;(DC165-3),DE165&gt;3),DD165*0.6,IF(AND(DH165&lt;(DC165-3),DE165&gt;1),DD165*0.3,0)))</f>
        <v>0</v>
      </c>
      <c r="DL165" s="503">
        <f>IF(AND(DH165&gt;(DC165+2),DE165&gt;5),DD165*0.5,IF(AND(DH165&gt;(DC165+2),DE165&gt;3),DD165*0.5,IF(AND(DH165&gt;(DC165+2),DE165&gt;1),DD165*0.1,0)))</f>
        <v>0</v>
      </c>
      <c r="DM165" s="503">
        <f>IF(AND(DH165&gt;(DC165+2),DE165&lt;-5),DD165*0.1,IF(AND(DH165&gt;(DC165+2),DE165&lt;-3),DD165*0.5,IF(AND(DH165&gt;(DC165+2),DE165&lt;-1),DD165*0.9,0)))</f>
        <v>0</v>
      </c>
      <c r="DN165" s="504">
        <f t="shared" si="464"/>
        <v>-24.309999999999995</v>
      </c>
      <c r="DO165" s="513">
        <f t="shared" ref="DO165:DO205" si="474">IF(AND(DN164&lt;-23,DE165&lt;-2),(SUM(DI165:DM165)*0.6),(SUM(DI165:DM165)))</f>
        <v>-3.5999999999999234E-2</v>
      </c>
      <c r="DP165" s="513">
        <f t="shared" si="415"/>
        <v>-2.399999999999949E-2</v>
      </c>
      <c r="DQ165" s="513">
        <f>IF(AND(DN164&lt;-23,DE165&gt;-2),(SUM(DI165:DM165)*1.7),(DP165))</f>
        <v>-2.399999999999949E-2</v>
      </c>
      <c r="DR165" s="161"/>
      <c r="DT165" s="103">
        <f>(DT164+DQ165)</f>
        <v>-23.560721249792323</v>
      </c>
      <c r="DU165" s="178"/>
      <c r="DV165" s="179"/>
      <c r="DW165" s="36">
        <v>42407</v>
      </c>
      <c r="DX165" s="107">
        <v>0.63554999999999995</v>
      </c>
      <c r="DY165" s="107">
        <v>0.59472499999999995</v>
      </c>
      <c r="DZ165" s="173">
        <v>-23.239025689559988</v>
      </c>
      <c r="EA165" s="197">
        <v>0.1</v>
      </c>
      <c r="EB165" s="219">
        <v>8.6052749999999989</v>
      </c>
      <c r="EC165" s="159">
        <f>IF(EB165&lt;-9,-2,IF(EB165&lt;-7,-1.8,IF(EB165&lt;-5,-1.5,IF(EB165&lt;-4,-1.3,IF(EB165&lt;-3,-1,IF(EB165&lt;-2,-0.5,IF(EB165&lt;-1,0.5,0)))))))</f>
        <v>0</v>
      </c>
      <c r="ED165" s="227">
        <f>IF(EB165&gt;7,2,IF(EB165&gt;4,1.8,IF(EB165&gt;3,1.6,IF(EB165&gt;2,1.4,IF(EB165&gt;1,1.2,IF(EB165&gt;0,1.1,IF(EB165&gt;-1,1.05,0)))))))</f>
        <v>2</v>
      </c>
      <c r="EE165" s="198">
        <f>IF(AND((EC165+ED165)&lt;0,EE164&lt;=-24.5),(((EC165+ED165)*EA165*0.3)+EE164),(((EC165+ED165)*EA165)+EE164))</f>
        <v>-22.526014396181182</v>
      </c>
      <c r="EF165" s="198">
        <f t="shared" si="326"/>
        <v>0.19999999999999929</v>
      </c>
      <c r="EG165" s="503">
        <f>IF(AND(EE165&lt;(DZ165-3),EB165&lt;-5),EA165*0.1,IF(AND(EE165&lt;(DZ165-3),EB165&lt;-3),EA165*0.4,IF(AND(EE165&lt;(DZ165-3),EB165&lt;-1),EA165*0.7,0)))</f>
        <v>0</v>
      </c>
      <c r="EH165" s="503">
        <f t="shared" ref="EH165:EH187" si="475">IF(AND(EE165&lt;(DZ165-3),EB165&gt;5),EA165*0.9,IF(AND(EE165&lt;(DZ165-3),EB165&gt;3),EA165*0.6,IF(AND(EE165&lt;(DZ165-3),EB165&gt;1),EA165*0.3,0)))</f>
        <v>0</v>
      </c>
      <c r="EI165" s="503">
        <f>IF(AND(EE165&gt;(DZ165+2),EB165&gt;5),EA165*0.5,IF(AND(EE165&gt;(DZ165+2),EB165&gt;3),EA165*0.5,IF(AND(EE165&gt;(DZ165+2),EB165&gt;1),EA165*0.1,0)))</f>
        <v>0</v>
      </c>
      <c r="EJ165" s="503">
        <f>IF(AND(EE165&gt;(DZ165+2),EB165&lt;-5),EA165*0.1,IF(AND(EE165&gt;(DZ165+2),EB165&lt;-3),EA165*0.5,IF(AND(EE165&gt;(DZ165+2),EB165&lt;-1),EA165*0.9,0)))</f>
        <v>0</v>
      </c>
      <c r="EK165" s="504">
        <f t="shared" si="465"/>
        <v>-22.210124073501177</v>
      </c>
      <c r="EL165" s="513">
        <f t="shared" ref="EL165:EL205" si="476">IF(AND(EK164&lt;-23,EB165&lt;-2),(SUM(EF165:EJ165)*0.6),(SUM(EF165:EJ165)))</f>
        <v>0.19999999999999929</v>
      </c>
      <c r="EM165" s="513">
        <f t="shared" si="417"/>
        <v>0.19999999999999929</v>
      </c>
      <c r="EN165" s="513">
        <f>IF(AND(EK164&lt;-23,EB165&gt;-2),(SUM(EF165:EJ165)*1.7),(EM165))</f>
        <v>0.19999999999999929</v>
      </c>
      <c r="EO165" s="161"/>
      <c r="EQ165" s="103">
        <f>(EQ164+EN165)</f>
        <v>-21.592124073501171</v>
      </c>
      <c r="ER165" s="178"/>
      <c r="ES165" s="179"/>
      <c r="ET165" s="36">
        <v>42407</v>
      </c>
      <c r="EU165" s="107">
        <v>0.63554999999999995</v>
      </c>
      <c r="EV165" s="107">
        <v>0.59472499999999995</v>
      </c>
      <c r="EW165" s="173">
        <v>-23.239025689559988</v>
      </c>
      <c r="EX165" s="197">
        <v>0.1</v>
      </c>
      <c r="EY165" s="219">
        <v>5.2750000000000297E-3</v>
      </c>
      <c r="EZ165" s="159">
        <f>IF(EY165&lt;-9,-2,IF(EY165&lt;-7,-1.8,IF(EY165&lt;-5,-1.5,IF(EY165&lt;-4,-1.3,IF(EY165&lt;-3,-1,IF(EY165&lt;-2,-0.5,IF(EY165&lt;-1,0.5,0)))))))</f>
        <v>0</v>
      </c>
      <c r="FA165" s="227">
        <f>IF(EY165&gt;7,2,IF(EY165&gt;4,1.8,IF(EY165&gt;3,1.6,IF(EY165&gt;2,1.4,IF(EY165&gt;1,1.2,IF(EY165&gt;0,1.1,IF(EY165&gt;-1,1.05,0)))))))</f>
        <v>1.1000000000000001</v>
      </c>
      <c r="FB165" s="198">
        <f>IF(AND((EZ165+FA165)&lt;0,FB164&lt;=-24.5),(((EZ165+FA165)*EX165*0.3)+FB164),(((EZ165+FA165)*EX165)+FB164))</f>
        <v>-23.46285403864718</v>
      </c>
      <c r="FC165" s="198">
        <f t="shared" si="331"/>
        <v>0.10999999999999943</v>
      </c>
      <c r="FD165" s="503">
        <f>IF(AND(FB165&lt;(EW165-3),EY165&lt;-5),EX165*0.1,IF(AND(FB165&lt;(EW165-3),EY165&lt;-3),EX165*0.4,IF(AND(FB165&lt;(EW165-3),EY165&lt;-1),EX165*0.7,0)))</f>
        <v>0</v>
      </c>
      <c r="FE165" s="503">
        <f t="shared" ref="FE165:FE187" si="477">IF(AND(FB165&lt;(EW165-3),EY165&gt;5),EX165*0.9,IF(AND(FB165&lt;(EW165-3),EY165&gt;3),EX165*0.6,IF(AND(FB165&lt;(EW165-3),EY165&gt;1),EX165*0.3,0)))</f>
        <v>0</v>
      </c>
      <c r="FF165" s="503">
        <f>IF(AND(FB165&gt;(EW165+2),EY165&gt;5),EX165*0.5,IF(AND(FB165&gt;(EW165+2),EY165&gt;3),EX165*0.5,IF(AND(FB165&gt;(EW165+2),EY165&gt;1),EX165*0.1,0)))</f>
        <v>0</v>
      </c>
      <c r="FG165" s="503">
        <f>IF(AND(FB165&gt;(EW165+2),EY165&lt;-5),EX165*0.1,IF(AND(FB165&gt;(EW165+2),EY165&lt;-3),EX165*0.5,IF(AND(FB165&gt;(EW165+2),EY165&lt;-1),EX165*0.9,0)))</f>
        <v>0</v>
      </c>
      <c r="FH165" s="504">
        <f t="shared" si="466"/>
        <v>-24.092854038647172</v>
      </c>
      <c r="FI165" s="513">
        <f t="shared" ref="FI165:FI205" si="478">IF(AND(FH164&lt;-23,EY165&lt;-2),(SUM(FC165:FG165)*0.6),(SUM(FC165:FG165)))</f>
        <v>0.10999999999999943</v>
      </c>
      <c r="FJ165" s="513">
        <f t="shared" si="419"/>
        <v>0.10999999999999943</v>
      </c>
      <c r="FK165" s="513">
        <f>IF(AND(FH164&lt;-23,EY165&gt;-2),(SUM(FC165:FG165)*1.7),(FJ165))</f>
        <v>0.18699999999999903</v>
      </c>
      <c r="FL165" s="161"/>
      <c r="FN165" s="103">
        <f>(FN164+FK165)</f>
        <v>-23.105824596811964</v>
      </c>
      <c r="FO165" s="178"/>
      <c r="FP165" s="179"/>
      <c r="FQ165" s="36">
        <v>42407</v>
      </c>
      <c r="FR165" s="107">
        <v>0.63554999999999995</v>
      </c>
      <c r="FS165" s="107">
        <v>0.59472499999999995</v>
      </c>
      <c r="FT165" s="173">
        <v>-23.239025689559988</v>
      </c>
      <c r="FU165" s="197">
        <v>0.1</v>
      </c>
      <c r="FV165" s="218">
        <v>-8.8947250000000011</v>
      </c>
      <c r="FW165" s="159">
        <f>IF(FV165&lt;-9,-2,IF(FV165&lt;-7,-1.8,IF(FV165&lt;-5,-1.5,IF(FV165&lt;-4,-1.3,IF(FV165&lt;-3,-1,IF(FV165&lt;-2,-0.5,IF(FV165&lt;-1,0.5,0)))))))</f>
        <v>-1.8</v>
      </c>
      <c r="FX165" s="227">
        <f>IF(FV165&gt;7,2,IF(FV165&gt;4,1.8,IF(FV165&gt;3,1.6,IF(FV165&gt;2,1.4,IF(FV165&gt;1,1.2,IF(FV165&gt;0,1.1,IF(FV165&gt;-1,1.05,0)))))))</f>
        <v>0</v>
      </c>
      <c r="FY165" s="198">
        <f>IF(AND((FW165+FX165)&lt;0,FY164&lt;=-24.5),(((FW165+FX165)*FU165*0.3)+FY164),(((FW165+FX165)*FU165)+FY164))</f>
        <v>-24.553999999999998</v>
      </c>
      <c r="FZ165" s="198">
        <f t="shared" si="336"/>
        <v>-5.3999999999998494E-2</v>
      </c>
      <c r="GA165" s="503">
        <f>IF(AND(FY165&lt;(FT165-3),FV165&lt;-5),FU165*0.1,IF(AND(FY165&lt;(FT165-3),FV165&lt;-3),FU165*0.4,IF(AND(FY165&lt;(FT165-3),FV165&lt;-1),FU165*0.7,0)))</f>
        <v>0</v>
      </c>
      <c r="GB165" s="503">
        <f t="shared" ref="GB165:GB187" si="479">IF(AND(FY165&lt;(FT165-3),FV165&gt;5),FU165*0.9,IF(AND(FY165&lt;(FT165-3),FV165&gt;3),FU165*0.6,IF(AND(FY165&lt;(FT165-3),FV165&gt;1),FU165*0.3,0)))</f>
        <v>0</v>
      </c>
      <c r="GC165" s="503">
        <f>IF(AND(FY165&gt;(FT165+2),FV165&gt;5),FU165*0.5,IF(AND(FY165&gt;(FT165+2),FV165&gt;3),FU165*0.5,IF(AND(FY165&gt;(FT165+2),FV165&gt;1),FU165*0.1,0)))</f>
        <v>0</v>
      </c>
      <c r="GD165" s="503">
        <f>IF(AND(FY165&gt;(FT165+2),FV165&lt;-5),FU165*0.1,IF(AND(FY165&gt;(FT165+2),FV165&lt;-3),FU165*0.5,IF(AND(FY165&gt;(FT165+2),FV165&lt;-1),FU165*0.9,0)))</f>
        <v>0</v>
      </c>
      <c r="GE165" s="504">
        <f t="shared" si="467"/>
        <v>-24.033999999999995</v>
      </c>
      <c r="GF165" s="513">
        <f t="shared" ref="GF165:GF205" si="480">IF(AND(GE164&lt;-23,FV165&lt;-2),(SUM(FZ165:GD165)*0.6),(SUM(FZ165:GD165)))</f>
        <v>-3.2399999999999096E-2</v>
      </c>
      <c r="GG165" s="513">
        <f t="shared" si="421"/>
        <v>-5.3999999999998494E-2</v>
      </c>
      <c r="GH165" s="513">
        <f>IF(AND(GE164&lt;-23,FV165&gt;-2),(SUM(FZ165:GD165)*1.7),(GG165))</f>
        <v>-5.3999999999998494E-2</v>
      </c>
      <c r="GI165" s="161"/>
      <c r="GK165" s="103">
        <f>(GK164+GH165)</f>
        <v>-24.32300854747071</v>
      </c>
      <c r="GL165" s="178"/>
      <c r="GM165" s="179"/>
      <c r="GN165" s="36">
        <v>42407</v>
      </c>
      <c r="GO165" s="107">
        <v>0.63554999999999995</v>
      </c>
      <c r="GP165" s="107">
        <v>0.59472499999999995</v>
      </c>
      <c r="GQ165" s="173">
        <v>-23.239025689559988</v>
      </c>
      <c r="GR165" s="197">
        <v>0.1</v>
      </c>
      <c r="GS165" s="218">
        <v>1.7552750000000001</v>
      </c>
      <c r="GT165" s="159">
        <f>IF(GS165&lt;-9,-2,IF(GS165&lt;-7,-1.8,IF(GS165&lt;-5,-1.5,IF(GS165&lt;-4,-1.3,IF(GS165&lt;-3,-1,IF(GS165&lt;-2,-0.5,IF(GS165&lt;-1,0.5,0)))))))</f>
        <v>0</v>
      </c>
      <c r="GU165" s="227">
        <f>IF(GS165&gt;7,2,IF(GS165&gt;4,1.8,IF(GS165&gt;3,1.6,IF(GS165&gt;2,1.4,IF(GS165&gt;1,1.2,IF(GS165&gt;0,1.1,IF(GS165&gt;-1,1.05,0)))))))</f>
        <v>1.2</v>
      </c>
      <c r="GV165" s="198">
        <f>IF(AND((GT165+GU165)&lt;0,GV164&lt;=-24.5),(((GT165+GU165)*GR165*0.3)+GV164),(((GT165+GU165)*GR165)+GV164))</f>
        <v>-22.93999999999998</v>
      </c>
      <c r="GW165" s="198">
        <f t="shared" si="341"/>
        <v>0.12000000000000099</v>
      </c>
      <c r="GX165" s="503">
        <f>IF(AND(GV165&lt;(GQ165-3),GS165&lt;-5),GR165*0.1,IF(AND(GV165&lt;(GQ165-3),GS165&lt;-3),GR165*0.4,IF(AND(GV165&lt;(GQ165-3),GS165&lt;-1),GR165*0.7,0)))</f>
        <v>0</v>
      </c>
      <c r="GY165" s="503">
        <f t="shared" ref="GY165:GY187" si="481">IF(AND(GV165&lt;(GQ165-3),GS165&gt;5),GR165*0.9,IF(AND(GV165&lt;(GQ165-3),GS165&gt;3),GR165*0.6,IF(AND(GV165&lt;(GQ165-3),GS165&gt;1),GR165*0.3,0)))</f>
        <v>0</v>
      </c>
      <c r="GZ165" s="503">
        <f>IF(AND(GV165&gt;(GQ165+2),GS165&gt;5),GR165*0.5,IF(AND(GV165&gt;(GQ165+2),GS165&gt;3),GR165*0.5,IF(AND(GV165&gt;(GQ165+2),GS165&gt;1),GR165*0.1,0)))</f>
        <v>0</v>
      </c>
      <c r="HA165" s="503">
        <f>IF(AND(GV165&gt;(GQ165+2),GS165&lt;-5),GR165*0.1,IF(AND(GV165&gt;(GQ165+2),GS165&lt;-3),GR165*0.5,IF(AND(GV165&gt;(GQ165+2),GS165&lt;-1),GR165*0.9,0)))</f>
        <v>0</v>
      </c>
      <c r="HB165" s="504">
        <f t="shared" si="468"/>
        <v>-22.318454129133187</v>
      </c>
      <c r="HC165" s="513">
        <f t="shared" ref="HC165:HC205" si="482">IF(AND(HB164&lt;-23,GS165&lt;-2),(SUM(GW165:HA165)*0.6),(SUM(GW165:HA165)))</f>
        <v>0.12000000000000099</v>
      </c>
      <c r="HD165" s="513">
        <f t="shared" si="423"/>
        <v>0.12000000000000099</v>
      </c>
      <c r="HE165" s="513">
        <f>IF(AND(HB164&lt;-23,GS165&gt;-2),(SUM(GW165:HA165)*1.7),(HD165))</f>
        <v>0.12000000000000099</v>
      </c>
      <c r="HF165" s="161"/>
      <c r="HH165" s="103">
        <f>(HH164+HE165)</f>
        <v>-22.469054129133166</v>
      </c>
      <c r="HJ165" s="179"/>
      <c r="HK165" s="36">
        <v>42407</v>
      </c>
      <c r="HL165" s="107">
        <v>0.63554999999999995</v>
      </c>
      <c r="HM165" s="107">
        <v>0.59472499999999995</v>
      </c>
      <c r="HN165" s="173">
        <v>-23.239025689559988</v>
      </c>
      <c r="HO165" s="197">
        <v>0.1</v>
      </c>
      <c r="HP165" s="218">
        <v>-10.944725000000002</v>
      </c>
      <c r="HQ165" s="159">
        <f>IF(HP165&lt;-9,-2,IF(HP165&lt;-7,-1.8,IF(HP165&lt;-5,-1.5,IF(HP165&lt;-4,-1.3,IF(HP165&lt;-3,-1,IF(HP165&lt;-2,-0.5,IF(HP165&lt;-1,0.5,0)))))))</f>
        <v>-2</v>
      </c>
      <c r="HR165" s="227">
        <f>IF(HP165&gt;7,2,IF(HP165&gt;4,1.8,IF(HP165&gt;3,1.6,IF(HP165&gt;2,1.4,IF(HP165&gt;1,1.2,IF(HP165&gt;0,1.1,IF(HP165&gt;-1,1.05,0)))))))</f>
        <v>0</v>
      </c>
      <c r="HS165" s="198">
        <f>IF(AND((HQ165+HR165)&lt;0,HS164&lt;=-24.5),(((HQ165+HR165)*HO165*0.3)+HS164),(((HQ165+HR165)*HO165)+HS164))</f>
        <v>-24.56</v>
      </c>
      <c r="HT165" s="198">
        <f t="shared" si="346"/>
        <v>-5.9999999999998721E-2</v>
      </c>
      <c r="HU165" s="503">
        <f>IF(AND(HS165&lt;(HN165-3),HP165&lt;-5),HO165*0.1,IF(AND(HS165&lt;(HN165-3),HP165&lt;-3),HO165*0.4,IF(AND(HS165&lt;(HN165-3),HP165&lt;-1),HO165*0.7,0)))</f>
        <v>0</v>
      </c>
      <c r="HV165" s="503">
        <f t="shared" ref="HV165:HV187" si="483">IF(AND(HS165&lt;(HN165-3),HP165&gt;5),HO165*0.9,IF(AND(HS165&lt;(HN165-3),HP165&gt;3),HO165*0.6,IF(AND(HS165&lt;(HN165-3),HP165&gt;1),HO165*0.3,0)))</f>
        <v>0</v>
      </c>
      <c r="HW165" s="503">
        <f>IF(AND(HS165&gt;(HN165+2),HP165&gt;5),HO165*0.5,IF(AND(HS165&gt;(HN165+2),HP165&gt;3),HO165*0.5,IF(AND(HS165&gt;(HN165+2),HP165&gt;1),HO165*0.1,0)))</f>
        <v>0</v>
      </c>
      <c r="HX165" s="503">
        <f>IF(AND(HS165&gt;(HN165+2),HP165&lt;-5),HO165*0.1,IF(AND(HS165&gt;(HN165+2),HP165&lt;-3),HO165*0.5,IF(AND(HS165&gt;(HN165+2),HP165&lt;-1),HO165*0.9,0)))</f>
        <v>0</v>
      </c>
      <c r="HY165" s="504">
        <f t="shared" si="469"/>
        <v>-23.939999999999998</v>
      </c>
      <c r="HZ165" s="513">
        <f t="shared" ref="HZ165:HZ205" si="484">IF(AND(HY164&lt;-23,HP165&lt;-2),(SUM(HT165:HX165)*0.6),(SUM(HT165:HX165)))</f>
        <v>-3.5999999999999234E-2</v>
      </c>
      <c r="IA165" s="513">
        <f t="shared" si="425"/>
        <v>-5.9999999999998721E-2</v>
      </c>
      <c r="IB165" s="513">
        <f>IF(AND(HY164&lt;-23,HP165&gt;-2),(SUM(HT165:HX165)*1.7),(IA165))</f>
        <v>-5.9999999999998721E-2</v>
      </c>
      <c r="IC165" s="161"/>
      <c r="ID165" s="159"/>
      <c r="IE165" s="103">
        <f>(IE164+IB165)</f>
        <v>-23.67157990339728</v>
      </c>
      <c r="IF165" s="178"/>
      <c r="IG165" s="179"/>
      <c r="IH165" s="36">
        <v>42407</v>
      </c>
      <c r="II165" s="107">
        <v>0.63554999999999995</v>
      </c>
      <c r="IJ165" s="107">
        <v>0.59472499999999995</v>
      </c>
      <c r="IK165" s="173">
        <v>-23.239025689559988</v>
      </c>
      <c r="IL165" s="197">
        <v>0.1</v>
      </c>
      <c r="IM165" s="218">
        <v>0.20527499999999999</v>
      </c>
      <c r="IN165" s="159">
        <f>IF(IM165&lt;-9,-2,IF(IM165&lt;-7,-1.8,IF(IM165&lt;-5,-1.5,IF(IM165&lt;-4,-1.3,IF(IM165&lt;-3,-1,IF(IM165&lt;-2,-0.5,IF(IM165&lt;-1,0.5,0)))))))</f>
        <v>0</v>
      </c>
      <c r="IO165" s="227">
        <f>IF(IM165&gt;7,2,IF(IM165&gt;4,1.8,IF(IM165&gt;3,1.6,IF(IM165&gt;2,1.4,IF(IM165&gt;1,1.2,IF(IM165&gt;0,1.1,IF(IM165&gt;-1,1.05,0)))))))</f>
        <v>1.1000000000000001</v>
      </c>
      <c r="IP165" s="198">
        <f>IF(AND((IN165+IO165)&lt;0,IP164&lt;=-24.5),(((IN165+IO165)*IL165*0.3)+IP164),(((IN165+IO165)*IL165)+IP164))</f>
        <v>-23.579999999999995</v>
      </c>
      <c r="IQ165" s="198">
        <f t="shared" si="351"/>
        <v>0.10999999999999943</v>
      </c>
      <c r="IR165" s="503">
        <f>IF(AND(IP165&lt;(IK165-3),IM165&lt;-5),IL165*0.1,IF(AND(IP165&lt;(IK165-3),IM165&lt;-3),IL165*0.4,IF(AND(IP165&lt;(IK165-3),IM165&lt;-1),IL165*0.7,0)))</f>
        <v>0</v>
      </c>
      <c r="IS165" s="503">
        <f t="shared" ref="IS165:IS187" si="485">IF(AND(IP165&lt;(IK165-3),IM165&gt;5),IL165*0.9,IF(AND(IP165&lt;(IK165-3),IM165&gt;3),IL165*0.6,IF(AND(IP165&lt;(IK165-3),IM165&gt;1),IL165*0.3,0)))</f>
        <v>0</v>
      </c>
      <c r="IT165" s="503">
        <f>IF(AND(IP165&gt;(IK165+2),IM165&gt;5),IL165*0.5,IF(AND(IP165&gt;(IK165+2),IM165&gt;3),IL165*0.5,IF(AND(IP165&gt;(IK165+2),IM165&gt;1),IL165*0.1,0)))</f>
        <v>0</v>
      </c>
      <c r="IU165" s="503">
        <f>IF(AND(IP165&gt;(IK165+2),IM165&lt;-5),IL165*0.1,IF(AND(IP165&gt;(IK165+2),IM165&lt;-3),IL165*0.5,IF(AND(IP165&gt;(IK165+2),IM165&lt;-1),IL165*0.9,0)))</f>
        <v>0</v>
      </c>
      <c r="IV165" s="504">
        <f t="shared" si="470"/>
        <v>-23.124167740969177</v>
      </c>
      <c r="IW165" s="513">
        <f t="shared" ref="IW165:IW205" si="486">IF(AND(IV164&lt;-23,IM165&lt;-2),(SUM(IQ165:IU165)*0.6),(SUM(IQ165:IU165)))</f>
        <v>0.10999999999999943</v>
      </c>
      <c r="IX165" s="513">
        <f t="shared" si="427"/>
        <v>0.10999999999999943</v>
      </c>
      <c r="IY165" s="513">
        <f>IF(AND(IV164&lt;-23,IM165&gt;-2),(SUM(IQ165:IU165)*1.7),(IX165))</f>
        <v>0.18699999999999903</v>
      </c>
      <c r="IZ165" s="161"/>
      <c r="JA165" s="159"/>
      <c r="JB165" s="103">
        <f>(JB164+IY165)</f>
        <v>-22.882514087414069</v>
      </c>
      <c r="JC165" s="184"/>
      <c r="JD165" s="515">
        <v>-23.239025689559988</v>
      </c>
      <c r="JE165">
        <v>8</v>
      </c>
      <c r="JF165" s="159">
        <v>1.7052749999999999</v>
      </c>
      <c r="JG165" s="159">
        <f t="shared" si="455"/>
        <v>-23.941094754535992</v>
      </c>
      <c r="JH165" s="258">
        <v>-23.612388888888884</v>
      </c>
      <c r="JJ165" s="159">
        <v>-11.894725000000001</v>
      </c>
      <c r="JK165" s="159">
        <f t="shared" si="456"/>
        <v>-23.560721249792323</v>
      </c>
      <c r="JL165" s="159"/>
      <c r="JN165" s="159">
        <v>8.6052749999999989</v>
      </c>
      <c r="JO165" s="159">
        <f t="shared" si="457"/>
        <v>-21.592124073501171</v>
      </c>
      <c r="JP165" s="159"/>
      <c r="JR165" s="159">
        <v>5.2750000000000297E-3</v>
      </c>
      <c r="JS165" s="159">
        <f t="shared" si="458"/>
        <v>-23.105824596811964</v>
      </c>
      <c r="JT165" s="159"/>
      <c r="JV165" s="159">
        <v>-8.8947250000000011</v>
      </c>
      <c r="JW165" s="159">
        <f t="shared" si="459"/>
        <v>-24.32300854747071</v>
      </c>
      <c r="JX165" s="159"/>
      <c r="JZ165" s="159">
        <v>1.7552750000000001</v>
      </c>
      <c r="KA165" s="159">
        <f t="shared" si="460"/>
        <v>-22.469054129133166</v>
      </c>
      <c r="KB165" s="159"/>
      <c r="KD165" s="370">
        <v>-10.944725000000002</v>
      </c>
      <c r="KE165" s="159">
        <f t="shared" si="461"/>
        <v>-23.67157990339728</v>
      </c>
      <c r="KF165" s="159"/>
      <c r="KH165" s="218">
        <v>0.20527499999999999</v>
      </c>
      <c r="KI165" s="159">
        <v>-22.882514087414069</v>
      </c>
      <c r="KJ165" s="159"/>
      <c r="KK165" s="36">
        <v>42407</v>
      </c>
      <c r="KL165" s="36"/>
    </row>
    <row r="166" spans="1:315" x14ac:dyDescent="0.25">
      <c r="A166" s="95">
        <v>41312</v>
      </c>
      <c r="B166" s="36">
        <v>41312</v>
      </c>
      <c r="C166" s="303">
        <v>2.2999999999999998</v>
      </c>
      <c r="D166" s="303">
        <v>-11.3</v>
      </c>
      <c r="E166" s="303">
        <v>9.1999999999999993</v>
      </c>
      <c r="F166" s="303">
        <v>0.6</v>
      </c>
      <c r="G166" s="303">
        <v>-8.3000000000000007</v>
      </c>
      <c r="H166" s="303">
        <v>2.35</v>
      </c>
      <c r="I166" s="303">
        <v>-10.350000000000001</v>
      </c>
      <c r="J166" s="303">
        <v>0.79999999999999993</v>
      </c>
      <c r="K166" s="105"/>
      <c r="L166" s="36">
        <v>42407</v>
      </c>
      <c r="M166" s="107">
        <v>0.63554999999999995</v>
      </c>
      <c r="N166" s="98">
        <f t="shared" si="453"/>
        <v>0.59472499999999995</v>
      </c>
      <c r="O166" s="107">
        <f t="shared" si="454"/>
        <v>0.55446666666666655</v>
      </c>
      <c r="P166" s="264"/>
      <c r="Q166" s="177">
        <v>42407</v>
      </c>
      <c r="R166" s="303">
        <v>2.2999999999999998</v>
      </c>
      <c r="S166" s="219">
        <v>1.7052749999999999</v>
      </c>
      <c r="T166" s="182">
        <v>-23.612388888888884</v>
      </c>
      <c r="U166" s="303">
        <v>-11.3</v>
      </c>
      <c r="V166" s="219">
        <v>-11.894725000000001</v>
      </c>
      <c r="X166" s="303">
        <v>9.1999999999999993</v>
      </c>
      <c r="Y166" s="219">
        <v>8.6052749999999989</v>
      </c>
      <c r="AA166" s="303">
        <v>0.6</v>
      </c>
      <c r="AB166" s="219">
        <v>5.2750000000000297E-3</v>
      </c>
      <c r="AD166" s="303">
        <v>-8.3000000000000007</v>
      </c>
      <c r="AE166" s="218">
        <v>-8.8947250000000011</v>
      </c>
      <c r="AG166" s="303">
        <v>2.35</v>
      </c>
      <c r="AH166" s="218">
        <v>1.7552750000000001</v>
      </c>
      <c r="AJ166" s="303">
        <v>-10.350000000000001</v>
      </c>
      <c r="AK166" s="218">
        <v>-10.944725000000002</v>
      </c>
      <c r="AL166" s="103"/>
      <c r="AM166" s="303">
        <v>0.79999999999999993</v>
      </c>
      <c r="AN166" s="330">
        <f t="shared" si="444"/>
        <v>0.20527499999999999</v>
      </c>
      <c r="AO166" s="103"/>
      <c r="AZ166" s="36">
        <v>42408</v>
      </c>
      <c r="BA166" s="303">
        <v>0.5</v>
      </c>
      <c r="BB166" s="227"/>
      <c r="BC166" s="303">
        <v>-9.3000000000000007</v>
      </c>
      <c r="BD166" s="184"/>
      <c r="BE166" s="303">
        <v>9.1999999999999993</v>
      </c>
      <c r="BF166" s="184"/>
      <c r="BG166" s="303">
        <v>-0.3</v>
      </c>
      <c r="BH166" s="184"/>
      <c r="BI166" s="303">
        <v>-9.8000000000000007</v>
      </c>
      <c r="BJ166" s="184"/>
      <c r="BK166" s="303">
        <v>5.95</v>
      </c>
      <c r="BL166" s="374"/>
      <c r="BM166" s="303">
        <v>-7.75</v>
      </c>
      <c r="BN166" s="184"/>
      <c r="BO166" s="303">
        <v>2.15</v>
      </c>
      <c r="BP166" s="184"/>
      <c r="BQ166">
        <f t="shared" si="396"/>
        <v>1</v>
      </c>
      <c r="BR166" s="36">
        <v>42398</v>
      </c>
      <c r="BS166">
        <v>102</v>
      </c>
      <c r="BT166">
        <f t="shared" si="393"/>
        <v>1.02</v>
      </c>
      <c r="BU166" s="103">
        <v>-24.792027777777776</v>
      </c>
      <c r="BV166" s="36">
        <v>42408</v>
      </c>
      <c r="BW166" s="100">
        <v>112</v>
      </c>
      <c r="BX166" s="100">
        <f t="shared" si="394"/>
        <v>1.1200000000000001</v>
      </c>
      <c r="BY166" s="100">
        <f t="shared" si="395"/>
        <v>-23.18525253376</v>
      </c>
      <c r="BZ166" s="100"/>
      <c r="CA166" s="100"/>
      <c r="CC166" s="36">
        <v>42408</v>
      </c>
      <c r="CD166" s="107">
        <v>0.71889999999999998</v>
      </c>
      <c r="CE166" s="107">
        <v>0.67722499999999997</v>
      </c>
      <c r="CF166" s="173">
        <v>-23.18525253376</v>
      </c>
      <c r="CG166" s="257">
        <v>0.1</v>
      </c>
      <c r="CH166" s="219">
        <v>-0.17722499999999997</v>
      </c>
      <c r="CI166" s="159">
        <f t="shared" ref="CI166:CI186" si="487">IF(CH166&lt;-9,-2,IF(CH166&lt;-7,-1.8,IF(CH166&lt;-5,-1.5,IF(CH166&lt;-4,-1.3,IF(CH166&lt;-3,-1,IF(CH166&lt;-2,-0.5,IF(CH166&lt;-1,0.5,0)))))))</f>
        <v>0</v>
      </c>
      <c r="CJ166" s="227">
        <f t="shared" ref="CJ166:CJ186" si="488">IF(CH166&gt;7,2,IF(CH166&gt;4,1.8,IF(CH166&gt;3,1.6,IF(CH166&gt;2,1.4,IF(CH166&gt;1,1.2,IF(CH166&gt;0,1.1,IF(CH166&gt;-1,1.05,0)))))))</f>
        <v>1.05</v>
      </c>
      <c r="CK166" s="198">
        <f t="shared" ref="CK166:CK229" si="489">IF(AND((CI166+CJ166)&lt;0,CK165&lt;=-24.5),(((CI166+CJ166)*CG166*0.3)+CK165),(((CI166+CJ166)*CG166)+CK165))</f>
        <v>-24.124999999999996</v>
      </c>
      <c r="CL166" s="198">
        <f t="shared" si="316"/>
        <v>0.10500000000000043</v>
      </c>
      <c r="CM166" s="503">
        <f t="shared" ref="CM166:CM187" si="490">IF(AND(CK166&lt;(CF166-3),CH166&lt;-5),CG166*0.1,IF(AND(CK166&lt;(CF166-3),CH166&lt;-3),CG166*0.4,IF(AND(CK166&lt;(CF166-3),CH166&lt;-1),CG166*0.7,0)))</f>
        <v>0</v>
      </c>
      <c r="CN166" s="503">
        <f t="shared" si="471"/>
        <v>0</v>
      </c>
      <c r="CO166" s="503">
        <f t="shared" ref="CO166:CO229" si="491">IF(AND(CK166&gt;(CF166+2),CH166&gt;5),CG166*0.5,IF(AND(CK166&gt;(CF166+2),CH166&gt;3),CG166*0.5,IF(AND(CK166&gt;(CF166+2),CH166&gt;1),CG166*0.1,0)))</f>
        <v>0</v>
      </c>
      <c r="CP166" s="503">
        <f t="shared" ref="CP166:CP229" si="492">IF(AND(CK166&gt;(CF166+2),CH166&lt;-5),CG166*0.1,IF(AND(CK166&gt;(CF166+2),CH166&lt;-3),CG166*0.5,IF(AND(CK166&gt;(CF166+2),CH166&lt;-1),CG166*0.9,0)))</f>
        <v>0</v>
      </c>
      <c r="CQ166" s="504">
        <f t="shared" si="463"/>
        <v>-23.974999999999994</v>
      </c>
      <c r="CR166" s="513">
        <f t="shared" si="472"/>
        <v>0.10500000000000043</v>
      </c>
      <c r="CS166" s="513">
        <f t="shared" si="413"/>
        <v>4.2000000000000176E-2</v>
      </c>
      <c r="CT166" s="513">
        <f t="shared" ref="CT166:CT229" si="493">IF(AND(CQ165&lt;-23,CH166&gt;-2),(SUM(CL166:CP166)*1.7),(CS166))</f>
        <v>0.17850000000000071</v>
      </c>
      <c r="CU166" s="161"/>
      <c r="CW166" s="103">
        <f t="shared" ref="CW166:CW187" si="494">(CW165+CT166)</f>
        <v>-23.762594754535993</v>
      </c>
      <c r="CZ166" s="36">
        <v>42408</v>
      </c>
      <c r="DA166" s="107">
        <v>0.71889999999999998</v>
      </c>
      <c r="DB166" s="107">
        <v>0.67722499999999997</v>
      </c>
      <c r="DC166" s="173">
        <v>-23.18525253376</v>
      </c>
      <c r="DD166" s="257">
        <v>0.1</v>
      </c>
      <c r="DE166" s="219">
        <v>-9.9772250000000007</v>
      </c>
      <c r="DF166" s="159">
        <f t="shared" ref="DF166:DF186" si="495">IF(DE166&lt;-9,-2,IF(DE166&lt;-7,-1.8,IF(DE166&lt;-5,-1.5,IF(DE166&lt;-4,-1.3,IF(DE166&lt;-3,-1,IF(DE166&lt;-2,-0.5,IF(DE166&lt;-1,0.5,0)))))))</f>
        <v>-2</v>
      </c>
      <c r="DG166" s="227">
        <f t="shared" ref="DG166:DG186" si="496">IF(DE166&gt;7,2,IF(DE166&gt;4,1.8,IF(DE166&gt;3,1.6,IF(DE166&gt;2,1.4,IF(DE166&gt;1,1.2,IF(DE166&gt;0,1.1,IF(DE166&gt;-1,1.05,0)))))))</f>
        <v>0</v>
      </c>
      <c r="DH166" s="198">
        <f t="shared" ref="DH166:DH229" si="497">IF(AND((DF166+DG166)&lt;0,DH165&lt;=-24.5),(((DF166+DG166)*DD166*0.3)+DH165),(((DF166+DG166)*DD166)+DH165))</f>
        <v>-24.619999999999997</v>
      </c>
      <c r="DI166" s="198">
        <f t="shared" si="321"/>
        <v>-5.9999999999998721E-2</v>
      </c>
      <c r="DJ166" s="503">
        <f t="shared" ref="DJ166:DJ187" si="498">IF(AND(DH166&lt;(DC166-3),DE166&lt;-5),DD166*0.1,IF(AND(DH166&lt;(DC166-3),DE166&lt;-3),DD166*0.4,IF(AND(DH166&lt;(DC166-3),DE166&lt;-1),DD166*0.7,0)))</f>
        <v>0</v>
      </c>
      <c r="DK166" s="503">
        <f t="shared" si="473"/>
        <v>0</v>
      </c>
      <c r="DL166" s="503">
        <f t="shared" ref="DL166:DL229" si="499">IF(AND(DH166&gt;(DC166+2),DE166&gt;5),DD166*0.5,IF(AND(DH166&gt;(DC166+2),DE166&gt;3),DD166*0.5,IF(AND(DH166&gt;(DC166+2),DE166&gt;1),DD166*0.1,0)))</f>
        <v>0</v>
      </c>
      <c r="DM166" s="503">
        <f t="shared" ref="DM166:DM229" si="500">IF(AND(DH166&gt;(DC166+2),DE166&lt;-5),DD166*0.1,IF(AND(DH166&gt;(DC166+2),DE166&lt;-3),DD166*0.5,IF(AND(DH166&gt;(DC166+2),DE166&lt;-1),DD166*0.9,0)))</f>
        <v>0</v>
      </c>
      <c r="DN166" s="504">
        <f t="shared" si="464"/>
        <v>-24.369999999999994</v>
      </c>
      <c r="DO166" s="513">
        <f t="shared" si="474"/>
        <v>-3.5999999999999234E-2</v>
      </c>
      <c r="DP166" s="513">
        <f t="shared" si="415"/>
        <v>-2.399999999999949E-2</v>
      </c>
      <c r="DQ166" s="513">
        <f t="shared" ref="DQ166:DQ229" si="501">IF(AND(DN165&lt;-23,DE166&gt;-2),(SUM(DI166:DM166)*1.7),(DP166))</f>
        <v>-2.399999999999949E-2</v>
      </c>
      <c r="DR166" s="161"/>
      <c r="DT166" s="103">
        <f t="shared" ref="DT166:DT187" si="502">(DT165+DQ166)</f>
        <v>-23.584721249792324</v>
      </c>
      <c r="DU166" s="178"/>
      <c r="DV166" s="179"/>
      <c r="DW166" s="36">
        <v>42408</v>
      </c>
      <c r="DX166" s="107">
        <v>0.71889999999999998</v>
      </c>
      <c r="DY166" s="107">
        <v>0.67722499999999997</v>
      </c>
      <c r="DZ166" s="173">
        <v>-23.18525253376</v>
      </c>
      <c r="EA166" s="257">
        <v>0.1</v>
      </c>
      <c r="EB166" s="219">
        <v>8.5227749999999993</v>
      </c>
      <c r="EC166" s="159">
        <f t="shared" ref="EC166:EC186" si="503">IF(EB166&lt;-9,-2,IF(EB166&lt;-7,-1.8,IF(EB166&lt;-5,-1.5,IF(EB166&lt;-4,-1.3,IF(EB166&lt;-3,-1,IF(EB166&lt;-2,-0.5,IF(EB166&lt;-1,0.5,0)))))))</f>
        <v>0</v>
      </c>
      <c r="ED166" s="227">
        <f t="shared" ref="ED166:ED186" si="504">IF(EB166&gt;7,2,IF(EB166&gt;4,1.8,IF(EB166&gt;3,1.6,IF(EB166&gt;2,1.4,IF(EB166&gt;1,1.2,IF(EB166&gt;0,1.1,IF(EB166&gt;-1,1.05,0)))))))</f>
        <v>2</v>
      </c>
      <c r="EE166" s="198">
        <f t="shared" ref="EE166:EE229" si="505">IF(AND((EC166+ED166)&lt;0,EE165&lt;=-24.5),(((EC166+ED166)*EA166*0.3)+EE165),(((EC166+ED166)*EA166)+EE165))</f>
        <v>-22.326014396181183</v>
      </c>
      <c r="EF166" s="198">
        <f t="shared" si="326"/>
        <v>0.19999999999999929</v>
      </c>
      <c r="EG166" s="503">
        <f t="shared" ref="EG166:EG187" si="506">IF(AND(EE166&lt;(DZ166-3),EB166&lt;-5),EA166*0.1,IF(AND(EE166&lt;(DZ166-3),EB166&lt;-3),EA166*0.4,IF(AND(EE166&lt;(DZ166-3),EB166&lt;-1),EA166*0.7,0)))</f>
        <v>0</v>
      </c>
      <c r="EH166" s="503">
        <f t="shared" si="475"/>
        <v>0</v>
      </c>
      <c r="EI166" s="503">
        <f t="shared" ref="EI166:EI229" si="507">IF(AND(EE166&gt;(DZ166+2),EB166&gt;5),EA166*0.5,IF(AND(EE166&gt;(DZ166+2),EB166&gt;3),EA166*0.5,IF(AND(EE166&gt;(DZ166+2),EB166&gt;1),EA166*0.1,0)))</f>
        <v>0</v>
      </c>
      <c r="EJ166" s="503">
        <f t="shared" ref="EJ166:EJ229" si="508">IF(AND(EE166&gt;(DZ166+2),EB166&lt;-5),EA166*0.1,IF(AND(EE166&gt;(DZ166+2),EB166&lt;-3),EA166*0.5,IF(AND(EE166&gt;(DZ166+2),EB166&lt;-1),EA166*0.9,0)))</f>
        <v>0</v>
      </c>
      <c r="EK166" s="504">
        <f t="shared" si="465"/>
        <v>-22.010124073501178</v>
      </c>
      <c r="EL166" s="513">
        <f t="shared" si="476"/>
        <v>0.19999999999999929</v>
      </c>
      <c r="EM166" s="513">
        <f t="shared" si="417"/>
        <v>0.19999999999999929</v>
      </c>
      <c r="EN166" s="513">
        <f t="shared" ref="EN166:EN229" si="509">IF(AND(EK165&lt;-23,EB166&gt;-2),(SUM(EF166:EJ166)*1.7),(EM166))</f>
        <v>0.19999999999999929</v>
      </c>
      <c r="EO166" s="161"/>
      <c r="EQ166" s="103">
        <f t="shared" ref="EQ166:EQ187" si="510">(EQ165+EN166)</f>
        <v>-21.392124073501172</v>
      </c>
      <c r="ER166" s="178"/>
      <c r="ES166" s="179"/>
      <c r="ET166" s="36">
        <v>42408</v>
      </c>
      <c r="EU166" s="107">
        <v>0.71889999999999998</v>
      </c>
      <c r="EV166" s="107">
        <v>0.67722499999999997</v>
      </c>
      <c r="EW166" s="173">
        <v>-23.18525253376</v>
      </c>
      <c r="EX166" s="257">
        <v>0.1</v>
      </c>
      <c r="EY166" s="219">
        <v>-0.97722500000000001</v>
      </c>
      <c r="EZ166" s="159">
        <f t="shared" ref="EZ166:EZ186" si="511">IF(EY166&lt;-9,-2,IF(EY166&lt;-7,-1.8,IF(EY166&lt;-5,-1.5,IF(EY166&lt;-4,-1.3,IF(EY166&lt;-3,-1,IF(EY166&lt;-2,-0.5,IF(EY166&lt;-1,0.5,0)))))))</f>
        <v>0</v>
      </c>
      <c r="FA166" s="227">
        <f t="shared" ref="FA166:FA186" si="512">IF(EY166&gt;7,2,IF(EY166&gt;4,1.8,IF(EY166&gt;3,1.6,IF(EY166&gt;2,1.4,IF(EY166&gt;1,1.2,IF(EY166&gt;0,1.1,IF(EY166&gt;-1,1.05,0)))))))</f>
        <v>1.05</v>
      </c>
      <c r="FB166" s="198">
        <f t="shared" ref="FB166:FB229" si="513">IF(AND((EZ166+FA166)&lt;0,FB165&lt;=-24.5),(((EZ166+FA166)*EX166*0.3)+FB165),(((EZ166+FA166)*EX166)+FB165))</f>
        <v>-23.357854038647179</v>
      </c>
      <c r="FC166" s="198">
        <f t="shared" si="331"/>
        <v>0.10500000000000043</v>
      </c>
      <c r="FD166" s="503">
        <f t="shared" ref="FD166:FD187" si="514">IF(AND(FB166&lt;(EW166-3),EY166&lt;-5),EX166*0.1,IF(AND(FB166&lt;(EW166-3),EY166&lt;-3),EX166*0.4,IF(AND(FB166&lt;(EW166-3),EY166&lt;-1),EX166*0.7,0)))</f>
        <v>0</v>
      </c>
      <c r="FE166" s="503">
        <f t="shared" si="477"/>
        <v>0</v>
      </c>
      <c r="FF166" s="503">
        <f t="shared" ref="FF166:FF229" si="515">IF(AND(FB166&gt;(EW166+2),EY166&gt;5),EX166*0.5,IF(AND(FB166&gt;(EW166+2),EY166&gt;3),EX166*0.5,IF(AND(FB166&gt;(EW166+2),EY166&gt;1),EX166*0.1,0)))</f>
        <v>0</v>
      </c>
      <c r="FG166" s="503">
        <f t="shared" ref="FG166:FG229" si="516">IF(AND(FB166&gt;(EW166+2),EY166&lt;-5),EX166*0.1,IF(AND(FB166&gt;(EW166+2),EY166&lt;-3),EX166*0.5,IF(AND(FB166&gt;(EW166+2),EY166&lt;-1),EX166*0.9,0)))</f>
        <v>0</v>
      </c>
      <c r="FH166" s="504">
        <f t="shared" si="466"/>
        <v>-23.987854038647171</v>
      </c>
      <c r="FI166" s="513">
        <f t="shared" si="478"/>
        <v>0.10500000000000043</v>
      </c>
      <c r="FJ166" s="513">
        <f t="shared" si="419"/>
        <v>4.2000000000000176E-2</v>
      </c>
      <c r="FK166" s="513">
        <f t="shared" ref="FK166:FK229" si="517">IF(AND(FH165&lt;-23,EY166&gt;-2),(SUM(FC166:FG166)*1.7),(FJ166))</f>
        <v>0.17850000000000071</v>
      </c>
      <c r="FL166" s="161"/>
      <c r="FN166" s="103">
        <f t="shared" ref="FN166:FN187" si="518">(FN165+FK166)</f>
        <v>-22.927324596811964</v>
      </c>
      <c r="FO166" s="178"/>
      <c r="FP166" s="179"/>
      <c r="FQ166" s="36">
        <v>42408</v>
      </c>
      <c r="FR166" s="107">
        <v>0.71889999999999998</v>
      </c>
      <c r="FS166" s="107">
        <v>0.67722499999999997</v>
      </c>
      <c r="FT166" s="173">
        <v>-23.18525253376</v>
      </c>
      <c r="FU166" s="257">
        <v>0.1</v>
      </c>
      <c r="FV166" s="218">
        <v>-10.477225000000001</v>
      </c>
      <c r="FW166" s="159">
        <f t="shared" ref="FW166:FW186" si="519">IF(FV166&lt;-9,-2,IF(FV166&lt;-7,-1.8,IF(FV166&lt;-5,-1.5,IF(FV166&lt;-4,-1.3,IF(FV166&lt;-3,-1,IF(FV166&lt;-2,-0.5,IF(FV166&lt;-1,0.5,0)))))))</f>
        <v>-2</v>
      </c>
      <c r="FX166" s="227">
        <f t="shared" ref="FX166:FX186" si="520">IF(FV166&gt;7,2,IF(FV166&gt;4,1.8,IF(FV166&gt;3,1.6,IF(FV166&gt;2,1.4,IF(FV166&gt;1,1.2,IF(FV166&gt;0,1.1,IF(FV166&gt;-1,1.05,0)))))))</f>
        <v>0</v>
      </c>
      <c r="FY166" s="198">
        <f t="shared" ref="FY166:FY229" si="521">IF(AND((FW166+FX166)&lt;0,FY165&lt;=-24.5),(((FW166+FX166)*FU166*0.3)+FY165),(((FW166+FX166)*FU166)+FY165))</f>
        <v>-24.613999999999997</v>
      </c>
      <c r="FZ166" s="198">
        <f t="shared" si="336"/>
        <v>-5.9999999999998721E-2</v>
      </c>
      <c r="GA166" s="503">
        <f t="shared" ref="GA166:GA187" si="522">IF(AND(FY166&lt;(FT166-3),FV166&lt;-5),FU166*0.1,IF(AND(FY166&lt;(FT166-3),FV166&lt;-3),FU166*0.4,IF(AND(FY166&lt;(FT166-3),FV166&lt;-1),FU166*0.7,0)))</f>
        <v>0</v>
      </c>
      <c r="GB166" s="503">
        <f t="shared" si="479"/>
        <v>0</v>
      </c>
      <c r="GC166" s="503">
        <f t="shared" ref="GC166:GC229" si="523">IF(AND(FY166&gt;(FT166+2),FV166&gt;5),FU166*0.5,IF(AND(FY166&gt;(FT166+2),FV166&gt;3),FU166*0.5,IF(AND(FY166&gt;(FT166+2),FV166&gt;1),FU166*0.1,0)))</f>
        <v>0</v>
      </c>
      <c r="GD166" s="503">
        <f t="shared" ref="GD166:GD229" si="524">IF(AND(FY166&gt;(FT166+2),FV166&lt;-5),FU166*0.1,IF(AND(FY166&gt;(FT166+2),FV166&lt;-3),FU166*0.5,IF(AND(FY166&gt;(FT166+2),FV166&lt;-1),FU166*0.9,0)))</f>
        <v>0</v>
      </c>
      <c r="GE166" s="504">
        <f t="shared" si="467"/>
        <v>-24.093999999999994</v>
      </c>
      <c r="GF166" s="513">
        <f t="shared" si="480"/>
        <v>-3.5999999999999234E-2</v>
      </c>
      <c r="GG166" s="513">
        <f t="shared" si="421"/>
        <v>-2.399999999999949E-2</v>
      </c>
      <c r="GH166" s="513">
        <f t="shared" ref="GH166:GH229" si="525">IF(AND(GE165&lt;-23,FV166&gt;-2),(SUM(FZ166:GD166)*1.7),(GG166))</f>
        <v>-2.399999999999949E-2</v>
      </c>
      <c r="GI166" s="161"/>
      <c r="GK166" s="103">
        <f t="shared" ref="GK166:GK187" si="526">(GK165+GH166)</f>
        <v>-24.347008547470711</v>
      </c>
      <c r="GL166" s="178"/>
      <c r="GM166" s="179"/>
      <c r="GN166" s="36">
        <v>42408</v>
      </c>
      <c r="GO166" s="107">
        <v>0.71889999999999998</v>
      </c>
      <c r="GP166" s="107">
        <v>0.67722499999999997</v>
      </c>
      <c r="GQ166" s="173">
        <v>-23.18525253376</v>
      </c>
      <c r="GR166" s="257">
        <v>0.1</v>
      </c>
      <c r="GS166" s="218">
        <v>5.2727750000000002</v>
      </c>
      <c r="GT166" s="159">
        <f t="shared" ref="GT166:GT186" si="527">IF(GS166&lt;-9,-2,IF(GS166&lt;-7,-1.8,IF(GS166&lt;-5,-1.5,IF(GS166&lt;-4,-1.3,IF(GS166&lt;-3,-1,IF(GS166&lt;-2,-0.5,IF(GS166&lt;-1,0.5,0)))))))</f>
        <v>0</v>
      </c>
      <c r="GU166" s="227">
        <f t="shared" ref="GU166:GU186" si="528">IF(GS166&gt;7,2,IF(GS166&gt;4,1.8,IF(GS166&gt;3,1.6,IF(GS166&gt;2,1.4,IF(GS166&gt;1,1.2,IF(GS166&gt;0,1.1,IF(GS166&gt;-1,1.05,0)))))))</f>
        <v>1.8</v>
      </c>
      <c r="GV166" s="198">
        <f t="shared" ref="GV166:GV229" si="529">IF(AND((GT166+GU166)&lt;0,GV165&lt;=-24.5),(((GT166+GU166)*GR166*0.3)+GV165),(((GT166+GU166)*GR166)+GV165))</f>
        <v>-22.75999999999998</v>
      </c>
      <c r="GW166" s="198">
        <f t="shared" si="341"/>
        <v>0.17999999999999972</v>
      </c>
      <c r="GX166" s="503">
        <f t="shared" ref="GX166:GX187" si="530">IF(AND(GV166&lt;(GQ166-3),GS166&lt;-5),GR166*0.1,IF(AND(GV166&lt;(GQ166-3),GS166&lt;-3),GR166*0.4,IF(AND(GV166&lt;(GQ166-3),GS166&lt;-1),GR166*0.7,0)))</f>
        <v>0</v>
      </c>
      <c r="GY166" s="503">
        <f t="shared" si="481"/>
        <v>0</v>
      </c>
      <c r="GZ166" s="503">
        <f t="shared" ref="GZ166:GZ229" si="531">IF(AND(GV166&gt;(GQ166+2),GS166&gt;5),GR166*0.5,IF(AND(GV166&gt;(GQ166+2),GS166&gt;3),GR166*0.5,IF(AND(GV166&gt;(GQ166+2),GS166&gt;1),GR166*0.1,0)))</f>
        <v>0</v>
      </c>
      <c r="HA166" s="503">
        <f t="shared" ref="HA166:HA229" si="532">IF(AND(GV166&gt;(GQ166+2),GS166&lt;-5),GR166*0.1,IF(AND(GV166&gt;(GQ166+2),GS166&lt;-3),GR166*0.5,IF(AND(GV166&gt;(GQ166+2),GS166&lt;-1),GR166*0.9,0)))</f>
        <v>0</v>
      </c>
      <c r="HB166" s="504">
        <f t="shared" si="468"/>
        <v>-22.138454129133187</v>
      </c>
      <c r="HC166" s="513">
        <f t="shared" si="482"/>
        <v>0.17999999999999972</v>
      </c>
      <c r="HD166" s="513">
        <f t="shared" si="423"/>
        <v>0.17999999999999972</v>
      </c>
      <c r="HE166" s="513">
        <f t="shared" ref="HE166:HE229" si="533">IF(AND(HB165&lt;-23,GS166&gt;-2),(SUM(GW166:HA166)*1.7),(HD166))</f>
        <v>0.17999999999999972</v>
      </c>
      <c r="HF166" s="161"/>
      <c r="HH166" s="103">
        <f t="shared" ref="HH166:HH187" si="534">(HH165+HE166)</f>
        <v>-22.289054129133167</v>
      </c>
      <c r="HJ166" s="179"/>
      <c r="HK166" s="36">
        <v>42408</v>
      </c>
      <c r="HL166" s="107">
        <v>0.71889999999999998</v>
      </c>
      <c r="HM166" s="107">
        <v>0.67722499999999997</v>
      </c>
      <c r="HN166" s="173">
        <v>-23.18525253376</v>
      </c>
      <c r="HO166" s="257">
        <v>0.1</v>
      </c>
      <c r="HP166" s="218">
        <v>-8.427225</v>
      </c>
      <c r="HQ166" s="159">
        <f t="shared" ref="HQ166:HQ186" si="535">IF(HP166&lt;-9,-2,IF(HP166&lt;-7,-1.8,IF(HP166&lt;-5,-1.5,IF(HP166&lt;-4,-1.3,IF(HP166&lt;-3,-1,IF(HP166&lt;-2,-0.5,IF(HP166&lt;-1,0.5,0)))))))</f>
        <v>-1.8</v>
      </c>
      <c r="HR166" s="227">
        <f t="shared" ref="HR166:HR186" si="536">IF(HP166&gt;7,2,IF(HP166&gt;4,1.8,IF(HP166&gt;3,1.6,IF(HP166&gt;2,1.4,IF(HP166&gt;1,1.2,IF(HP166&gt;0,1.1,IF(HP166&gt;-1,1.05,0)))))))</f>
        <v>0</v>
      </c>
      <c r="HS166" s="198">
        <f t="shared" ref="HS166:HS229" si="537">IF(AND((HQ166+HR166)&lt;0,HS165&lt;=-24.5),(((HQ166+HR166)*HO166*0.3)+HS165),(((HQ166+HR166)*HO166)+HS165))</f>
        <v>-24.613999999999997</v>
      </c>
      <c r="HT166" s="198">
        <f t="shared" si="346"/>
        <v>-5.3999999999998494E-2</v>
      </c>
      <c r="HU166" s="503">
        <f t="shared" ref="HU166:HU187" si="538">IF(AND(HS166&lt;(HN166-3),HP166&lt;-5),HO166*0.1,IF(AND(HS166&lt;(HN166-3),HP166&lt;-3),HO166*0.4,IF(AND(HS166&lt;(HN166-3),HP166&lt;-1),HO166*0.7,0)))</f>
        <v>0</v>
      </c>
      <c r="HV166" s="503">
        <f t="shared" si="483"/>
        <v>0</v>
      </c>
      <c r="HW166" s="503">
        <f t="shared" ref="HW166:HW229" si="539">IF(AND(HS166&gt;(HN166+2),HP166&gt;5),HO166*0.5,IF(AND(HS166&gt;(HN166+2),HP166&gt;3),HO166*0.5,IF(AND(HS166&gt;(HN166+2),HP166&gt;1),HO166*0.1,0)))</f>
        <v>0</v>
      </c>
      <c r="HX166" s="503">
        <f t="shared" ref="HX166:HX229" si="540">IF(AND(HS166&gt;(HN166+2),HP166&lt;-5),HO166*0.1,IF(AND(HS166&gt;(HN166+2),HP166&lt;-3),HO166*0.5,IF(AND(HS166&gt;(HN166+2),HP166&lt;-1),HO166*0.9,0)))</f>
        <v>0</v>
      </c>
      <c r="HY166" s="504">
        <f t="shared" si="469"/>
        <v>-23.993999999999996</v>
      </c>
      <c r="HZ166" s="513">
        <f t="shared" si="484"/>
        <v>-3.2399999999999096E-2</v>
      </c>
      <c r="IA166" s="513">
        <f t="shared" si="425"/>
        <v>-5.3999999999998494E-2</v>
      </c>
      <c r="IB166" s="513">
        <f t="shared" ref="IB166:IB229" si="541">IF(AND(HY165&lt;-23,HP166&gt;-2),(SUM(HT166:HX166)*1.7),(IA166))</f>
        <v>-5.3999999999998494E-2</v>
      </c>
      <c r="IC166" s="161"/>
      <c r="ID166" s="159"/>
      <c r="IE166" s="103">
        <f t="shared" ref="IE166:IE187" si="542">(IE165+IB166)</f>
        <v>-23.725579903397279</v>
      </c>
      <c r="IF166" s="178"/>
      <c r="IG166" s="179"/>
      <c r="IH166" s="36">
        <v>42408</v>
      </c>
      <c r="II166" s="107">
        <v>0.71889999999999998</v>
      </c>
      <c r="IJ166" s="107">
        <v>0.67722499999999997</v>
      </c>
      <c r="IK166" s="173">
        <v>-23.18525253376</v>
      </c>
      <c r="IL166" s="257">
        <v>0.1</v>
      </c>
      <c r="IM166" s="218">
        <v>1.4727749999999999</v>
      </c>
      <c r="IN166" s="159">
        <f t="shared" ref="IN166:IN186" si="543">IF(IM166&lt;-9,-2,IF(IM166&lt;-7,-1.8,IF(IM166&lt;-5,-1.5,IF(IM166&lt;-4,-1.3,IF(IM166&lt;-3,-1,IF(IM166&lt;-2,-0.5,IF(IM166&lt;-1,0.5,0)))))))</f>
        <v>0</v>
      </c>
      <c r="IO166" s="227">
        <f t="shared" ref="IO166:IO186" si="544">IF(IM166&gt;7,2,IF(IM166&gt;4,1.8,IF(IM166&gt;3,1.6,IF(IM166&gt;2,1.4,IF(IM166&gt;1,1.2,IF(IM166&gt;0,1.1,IF(IM166&gt;-1,1.05,0)))))))</f>
        <v>1.2</v>
      </c>
      <c r="IP166" s="198">
        <f t="shared" ref="IP166:IP229" si="545">IF(AND((IN166+IO166)&lt;0,IP165&lt;=-24.5),(((IN166+IO166)*IL166*0.3)+IP165),(((IN166+IO166)*IL166)+IP165))</f>
        <v>-23.459999999999994</v>
      </c>
      <c r="IQ166" s="198">
        <f t="shared" si="351"/>
        <v>0.12000000000000099</v>
      </c>
      <c r="IR166" s="503">
        <f t="shared" ref="IR166:IR187" si="546">IF(AND(IP166&lt;(IK166-3),IM166&lt;-5),IL166*0.1,IF(AND(IP166&lt;(IK166-3),IM166&lt;-3),IL166*0.4,IF(AND(IP166&lt;(IK166-3),IM166&lt;-1),IL166*0.7,0)))</f>
        <v>0</v>
      </c>
      <c r="IS166" s="503">
        <f t="shared" si="485"/>
        <v>0</v>
      </c>
      <c r="IT166" s="503">
        <f t="shared" ref="IT166:IT229" si="547">IF(AND(IP166&gt;(IK166+2),IM166&gt;5),IL166*0.5,IF(AND(IP166&gt;(IK166+2),IM166&gt;3),IL166*0.5,IF(AND(IP166&gt;(IK166+2),IM166&gt;1),IL166*0.1,0)))</f>
        <v>0</v>
      </c>
      <c r="IU166" s="503">
        <f t="shared" ref="IU166:IU229" si="548">IF(AND(IP166&gt;(IK166+2),IM166&lt;-5),IL166*0.1,IF(AND(IP166&gt;(IK166+2),IM166&lt;-3),IL166*0.5,IF(AND(IP166&gt;(IK166+2),IM166&lt;-1),IL166*0.9,0)))</f>
        <v>0</v>
      </c>
      <c r="IV166" s="504">
        <f t="shared" si="470"/>
        <v>-23.004167740969176</v>
      </c>
      <c r="IW166" s="513">
        <f t="shared" si="486"/>
        <v>0.12000000000000099</v>
      </c>
      <c r="IX166" s="513">
        <f t="shared" si="427"/>
        <v>0.12000000000000099</v>
      </c>
      <c r="IY166" s="513">
        <f t="shared" ref="IY166:IY229" si="549">IF(AND(IV165&lt;-23,IM166&gt;-2),(SUM(IQ166:IU166)*1.7),(IX166))</f>
        <v>0.20400000000000168</v>
      </c>
      <c r="IZ166" s="161"/>
      <c r="JA166" s="159"/>
      <c r="JB166" s="103">
        <f t="shared" ref="JB166:JB187" si="550">(JB165+IY166)</f>
        <v>-22.678514087414069</v>
      </c>
      <c r="JC166" s="184"/>
      <c r="JD166" s="515">
        <v>-23.18525253376</v>
      </c>
      <c r="JF166" s="159">
        <v>-0.17722499999999997</v>
      </c>
      <c r="JG166" s="159">
        <f t="shared" si="455"/>
        <v>-23.762594754535993</v>
      </c>
      <c r="JH166" s="159"/>
      <c r="JJ166" s="159">
        <v>-9.9772250000000007</v>
      </c>
      <c r="JK166" s="159">
        <f t="shared" si="456"/>
        <v>-23.584721249792324</v>
      </c>
      <c r="JL166" s="159"/>
      <c r="JN166" s="159">
        <v>8.5227749999999993</v>
      </c>
      <c r="JO166" s="159">
        <f t="shared" si="457"/>
        <v>-21.392124073501172</v>
      </c>
      <c r="JP166" s="159"/>
      <c r="JR166" s="159">
        <v>-0.97722500000000001</v>
      </c>
      <c r="JS166" s="159">
        <f t="shared" si="458"/>
        <v>-22.927324596811964</v>
      </c>
      <c r="JT166" s="159"/>
      <c r="JV166" s="159">
        <v>-10.477225000000001</v>
      </c>
      <c r="JW166" s="159">
        <f t="shared" si="459"/>
        <v>-24.347008547470711</v>
      </c>
      <c r="JX166" s="159"/>
      <c r="JZ166" s="159">
        <v>5.2727750000000002</v>
      </c>
      <c r="KA166" s="159">
        <f t="shared" si="460"/>
        <v>-22.289054129133167</v>
      </c>
      <c r="KB166" s="159"/>
      <c r="KD166" s="370">
        <v>-8.427225</v>
      </c>
      <c r="KE166" s="159">
        <f t="shared" si="461"/>
        <v>-23.725579903397279</v>
      </c>
      <c r="KF166" s="159"/>
      <c r="KH166" s="218">
        <v>1.4727749999999999</v>
      </c>
      <c r="KI166" s="159">
        <v>-22.678514087414069</v>
      </c>
      <c r="KJ166" s="159"/>
      <c r="KK166" s="36">
        <v>42408</v>
      </c>
      <c r="KL166" s="36"/>
    </row>
    <row r="167" spans="1:315" x14ac:dyDescent="0.25">
      <c r="A167" s="95">
        <v>41313</v>
      </c>
      <c r="B167" s="36">
        <v>41313</v>
      </c>
      <c r="C167" s="303">
        <v>0.5</v>
      </c>
      <c r="D167" s="303">
        <v>-9.3000000000000007</v>
      </c>
      <c r="E167" s="303">
        <v>9.1999999999999993</v>
      </c>
      <c r="F167" s="303">
        <v>-0.3</v>
      </c>
      <c r="G167" s="303">
        <v>-9.8000000000000007</v>
      </c>
      <c r="H167" s="303">
        <v>5.95</v>
      </c>
      <c r="I167" s="303">
        <v>-7.75</v>
      </c>
      <c r="J167" s="303">
        <v>2.15</v>
      </c>
      <c r="K167" s="105"/>
      <c r="L167" s="36">
        <v>42408</v>
      </c>
      <c r="M167" s="107">
        <v>0.71889999999999998</v>
      </c>
      <c r="N167" s="98">
        <f t="shared" si="453"/>
        <v>0.67722499999999997</v>
      </c>
      <c r="O167" s="107">
        <f t="shared" si="454"/>
        <v>0.63611666666666666</v>
      </c>
      <c r="P167" s="264"/>
      <c r="Q167" s="177">
        <v>42408</v>
      </c>
      <c r="R167" s="303">
        <v>0.5</v>
      </c>
      <c r="S167" s="219">
        <v>-0.17722499999999997</v>
      </c>
      <c r="U167" s="303">
        <v>-9.3000000000000007</v>
      </c>
      <c r="V167" s="219">
        <v>-9.9772250000000007</v>
      </c>
      <c r="X167" s="303">
        <v>9.1999999999999993</v>
      </c>
      <c r="Y167" s="219">
        <v>8.5227749999999993</v>
      </c>
      <c r="AA167" s="303">
        <v>-0.3</v>
      </c>
      <c r="AB167" s="219">
        <v>-0.97722500000000001</v>
      </c>
      <c r="AD167" s="303">
        <v>-9.8000000000000007</v>
      </c>
      <c r="AE167" s="218">
        <v>-10.477225000000001</v>
      </c>
      <c r="AG167" s="303">
        <v>5.95</v>
      </c>
      <c r="AH167" s="218">
        <v>5.2727750000000002</v>
      </c>
      <c r="AJ167" s="303">
        <v>-7.75</v>
      </c>
      <c r="AK167" s="218">
        <v>-8.427225</v>
      </c>
      <c r="AL167" s="103"/>
      <c r="AM167" s="303">
        <v>2.15</v>
      </c>
      <c r="AN167" s="330">
        <f t="shared" si="444"/>
        <v>1.4727749999999999</v>
      </c>
      <c r="AO167" s="103"/>
      <c r="AZ167" s="36">
        <v>42409</v>
      </c>
      <c r="BA167" s="303">
        <v>0.5</v>
      </c>
      <c r="BB167" s="227"/>
      <c r="BC167" s="303">
        <v>-8.6</v>
      </c>
      <c r="BD167" s="184"/>
      <c r="BE167" s="303">
        <v>8.25</v>
      </c>
      <c r="BF167" s="184"/>
      <c r="BG167" s="303">
        <v>0.25</v>
      </c>
      <c r="BH167" s="184"/>
      <c r="BI167" s="303">
        <v>-6.85</v>
      </c>
      <c r="BJ167" s="184"/>
      <c r="BK167" s="303">
        <v>3.85</v>
      </c>
      <c r="BL167" s="374"/>
      <c r="BM167" s="303">
        <v>-6.4499999999999993</v>
      </c>
      <c r="BN167" s="266"/>
      <c r="BO167" s="303">
        <v>0.14999999999999991</v>
      </c>
      <c r="BP167" s="266"/>
      <c r="BQ167">
        <f t="shared" si="396"/>
        <v>1</v>
      </c>
      <c r="BR167" s="36">
        <v>42399</v>
      </c>
      <c r="BS167">
        <v>103</v>
      </c>
      <c r="BT167">
        <f t="shared" si="393"/>
        <v>1.03</v>
      </c>
      <c r="BU167" s="114">
        <v>-22.853287037037035</v>
      </c>
      <c r="BV167" s="36">
        <v>42409</v>
      </c>
      <c r="BW167" s="100">
        <v>113</v>
      </c>
      <c r="BX167" s="100">
        <f t="shared" si="394"/>
        <v>1.1299999999999999</v>
      </c>
      <c r="BY167" s="100">
        <f t="shared" si="395"/>
        <v>-23.129046748760011</v>
      </c>
      <c r="BZ167" s="100"/>
      <c r="CA167" s="100"/>
      <c r="CC167" s="36">
        <v>42409</v>
      </c>
      <c r="CD167" s="104">
        <v>0.80395000000000005</v>
      </c>
      <c r="CE167" s="107">
        <v>0.76142500000000002</v>
      </c>
      <c r="CF167" s="173">
        <v>-23.129046748760011</v>
      </c>
      <c r="CG167" s="197">
        <v>0.1</v>
      </c>
      <c r="CH167" s="219">
        <v>-0.26142500000000002</v>
      </c>
      <c r="CI167" s="159">
        <f t="shared" si="487"/>
        <v>0</v>
      </c>
      <c r="CJ167" s="227">
        <f t="shared" si="488"/>
        <v>1.05</v>
      </c>
      <c r="CK167" s="198">
        <f t="shared" si="489"/>
        <v>-24.019999999999996</v>
      </c>
      <c r="CL167" s="198">
        <f t="shared" si="316"/>
        <v>0.10500000000000043</v>
      </c>
      <c r="CM167" s="503">
        <f t="shared" si="490"/>
        <v>0</v>
      </c>
      <c r="CN167" s="503">
        <f t="shared" si="471"/>
        <v>0</v>
      </c>
      <c r="CO167" s="503">
        <f t="shared" si="491"/>
        <v>0</v>
      </c>
      <c r="CP167" s="503">
        <f t="shared" si="492"/>
        <v>0</v>
      </c>
      <c r="CQ167" s="504">
        <f t="shared" si="463"/>
        <v>-23.869999999999994</v>
      </c>
      <c r="CR167" s="513">
        <f t="shared" si="472"/>
        <v>0.10500000000000043</v>
      </c>
      <c r="CS167" s="513">
        <f t="shared" si="413"/>
        <v>0.10500000000000043</v>
      </c>
      <c r="CT167" s="513">
        <f t="shared" si="493"/>
        <v>0.17850000000000071</v>
      </c>
      <c r="CU167" s="161"/>
      <c r="CW167" s="103">
        <f t="shared" si="494"/>
        <v>-23.584094754535993</v>
      </c>
      <c r="CZ167" s="36">
        <v>42409</v>
      </c>
      <c r="DA167" s="104">
        <v>0.80395000000000005</v>
      </c>
      <c r="DB167" s="107">
        <v>0.76142500000000002</v>
      </c>
      <c r="DC167" s="173">
        <v>-23.129046748760011</v>
      </c>
      <c r="DD167" s="197">
        <v>0.1</v>
      </c>
      <c r="DE167" s="219">
        <v>-9.3614250000000006</v>
      </c>
      <c r="DF167" s="159">
        <f t="shared" si="495"/>
        <v>-2</v>
      </c>
      <c r="DG167" s="227">
        <f t="shared" si="496"/>
        <v>0</v>
      </c>
      <c r="DH167" s="198">
        <f t="shared" si="497"/>
        <v>-24.679999999999996</v>
      </c>
      <c r="DI167" s="198">
        <f t="shared" si="321"/>
        <v>-5.9999999999998721E-2</v>
      </c>
      <c r="DJ167" s="503">
        <f t="shared" si="498"/>
        <v>0</v>
      </c>
      <c r="DK167" s="503">
        <f t="shared" si="473"/>
        <v>0</v>
      </c>
      <c r="DL167" s="503">
        <f t="shared" si="499"/>
        <v>0</v>
      </c>
      <c r="DM167" s="503">
        <f t="shared" si="500"/>
        <v>0</v>
      </c>
      <c r="DN167" s="504">
        <f t="shared" si="464"/>
        <v>-24.429999999999993</v>
      </c>
      <c r="DO167" s="513">
        <f t="shared" si="474"/>
        <v>-3.5999999999999234E-2</v>
      </c>
      <c r="DP167" s="513">
        <f t="shared" si="415"/>
        <v>-2.399999999999949E-2</v>
      </c>
      <c r="DQ167" s="513">
        <f t="shared" si="501"/>
        <v>-2.399999999999949E-2</v>
      </c>
      <c r="DR167" s="161"/>
      <c r="DT167" s="103">
        <f t="shared" si="502"/>
        <v>-23.608721249792325</v>
      </c>
      <c r="DU167" s="178"/>
      <c r="DV167" s="179"/>
      <c r="DW167" s="36">
        <v>42409</v>
      </c>
      <c r="DX167" s="104">
        <v>0.80395000000000005</v>
      </c>
      <c r="DY167" s="107">
        <v>0.76142500000000002</v>
      </c>
      <c r="DZ167" s="173">
        <v>-23.129046748760011</v>
      </c>
      <c r="EA167" s="197">
        <v>0.1</v>
      </c>
      <c r="EB167" s="219">
        <v>7.488575</v>
      </c>
      <c r="EC167" s="159">
        <f t="shared" si="503"/>
        <v>0</v>
      </c>
      <c r="ED167" s="227">
        <f t="shared" si="504"/>
        <v>2</v>
      </c>
      <c r="EE167" s="198">
        <f t="shared" si="505"/>
        <v>-22.126014396181183</v>
      </c>
      <c r="EF167" s="198">
        <f t="shared" si="326"/>
        <v>0.19999999999999929</v>
      </c>
      <c r="EG167" s="503">
        <f t="shared" si="506"/>
        <v>0</v>
      </c>
      <c r="EH167" s="503">
        <f t="shared" si="475"/>
        <v>0</v>
      </c>
      <c r="EI167" s="503">
        <f t="shared" si="507"/>
        <v>0</v>
      </c>
      <c r="EJ167" s="503">
        <f t="shared" si="508"/>
        <v>0</v>
      </c>
      <c r="EK167" s="504">
        <f t="shared" si="465"/>
        <v>-21.810124073501179</v>
      </c>
      <c r="EL167" s="513">
        <f t="shared" si="476"/>
        <v>0.19999999999999929</v>
      </c>
      <c r="EM167" s="513">
        <f t="shared" si="417"/>
        <v>0.19999999999999929</v>
      </c>
      <c r="EN167" s="513">
        <f t="shared" si="509"/>
        <v>0.19999999999999929</v>
      </c>
      <c r="EO167" s="161"/>
      <c r="EQ167" s="103">
        <f t="shared" si="510"/>
        <v>-21.192124073501173</v>
      </c>
      <c r="ER167" s="178"/>
      <c r="ES167" s="179"/>
      <c r="ET167" s="36">
        <v>42409</v>
      </c>
      <c r="EU167" s="104">
        <v>0.80395000000000005</v>
      </c>
      <c r="EV167" s="107">
        <v>0.76142500000000002</v>
      </c>
      <c r="EW167" s="173">
        <v>-23.129046748760011</v>
      </c>
      <c r="EX167" s="197">
        <v>0.1</v>
      </c>
      <c r="EY167" s="219">
        <v>-0.51142500000000002</v>
      </c>
      <c r="EZ167" s="159">
        <f t="shared" si="511"/>
        <v>0</v>
      </c>
      <c r="FA167" s="227">
        <f t="shared" si="512"/>
        <v>1.05</v>
      </c>
      <c r="FB167" s="198">
        <f t="shared" si="513"/>
        <v>-23.252854038647179</v>
      </c>
      <c r="FC167" s="198">
        <f t="shared" si="331"/>
        <v>0.10500000000000043</v>
      </c>
      <c r="FD167" s="503">
        <f t="shared" si="514"/>
        <v>0</v>
      </c>
      <c r="FE167" s="503">
        <f t="shared" si="477"/>
        <v>0</v>
      </c>
      <c r="FF167" s="503">
        <f t="shared" si="515"/>
        <v>0</v>
      </c>
      <c r="FG167" s="503">
        <f t="shared" si="516"/>
        <v>0</v>
      </c>
      <c r="FH167" s="504">
        <f t="shared" si="466"/>
        <v>-23.882854038647171</v>
      </c>
      <c r="FI167" s="513">
        <f t="shared" si="478"/>
        <v>0.10500000000000043</v>
      </c>
      <c r="FJ167" s="513">
        <f t="shared" si="419"/>
        <v>0.10500000000000043</v>
      </c>
      <c r="FK167" s="513">
        <f t="shared" si="517"/>
        <v>0.17850000000000071</v>
      </c>
      <c r="FL167" s="161"/>
      <c r="FN167" s="103">
        <f t="shared" si="518"/>
        <v>-22.748824596811964</v>
      </c>
      <c r="FO167" s="178"/>
      <c r="FP167" s="179"/>
      <c r="FQ167" s="36">
        <v>42409</v>
      </c>
      <c r="FR167" s="104">
        <v>0.80395000000000005</v>
      </c>
      <c r="FS167" s="107">
        <v>0.76142500000000002</v>
      </c>
      <c r="FT167" s="173">
        <v>-23.129046748760011</v>
      </c>
      <c r="FU167" s="197">
        <v>0.1</v>
      </c>
      <c r="FV167" s="218">
        <v>-7.6114249999999997</v>
      </c>
      <c r="FW167" s="159">
        <f t="shared" si="519"/>
        <v>-1.8</v>
      </c>
      <c r="FX167" s="227">
        <f t="shared" si="520"/>
        <v>0</v>
      </c>
      <c r="FY167" s="198">
        <f t="shared" si="521"/>
        <v>-24.667999999999996</v>
      </c>
      <c r="FZ167" s="198">
        <f t="shared" si="336"/>
        <v>-5.3999999999998494E-2</v>
      </c>
      <c r="GA167" s="503">
        <f t="shared" si="522"/>
        <v>0</v>
      </c>
      <c r="GB167" s="503">
        <f t="shared" si="479"/>
        <v>0</v>
      </c>
      <c r="GC167" s="503">
        <f t="shared" si="523"/>
        <v>0</v>
      </c>
      <c r="GD167" s="503">
        <f t="shared" si="524"/>
        <v>0</v>
      </c>
      <c r="GE167" s="504">
        <f t="shared" si="467"/>
        <v>-24.147999999999993</v>
      </c>
      <c r="GF167" s="513">
        <f t="shared" si="480"/>
        <v>-3.2399999999999096E-2</v>
      </c>
      <c r="GG167" s="513">
        <f t="shared" si="421"/>
        <v>-2.1599999999999397E-2</v>
      </c>
      <c r="GH167" s="513">
        <f t="shared" si="525"/>
        <v>-2.1599999999999397E-2</v>
      </c>
      <c r="GI167" s="161"/>
      <c r="GK167" s="103">
        <f t="shared" si="526"/>
        <v>-24.368608547470711</v>
      </c>
      <c r="GL167" s="178"/>
      <c r="GM167" s="179"/>
      <c r="GN167" s="36">
        <v>42409</v>
      </c>
      <c r="GO167" s="104">
        <v>0.80395000000000005</v>
      </c>
      <c r="GP167" s="107">
        <v>0.76142500000000002</v>
      </c>
      <c r="GQ167" s="173">
        <v>-23.129046748760011</v>
      </c>
      <c r="GR167" s="197">
        <v>0.1</v>
      </c>
      <c r="GS167" s="218">
        <v>3.0885750000000001</v>
      </c>
      <c r="GT167" s="159">
        <f t="shared" si="527"/>
        <v>0</v>
      </c>
      <c r="GU167" s="227">
        <f t="shared" si="528"/>
        <v>1.6</v>
      </c>
      <c r="GV167" s="198">
        <f t="shared" si="529"/>
        <v>-22.59999999999998</v>
      </c>
      <c r="GW167" s="198">
        <f t="shared" si="341"/>
        <v>0.16000000000000014</v>
      </c>
      <c r="GX167" s="503">
        <f t="shared" si="530"/>
        <v>0</v>
      </c>
      <c r="GY167" s="503">
        <f t="shared" si="481"/>
        <v>0</v>
      </c>
      <c r="GZ167" s="503">
        <f t="shared" si="531"/>
        <v>0</v>
      </c>
      <c r="HA167" s="503">
        <f t="shared" si="532"/>
        <v>0</v>
      </c>
      <c r="HB167" s="504">
        <f t="shared" si="468"/>
        <v>-21.978454129133187</v>
      </c>
      <c r="HC167" s="513">
        <f t="shared" si="482"/>
        <v>0.16000000000000014</v>
      </c>
      <c r="HD167" s="513">
        <f t="shared" si="423"/>
        <v>0.16000000000000014</v>
      </c>
      <c r="HE167" s="513">
        <f t="shared" si="533"/>
        <v>0.16000000000000014</v>
      </c>
      <c r="HF167" s="161"/>
      <c r="HH167" s="103">
        <f t="shared" si="534"/>
        <v>-22.129054129133166</v>
      </c>
      <c r="HJ167" s="179"/>
      <c r="HK167" s="36">
        <v>42409</v>
      </c>
      <c r="HL167" s="104">
        <v>0.80395000000000005</v>
      </c>
      <c r="HM167" s="107">
        <v>0.76142500000000002</v>
      </c>
      <c r="HN167" s="173">
        <v>-23.129046748760011</v>
      </c>
      <c r="HO167" s="197">
        <v>0.1</v>
      </c>
      <c r="HP167" s="218">
        <v>-7.2114249999999993</v>
      </c>
      <c r="HQ167" s="159">
        <f t="shared" si="535"/>
        <v>-1.8</v>
      </c>
      <c r="HR167" s="227">
        <f t="shared" si="536"/>
        <v>0</v>
      </c>
      <c r="HS167" s="198">
        <f t="shared" si="537"/>
        <v>-24.667999999999996</v>
      </c>
      <c r="HT167" s="198">
        <f t="shared" si="346"/>
        <v>-5.3999999999998494E-2</v>
      </c>
      <c r="HU167" s="503">
        <f t="shared" si="538"/>
        <v>0</v>
      </c>
      <c r="HV167" s="503">
        <f t="shared" si="483"/>
        <v>0</v>
      </c>
      <c r="HW167" s="503">
        <f t="shared" si="539"/>
        <v>0</v>
      </c>
      <c r="HX167" s="503">
        <f t="shared" si="540"/>
        <v>0</v>
      </c>
      <c r="HY167" s="504">
        <f t="shared" si="469"/>
        <v>-24.047999999999995</v>
      </c>
      <c r="HZ167" s="513">
        <f t="shared" si="484"/>
        <v>-3.2399999999999096E-2</v>
      </c>
      <c r="IA167" s="513">
        <f t="shared" si="425"/>
        <v>-5.3999999999998494E-2</v>
      </c>
      <c r="IB167" s="513">
        <f t="shared" si="541"/>
        <v>-5.3999999999998494E-2</v>
      </c>
      <c r="IC167" s="161"/>
      <c r="ID167" s="159"/>
      <c r="IE167" s="103">
        <f t="shared" si="542"/>
        <v>-23.779579903397277</v>
      </c>
      <c r="IF167" s="180"/>
      <c r="IG167" s="179"/>
      <c r="IH167" s="36">
        <v>42409</v>
      </c>
      <c r="II167" s="104">
        <v>0.80395000000000005</v>
      </c>
      <c r="IJ167" s="107">
        <v>0.76142500000000002</v>
      </c>
      <c r="IK167" s="173">
        <v>-23.129046748760011</v>
      </c>
      <c r="IL167" s="197">
        <v>0.1</v>
      </c>
      <c r="IM167" s="218">
        <v>-0.61142500000000011</v>
      </c>
      <c r="IN167" s="159">
        <f t="shared" si="543"/>
        <v>0</v>
      </c>
      <c r="IO167" s="227">
        <f t="shared" si="544"/>
        <v>1.05</v>
      </c>
      <c r="IP167" s="198">
        <f t="shared" si="545"/>
        <v>-23.354999999999993</v>
      </c>
      <c r="IQ167" s="198">
        <f t="shared" si="351"/>
        <v>0.10500000000000043</v>
      </c>
      <c r="IR167" s="503">
        <f t="shared" si="546"/>
        <v>0</v>
      </c>
      <c r="IS167" s="503">
        <f t="shared" si="485"/>
        <v>0</v>
      </c>
      <c r="IT167" s="503">
        <f t="shared" si="547"/>
        <v>0</v>
      </c>
      <c r="IU167" s="503">
        <f t="shared" si="548"/>
        <v>0</v>
      </c>
      <c r="IV167" s="504">
        <f t="shared" si="470"/>
        <v>-22.899167740969176</v>
      </c>
      <c r="IW167" s="513">
        <f t="shared" si="486"/>
        <v>0.10500000000000043</v>
      </c>
      <c r="IX167" s="513">
        <f t="shared" si="427"/>
        <v>0.10500000000000043</v>
      </c>
      <c r="IY167" s="513">
        <f t="shared" si="549"/>
        <v>0.17850000000000071</v>
      </c>
      <c r="IZ167" s="161"/>
      <c r="JA167" s="159"/>
      <c r="JB167" s="103">
        <f t="shared" si="550"/>
        <v>-22.500014087414069</v>
      </c>
      <c r="JC167" s="266"/>
      <c r="JD167" s="186">
        <v>-23.129046748760011</v>
      </c>
      <c r="JF167" s="159">
        <v>-0.26142500000000002</v>
      </c>
      <c r="JG167" s="159">
        <f t="shared" si="455"/>
        <v>-23.584094754535993</v>
      </c>
      <c r="JH167" s="159"/>
      <c r="JJ167" s="159">
        <v>-9.3614250000000006</v>
      </c>
      <c r="JK167" s="159">
        <f t="shared" si="456"/>
        <v>-23.608721249792325</v>
      </c>
      <c r="JL167" s="159"/>
      <c r="JN167" s="159">
        <v>7.488575</v>
      </c>
      <c r="JO167" s="159">
        <f t="shared" si="457"/>
        <v>-21.192124073501173</v>
      </c>
      <c r="JP167" s="159"/>
      <c r="JR167" s="159">
        <v>-0.51142500000000002</v>
      </c>
      <c r="JS167" s="159">
        <f t="shared" si="458"/>
        <v>-22.748824596811964</v>
      </c>
      <c r="JT167" s="159"/>
      <c r="JV167" s="159">
        <v>-7.6114249999999997</v>
      </c>
      <c r="JW167" s="159">
        <f t="shared" si="459"/>
        <v>-24.368608547470711</v>
      </c>
      <c r="JX167" s="159"/>
      <c r="JZ167" s="159">
        <v>3.0885750000000001</v>
      </c>
      <c r="KA167" s="159">
        <f t="shared" si="460"/>
        <v>-22.129054129133166</v>
      </c>
      <c r="KB167" s="159"/>
      <c r="KD167" s="370">
        <v>-7.2114249999999993</v>
      </c>
      <c r="KE167" s="159">
        <f t="shared" si="461"/>
        <v>-23.779579903397277</v>
      </c>
      <c r="KF167" s="159"/>
      <c r="KH167" s="218">
        <v>-0.61142500000000011</v>
      </c>
      <c r="KI167" s="159">
        <v>-22.500014087414069</v>
      </c>
      <c r="KJ167" s="159"/>
      <c r="KK167" s="36">
        <v>42409</v>
      </c>
      <c r="KL167" s="36"/>
    </row>
    <row r="168" spans="1:315" s="100" customFormat="1" x14ac:dyDescent="0.25">
      <c r="A168" s="262">
        <v>41314</v>
      </c>
      <c r="B168" s="260">
        <v>41314</v>
      </c>
      <c r="C168" s="303">
        <v>0.5</v>
      </c>
      <c r="D168" s="303">
        <v>-8.6</v>
      </c>
      <c r="E168" s="303">
        <v>8.25</v>
      </c>
      <c r="F168" s="303">
        <v>0.25</v>
      </c>
      <c r="G168" s="303">
        <v>-6.85</v>
      </c>
      <c r="H168" s="303">
        <v>3.85</v>
      </c>
      <c r="I168" s="303">
        <v>-6.4499999999999993</v>
      </c>
      <c r="J168" s="303">
        <v>0.14999999999999991</v>
      </c>
      <c r="K168" s="105"/>
      <c r="L168" s="36">
        <v>42409</v>
      </c>
      <c r="M168" s="116">
        <v>0.80395000000000005</v>
      </c>
      <c r="N168" s="98">
        <f t="shared" si="453"/>
        <v>0.76142500000000002</v>
      </c>
      <c r="O168" s="264">
        <f t="shared" si="454"/>
        <v>0.71946666666666659</v>
      </c>
      <c r="P168" s="264"/>
      <c r="Q168" s="177">
        <v>42409</v>
      </c>
      <c r="R168" s="303">
        <v>0.5</v>
      </c>
      <c r="S168" s="219">
        <v>-0.26142500000000002</v>
      </c>
      <c r="T168" s="183"/>
      <c r="U168" s="303">
        <v>-8.6</v>
      </c>
      <c r="V168" s="219">
        <v>-9.3614250000000006</v>
      </c>
      <c r="W168" s="183"/>
      <c r="X168" s="303">
        <v>8.25</v>
      </c>
      <c r="Y168" s="219">
        <v>7.488575</v>
      </c>
      <c r="Z168" s="183"/>
      <c r="AA168" s="303">
        <v>0.25</v>
      </c>
      <c r="AB168" s="219">
        <v>-0.51142500000000002</v>
      </c>
      <c r="AC168" s="183"/>
      <c r="AD168" s="303">
        <v>-6.85</v>
      </c>
      <c r="AE168" s="218">
        <v>-7.6114249999999997</v>
      </c>
      <c r="AF168" s="183"/>
      <c r="AG168" s="303">
        <v>3.85</v>
      </c>
      <c r="AH168" s="218">
        <v>3.0885750000000001</v>
      </c>
      <c r="AI168" s="171"/>
      <c r="AJ168" s="303">
        <v>-6.4499999999999993</v>
      </c>
      <c r="AK168" s="218">
        <v>-7.2114249999999993</v>
      </c>
      <c r="AL168" s="103"/>
      <c r="AM168" s="303">
        <v>0.14999999999999991</v>
      </c>
      <c r="AN168" s="330">
        <f t="shared" si="444"/>
        <v>-0.61142500000000011</v>
      </c>
      <c r="AO168" s="103"/>
      <c r="AZ168" s="36">
        <v>42410</v>
      </c>
      <c r="BA168" s="303">
        <v>0.60000000000000009</v>
      </c>
      <c r="BB168" s="269"/>
      <c r="BC168" s="303">
        <v>-5.9499999999999993</v>
      </c>
      <c r="BD168" s="266"/>
      <c r="BE168" s="303">
        <v>6.95</v>
      </c>
      <c r="BF168" s="266"/>
      <c r="BG168" s="303">
        <v>1.05</v>
      </c>
      <c r="BH168" s="266"/>
      <c r="BI168" s="303">
        <v>-0.5</v>
      </c>
      <c r="BJ168" s="266"/>
      <c r="BK168" s="303">
        <v>-2.8000000000000003</v>
      </c>
      <c r="BL168" s="374"/>
      <c r="BM168" s="303">
        <v>-9.8000000000000007</v>
      </c>
      <c r="BN168" s="184"/>
      <c r="BO168" s="303">
        <v>-1.2</v>
      </c>
      <c r="BP168" s="184"/>
      <c r="BQ168">
        <f t="shared" si="396"/>
        <v>1</v>
      </c>
      <c r="BR168" s="36">
        <v>42400</v>
      </c>
      <c r="BS168">
        <v>104</v>
      </c>
      <c r="BT168">
        <f t="shared" si="393"/>
        <v>1.04</v>
      </c>
      <c r="BU168">
        <v>-23.580666666666662</v>
      </c>
      <c r="BV168" s="36">
        <v>42410</v>
      </c>
      <c r="BW168" s="100">
        <v>114</v>
      </c>
      <c r="BX168" s="100">
        <f t="shared" si="394"/>
        <v>1.1399999999999999</v>
      </c>
      <c r="BY168" s="100">
        <f t="shared" si="395"/>
        <v>-23.070306994560006</v>
      </c>
      <c r="CC168" s="36">
        <v>42410</v>
      </c>
      <c r="CD168" s="104">
        <v>0.89069999999999983</v>
      </c>
      <c r="CE168" s="107">
        <v>0.84732499999999988</v>
      </c>
      <c r="CF168" s="173">
        <v>-23.070306994560006</v>
      </c>
      <c r="CG168" s="171">
        <v>0.1</v>
      </c>
      <c r="CH168" s="219">
        <v>-0.2473249999999998</v>
      </c>
      <c r="CI168" s="159">
        <f t="shared" si="487"/>
        <v>0</v>
      </c>
      <c r="CJ168" s="227">
        <f t="shared" si="488"/>
        <v>1.05</v>
      </c>
      <c r="CK168" s="198">
        <f t="shared" si="489"/>
        <v>-23.914999999999996</v>
      </c>
      <c r="CL168" s="198">
        <f t="shared" si="316"/>
        <v>0.10500000000000043</v>
      </c>
      <c r="CM168" s="503">
        <f t="shared" si="490"/>
        <v>0</v>
      </c>
      <c r="CN168" s="503">
        <f t="shared" si="471"/>
        <v>0</v>
      </c>
      <c r="CO168" s="503">
        <f t="shared" si="491"/>
        <v>0</v>
      </c>
      <c r="CP168" s="503">
        <f t="shared" si="492"/>
        <v>0</v>
      </c>
      <c r="CQ168" s="504">
        <f t="shared" si="463"/>
        <v>-23.764999999999993</v>
      </c>
      <c r="CR168" s="513">
        <f t="shared" si="472"/>
        <v>0.10500000000000043</v>
      </c>
      <c r="CS168" s="513">
        <f t="shared" si="413"/>
        <v>0.10500000000000043</v>
      </c>
      <c r="CT168" s="513">
        <f>IF(AND(CQ167&lt;-23,CH168&gt;-2),(SUM(CL168:CP168)*1.7),(CS168))</f>
        <v>0.17850000000000071</v>
      </c>
      <c r="CU168" s="161"/>
      <c r="CV168" s="159"/>
      <c r="CW168" s="103">
        <f t="shared" si="494"/>
        <v>-23.405594754535993</v>
      </c>
      <c r="CX168" s="161"/>
      <c r="CY168" s="113"/>
      <c r="CZ168" s="36">
        <v>42410</v>
      </c>
      <c r="DA168" s="104">
        <v>0.89069999999999983</v>
      </c>
      <c r="DB168" s="107">
        <v>0.84732499999999988</v>
      </c>
      <c r="DC168" s="173">
        <v>-23.070306994560006</v>
      </c>
      <c r="DD168" s="171">
        <v>0.1</v>
      </c>
      <c r="DE168" s="219">
        <v>-6.797324999999999</v>
      </c>
      <c r="DF168" s="159">
        <f t="shared" si="495"/>
        <v>-1.5</v>
      </c>
      <c r="DG168" s="227">
        <f t="shared" si="496"/>
        <v>0</v>
      </c>
      <c r="DH168" s="198">
        <f t="shared" si="497"/>
        <v>-24.724999999999998</v>
      </c>
      <c r="DI168" s="198">
        <f t="shared" si="321"/>
        <v>-4.5000000000001705E-2</v>
      </c>
      <c r="DJ168" s="503">
        <f t="shared" si="498"/>
        <v>0</v>
      </c>
      <c r="DK168" s="503">
        <f t="shared" si="473"/>
        <v>0</v>
      </c>
      <c r="DL168" s="503">
        <f t="shared" si="499"/>
        <v>0</v>
      </c>
      <c r="DM168" s="503">
        <f t="shared" si="500"/>
        <v>0</v>
      </c>
      <c r="DN168" s="504">
        <f t="shared" si="464"/>
        <v>-24.474999999999994</v>
      </c>
      <c r="DO168" s="513">
        <f t="shared" si="474"/>
        <v>-2.7000000000001023E-2</v>
      </c>
      <c r="DP168" s="513">
        <f t="shared" si="415"/>
        <v>-1.8000000000000682E-2</v>
      </c>
      <c r="DQ168" s="513">
        <f t="shared" si="501"/>
        <v>-1.8000000000000682E-2</v>
      </c>
      <c r="DR168" s="161"/>
      <c r="DS168" s="159"/>
      <c r="DT168" s="103">
        <f t="shared" si="502"/>
        <v>-23.626721249792325</v>
      </c>
      <c r="DU168" s="180"/>
      <c r="DV168" s="179"/>
      <c r="DW168" s="36">
        <v>42410</v>
      </c>
      <c r="DX168" s="104">
        <v>0.89069999999999983</v>
      </c>
      <c r="DY168" s="107">
        <v>0.84732499999999988</v>
      </c>
      <c r="DZ168" s="173">
        <v>-23.070306994560006</v>
      </c>
      <c r="EA168" s="171">
        <v>0.1</v>
      </c>
      <c r="EB168" s="219">
        <v>6.1026750000000005</v>
      </c>
      <c r="EC168" s="159">
        <f t="shared" si="503"/>
        <v>0</v>
      </c>
      <c r="ED168" s="227">
        <f t="shared" si="504"/>
        <v>1.8</v>
      </c>
      <c r="EE168" s="198">
        <f t="shared" si="505"/>
        <v>-21.946014396181184</v>
      </c>
      <c r="EF168" s="198">
        <f t="shared" si="326"/>
        <v>0.17999999999999972</v>
      </c>
      <c r="EG168" s="503">
        <f t="shared" si="506"/>
        <v>0</v>
      </c>
      <c r="EH168" s="503">
        <f t="shared" si="475"/>
        <v>0</v>
      </c>
      <c r="EI168" s="503">
        <f t="shared" si="507"/>
        <v>0</v>
      </c>
      <c r="EJ168" s="503">
        <f t="shared" si="508"/>
        <v>0</v>
      </c>
      <c r="EK168" s="504">
        <f t="shared" si="465"/>
        <v>-21.630124073501179</v>
      </c>
      <c r="EL168" s="513">
        <f t="shared" si="476"/>
        <v>0.17999999999999972</v>
      </c>
      <c r="EM168" s="513">
        <f t="shared" si="417"/>
        <v>0.17999999999999972</v>
      </c>
      <c r="EN168" s="513">
        <f t="shared" si="509"/>
        <v>0.17999999999999972</v>
      </c>
      <c r="EO168" s="161"/>
      <c r="EP168" s="159"/>
      <c r="EQ168" s="103">
        <f t="shared" si="510"/>
        <v>-21.012124073501173</v>
      </c>
      <c r="ER168" s="180"/>
      <c r="ES168" s="179"/>
      <c r="ET168" s="36">
        <v>42410</v>
      </c>
      <c r="EU168" s="104">
        <v>0.89069999999999983</v>
      </c>
      <c r="EV168" s="107">
        <v>0.84732499999999988</v>
      </c>
      <c r="EW168" s="173">
        <v>-23.070306994560006</v>
      </c>
      <c r="EX168" s="171">
        <v>0.1</v>
      </c>
      <c r="EY168" s="219">
        <v>0.20267500000000016</v>
      </c>
      <c r="EZ168" s="159">
        <f t="shared" si="511"/>
        <v>0</v>
      </c>
      <c r="FA168" s="227">
        <f t="shared" si="512"/>
        <v>1.1000000000000001</v>
      </c>
      <c r="FB168" s="198">
        <f t="shared" si="513"/>
        <v>-23.142854038647179</v>
      </c>
      <c r="FC168" s="198">
        <f t="shared" si="331"/>
        <v>0.10999999999999943</v>
      </c>
      <c r="FD168" s="503">
        <f t="shared" si="514"/>
        <v>0</v>
      </c>
      <c r="FE168" s="503">
        <f t="shared" si="477"/>
        <v>0</v>
      </c>
      <c r="FF168" s="503">
        <f t="shared" si="515"/>
        <v>0</v>
      </c>
      <c r="FG168" s="503">
        <f t="shared" si="516"/>
        <v>0</v>
      </c>
      <c r="FH168" s="504">
        <f t="shared" si="466"/>
        <v>-23.772854038647171</v>
      </c>
      <c r="FI168" s="513">
        <f t="shared" si="478"/>
        <v>0.10999999999999943</v>
      </c>
      <c r="FJ168" s="513">
        <f t="shared" si="419"/>
        <v>0.10999999999999943</v>
      </c>
      <c r="FK168" s="513">
        <f t="shared" si="517"/>
        <v>0.18699999999999903</v>
      </c>
      <c r="FL168" s="161"/>
      <c r="FM168" s="159"/>
      <c r="FN168" s="103">
        <f t="shared" si="518"/>
        <v>-22.561824596811967</v>
      </c>
      <c r="FO168" s="180"/>
      <c r="FP168" s="179"/>
      <c r="FQ168" s="36">
        <v>42410</v>
      </c>
      <c r="FR168" s="104">
        <v>0.89069999999999983</v>
      </c>
      <c r="FS168" s="107">
        <v>0.84732499999999988</v>
      </c>
      <c r="FT168" s="173">
        <v>-23.070306994560006</v>
      </c>
      <c r="FU168" s="171">
        <v>0.1</v>
      </c>
      <c r="FV168" s="218">
        <v>-1.3473249999999999</v>
      </c>
      <c r="FW168" s="159">
        <f t="shared" si="519"/>
        <v>0.5</v>
      </c>
      <c r="FX168" s="227">
        <f t="shared" si="520"/>
        <v>0</v>
      </c>
      <c r="FY168" s="198">
        <f t="shared" si="521"/>
        <v>-24.617999999999995</v>
      </c>
      <c r="FZ168" s="198">
        <f t="shared" si="336"/>
        <v>5.0000000000000711E-2</v>
      </c>
      <c r="GA168" s="503">
        <f t="shared" si="522"/>
        <v>0</v>
      </c>
      <c r="GB168" s="503">
        <f t="shared" si="479"/>
        <v>0</v>
      </c>
      <c r="GC168" s="503">
        <f t="shared" si="523"/>
        <v>0</v>
      </c>
      <c r="GD168" s="503">
        <f t="shared" si="524"/>
        <v>0</v>
      </c>
      <c r="GE168" s="504">
        <f t="shared" si="467"/>
        <v>-24.097999999999992</v>
      </c>
      <c r="GF168" s="513">
        <f t="shared" si="480"/>
        <v>5.0000000000000711E-2</v>
      </c>
      <c r="GG168" s="513">
        <f t="shared" si="421"/>
        <v>2.0000000000000285E-2</v>
      </c>
      <c r="GH168" s="513">
        <f t="shared" si="525"/>
        <v>8.50000000000012E-2</v>
      </c>
      <c r="GI168" s="161"/>
      <c r="GJ168" s="159"/>
      <c r="GK168" s="103">
        <f t="shared" si="526"/>
        <v>-24.28360854747071</v>
      </c>
      <c r="GL168" s="180"/>
      <c r="GM168" s="179"/>
      <c r="GN168" s="36">
        <v>42410</v>
      </c>
      <c r="GO168" s="104">
        <v>0.89069999999999983</v>
      </c>
      <c r="GP168" s="107">
        <v>0.84732499999999988</v>
      </c>
      <c r="GQ168" s="173">
        <v>-23.070306994560006</v>
      </c>
      <c r="GR168" s="171">
        <v>0.1</v>
      </c>
      <c r="GS168" s="218">
        <v>-3.6473250000000004</v>
      </c>
      <c r="GT168" s="159">
        <f t="shared" si="527"/>
        <v>-1</v>
      </c>
      <c r="GU168" s="227">
        <f t="shared" si="528"/>
        <v>0</v>
      </c>
      <c r="GV168" s="198">
        <f t="shared" si="529"/>
        <v>-22.699999999999982</v>
      </c>
      <c r="GW168" s="198">
        <f t="shared" si="341"/>
        <v>-0.10000000000000142</v>
      </c>
      <c r="GX168" s="503">
        <f t="shared" si="530"/>
        <v>0</v>
      </c>
      <c r="GY168" s="503">
        <f t="shared" si="481"/>
        <v>0</v>
      </c>
      <c r="GZ168" s="503">
        <f t="shared" si="531"/>
        <v>0</v>
      </c>
      <c r="HA168" s="503">
        <f t="shared" si="532"/>
        <v>0</v>
      </c>
      <c r="HB168" s="504">
        <f t="shared" si="468"/>
        <v>-22.078454129133188</v>
      </c>
      <c r="HC168" s="513">
        <f t="shared" si="482"/>
        <v>-0.10000000000000142</v>
      </c>
      <c r="HD168" s="513">
        <f t="shared" si="423"/>
        <v>-0.10000000000000142</v>
      </c>
      <c r="HE168" s="513">
        <f t="shared" si="533"/>
        <v>-0.10000000000000142</v>
      </c>
      <c r="HF168" s="161"/>
      <c r="HG168" s="159"/>
      <c r="HH168" s="103">
        <f t="shared" si="534"/>
        <v>-22.229054129133168</v>
      </c>
      <c r="HJ168" s="179"/>
      <c r="HK168" s="36">
        <v>42410</v>
      </c>
      <c r="HL168" s="104">
        <v>0.89069999999999983</v>
      </c>
      <c r="HM168" s="107">
        <v>0.84732499999999988</v>
      </c>
      <c r="HN168" s="173">
        <v>-23.070306994560006</v>
      </c>
      <c r="HO168" s="171">
        <v>0.1</v>
      </c>
      <c r="HP168" s="218">
        <v>-10.647325</v>
      </c>
      <c r="HQ168" s="159">
        <f t="shared" si="535"/>
        <v>-2</v>
      </c>
      <c r="HR168" s="227">
        <f t="shared" si="536"/>
        <v>0</v>
      </c>
      <c r="HS168" s="198">
        <f t="shared" si="537"/>
        <v>-24.727999999999994</v>
      </c>
      <c r="HT168" s="198">
        <f t="shared" si="346"/>
        <v>-5.9999999999998721E-2</v>
      </c>
      <c r="HU168" s="503">
        <f t="shared" si="538"/>
        <v>0</v>
      </c>
      <c r="HV168" s="503">
        <f t="shared" si="483"/>
        <v>0</v>
      </c>
      <c r="HW168" s="503">
        <f t="shared" si="539"/>
        <v>0</v>
      </c>
      <c r="HX168" s="503">
        <f t="shared" si="540"/>
        <v>0</v>
      </c>
      <c r="HY168" s="504">
        <f t="shared" si="469"/>
        <v>-24.107999999999993</v>
      </c>
      <c r="HZ168" s="513">
        <f t="shared" si="484"/>
        <v>-3.5999999999999234E-2</v>
      </c>
      <c r="IA168" s="513">
        <f t="shared" si="425"/>
        <v>-2.399999999999949E-2</v>
      </c>
      <c r="IB168" s="513">
        <f t="shared" si="541"/>
        <v>-2.399999999999949E-2</v>
      </c>
      <c r="IC168" s="161"/>
      <c r="ID168" s="159"/>
      <c r="IE168" s="103">
        <f t="shared" si="542"/>
        <v>-23.803579903397278</v>
      </c>
      <c r="IF168" s="178"/>
      <c r="IG168" s="179"/>
      <c r="IH168" s="36">
        <v>42410</v>
      </c>
      <c r="II168" s="104">
        <v>0.89069999999999983</v>
      </c>
      <c r="IJ168" s="107">
        <v>0.84732499999999988</v>
      </c>
      <c r="IK168" s="173">
        <v>-23.070306994560006</v>
      </c>
      <c r="IL168" s="171">
        <v>0.1</v>
      </c>
      <c r="IM168" s="218">
        <v>-2.0473249999999998</v>
      </c>
      <c r="IN168" s="159">
        <f t="shared" si="543"/>
        <v>-0.5</v>
      </c>
      <c r="IO168" s="227">
        <f t="shared" si="544"/>
        <v>0</v>
      </c>
      <c r="IP168" s="198">
        <f t="shared" si="545"/>
        <v>-23.404999999999994</v>
      </c>
      <c r="IQ168" s="198">
        <f t="shared" si="351"/>
        <v>-5.0000000000000711E-2</v>
      </c>
      <c r="IR168" s="503">
        <f t="shared" si="546"/>
        <v>0</v>
      </c>
      <c r="IS168" s="503">
        <f t="shared" si="485"/>
        <v>0</v>
      </c>
      <c r="IT168" s="503">
        <f t="shared" si="547"/>
        <v>0</v>
      </c>
      <c r="IU168" s="503">
        <f t="shared" si="548"/>
        <v>0</v>
      </c>
      <c r="IV168" s="504">
        <f t="shared" si="470"/>
        <v>-22.949167740969177</v>
      </c>
      <c r="IW168" s="513">
        <f t="shared" si="486"/>
        <v>-5.0000000000000711E-2</v>
      </c>
      <c r="IX168" s="513">
        <f t="shared" si="427"/>
        <v>-5.0000000000000711E-2</v>
      </c>
      <c r="IY168" s="513">
        <f t="shared" si="549"/>
        <v>-5.0000000000000711E-2</v>
      </c>
      <c r="IZ168" s="161"/>
      <c r="JA168" s="159"/>
      <c r="JB168" s="103">
        <f t="shared" si="550"/>
        <v>-22.55001408741407</v>
      </c>
      <c r="JC168" s="184"/>
      <c r="JD168" s="515">
        <v>-23.070306994560006</v>
      </c>
      <c r="JF168" s="159">
        <v>-0.2473249999999998</v>
      </c>
      <c r="JG168" s="159">
        <f t="shared" si="455"/>
        <v>-23.405594754535993</v>
      </c>
      <c r="JH168" s="159"/>
      <c r="JJ168" s="159">
        <v>-6.797324999999999</v>
      </c>
      <c r="JK168" s="159">
        <f t="shared" si="456"/>
        <v>-23.626721249792325</v>
      </c>
      <c r="JL168" s="159"/>
      <c r="JN168" s="159">
        <v>6.1026750000000005</v>
      </c>
      <c r="JO168" s="159">
        <f t="shared" si="457"/>
        <v>-21.012124073501173</v>
      </c>
      <c r="JP168" s="159"/>
      <c r="JR168" s="159">
        <v>0.20267500000000016</v>
      </c>
      <c r="JS168" s="159">
        <f t="shared" si="458"/>
        <v>-22.561824596811967</v>
      </c>
      <c r="JT168" s="159"/>
      <c r="JV168" s="159">
        <v>-1.3473249999999999</v>
      </c>
      <c r="JW168" s="159">
        <f t="shared" si="459"/>
        <v>-24.28360854747071</v>
      </c>
      <c r="JX168" s="159"/>
      <c r="JZ168" s="159">
        <v>-3.6473250000000004</v>
      </c>
      <c r="KA168" s="159">
        <f t="shared" si="460"/>
        <v>-22.229054129133168</v>
      </c>
      <c r="KB168" s="159"/>
      <c r="KD168" s="370">
        <v>-10.647325</v>
      </c>
      <c r="KE168" s="159">
        <f t="shared" si="461"/>
        <v>-23.803579903397278</v>
      </c>
      <c r="KF168" s="159"/>
      <c r="KH168" s="218">
        <v>-2.0473249999999998</v>
      </c>
      <c r="KI168" s="159">
        <v>-22.55001408741407</v>
      </c>
      <c r="KJ168" s="159"/>
      <c r="KK168" s="36">
        <v>42410</v>
      </c>
      <c r="KL168" s="36"/>
      <c r="KM168" s="399"/>
      <c r="KN168" s="399"/>
      <c r="KO168" s="399"/>
      <c r="KP168" s="399"/>
      <c r="KQ168" s="399"/>
      <c r="KR168" s="399"/>
      <c r="KS168" s="399"/>
      <c r="KT168" s="399"/>
      <c r="KU168" s="399"/>
      <c r="KV168" s="399"/>
      <c r="KW168" s="399"/>
      <c r="KX168" s="399"/>
      <c r="KY168" s="399"/>
      <c r="KZ168" s="399"/>
      <c r="LA168" s="399"/>
      <c r="LB168" s="399"/>
      <c r="LC168" s="403"/>
    </row>
    <row r="169" spans="1:315" ht="15.75" thickBot="1" x14ac:dyDescent="0.3">
      <c r="A169" s="262">
        <v>41315</v>
      </c>
      <c r="B169" s="260">
        <v>41315</v>
      </c>
      <c r="C169" s="303">
        <v>0.60000000000000009</v>
      </c>
      <c r="D169" s="303">
        <v>-5.9499999999999993</v>
      </c>
      <c r="E169" s="303">
        <v>6.95</v>
      </c>
      <c r="F169" s="303">
        <v>1.05</v>
      </c>
      <c r="G169" s="303">
        <v>-0.5</v>
      </c>
      <c r="H169" s="303">
        <v>-2.8000000000000003</v>
      </c>
      <c r="I169" s="303">
        <v>-9.8000000000000007</v>
      </c>
      <c r="J169" s="303">
        <v>-1.2</v>
      </c>
      <c r="K169" s="105"/>
      <c r="L169" s="36">
        <v>42410</v>
      </c>
      <c r="M169" s="116">
        <v>0.89069999999999983</v>
      </c>
      <c r="N169" s="98">
        <f t="shared" si="453"/>
        <v>0.84732499999999988</v>
      </c>
      <c r="O169" s="264">
        <f t="shared" si="454"/>
        <v>0.80451666666666666</v>
      </c>
      <c r="P169" s="264"/>
      <c r="Q169" s="177">
        <v>42410</v>
      </c>
      <c r="R169" s="303">
        <v>0.60000000000000009</v>
      </c>
      <c r="S169" s="219">
        <v>-0.2473249999999998</v>
      </c>
      <c r="T169" s="183"/>
      <c r="U169" s="303">
        <v>-5.9499999999999993</v>
      </c>
      <c r="V169" s="219">
        <v>-6.797324999999999</v>
      </c>
      <c r="W169" s="183"/>
      <c r="X169" s="303">
        <v>6.95</v>
      </c>
      <c r="Y169" s="219">
        <v>6.1026750000000005</v>
      </c>
      <c r="Z169" s="183"/>
      <c r="AA169" s="303">
        <v>1.05</v>
      </c>
      <c r="AB169" s="219">
        <v>0.20267500000000016</v>
      </c>
      <c r="AC169" s="183"/>
      <c r="AD169" s="303">
        <v>-0.5</v>
      </c>
      <c r="AE169" s="218">
        <v>-1.3473249999999999</v>
      </c>
      <c r="AF169" s="183"/>
      <c r="AG169" s="303">
        <v>-2.8000000000000003</v>
      </c>
      <c r="AH169" s="218">
        <v>-3.6473250000000004</v>
      </c>
      <c r="AI169" s="171"/>
      <c r="AJ169" s="303">
        <v>-9.8000000000000007</v>
      </c>
      <c r="AK169" s="218">
        <v>-10.647325</v>
      </c>
      <c r="AL169" s="171"/>
      <c r="AM169" s="303">
        <v>-1.2</v>
      </c>
      <c r="AN169" s="330">
        <f t="shared" si="444"/>
        <v>-2.0473249999999998</v>
      </c>
      <c r="AO169" s="171"/>
      <c r="AZ169" s="36">
        <v>42411</v>
      </c>
      <c r="BA169" s="303">
        <v>-0.54999999999999993</v>
      </c>
      <c r="BB169" s="227"/>
      <c r="BC169" s="303">
        <v>-2.9</v>
      </c>
      <c r="BD169" s="184"/>
      <c r="BE169" s="303">
        <v>7.7</v>
      </c>
      <c r="BF169" s="184"/>
      <c r="BG169" s="303">
        <v>2.2999999999999998</v>
      </c>
      <c r="BH169" s="184"/>
      <c r="BI169" s="303">
        <v>0.85000000000000009</v>
      </c>
      <c r="BJ169" s="184"/>
      <c r="BK169" s="303">
        <v>-4.6500000000000004</v>
      </c>
      <c r="BL169" s="374"/>
      <c r="BM169" s="303">
        <v>-11.05</v>
      </c>
      <c r="BN169" s="184"/>
      <c r="BO169" s="303">
        <v>1.1000000000000001</v>
      </c>
      <c r="BP169" s="184"/>
      <c r="BQ169">
        <f t="shared" si="396"/>
        <v>0</v>
      </c>
      <c r="BR169" s="36">
        <v>42400</v>
      </c>
      <c r="BS169">
        <v>105</v>
      </c>
      <c r="BT169">
        <f t="shared" si="393"/>
        <v>1.05</v>
      </c>
      <c r="BU169">
        <v>-23.457222222222221</v>
      </c>
      <c r="BV169" s="36">
        <v>42411</v>
      </c>
      <c r="BW169" s="100">
        <v>115</v>
      </c>
      <c r="BX169" s="100">
        <f t="shared" si="394"/>
        <v>1.1499999999999999</v>
      </c>
      <c r="BY169" s="100">
        <f t="shared" si="395"/>
        <v>-23.008927974999992</v>
      </c>
      <c r="BZ169" s="100"/>
      <c r="CA169" s="100"/>
      <c r="CC169" s="36">
        <v>42411</v>
      </c>
      <c r="CD169" s="104">
        <v>0.97914999999999974</v>
      </c>
      <c r="CE169" s="107">
        <v>0.93492499999999978</v>
      </c>
      <c r="CF169" s="173">
        <v>-23.008927974999992</v>
      </c>
      <c r="CG169" s="197">
        <v>0.1</v>
      </c>
      <c r="CH169" s="219">
        <v>-1.4849249999999996</v>
      </c>
      <c r="CI169" s="159">
        <f t="shared" si="487"/>
        <v>0.5</v>
      </c>
      <c r="CJ169" s="227">
        <f t="shared" si="488"/>
        <v>0</v>
      </c>
      <c r="CK169" s="198">
        <f t="shared" si="489"/>
        <v>-23.864999999999995</v>
      </c>
      <c r="CL169" s="198">
        <f t="shared" ref="CL169:CL229" si="551">(CK169-CK168)</f>
        <v>5.0000000000000711E-2</v>
      </c>
      <c r="CM169" s="503">
        <f t="shared" si="490"/>
        <v>0</v>
      </c>
      <c r="CN169" s="503">
        <f t="shared" si="471"/>
        <v>0</v>
      </c>
      <c r="CO169" s="503">
        <f t="shared" si="491"/>
        <v>0</v>
      </c>
      <c r="CP169" s="503">
        <f t="shared" si="492"/>
        <v>0</v>
      </c>
      <c r="CQ169" s="504">
        <f t="shared" si="463"/>
        <v>-23.714999999999993</v>
      </c>
      <c r="CR169" s="513">
        <f t="shared" si="472"/>
        <v>5.0000000000000711E-2</v>
      </c>
      <c r="CS169" s="513">
        <f t="shared" si="413"/>
        <v>5.0000000000000711E-2</v>
      </c>
      <c r="CT169" s="513">
        <f>IF(AND(CQ168&lt;-23,CH169&gt;-2),(SUM(CL169:CP169)*1.7),(CS169))</f>
        <v>8.50000000000012E-2</v>
      </c>
      <c r="CU169" s="161"/>
      <c r="CW169" s="103">
        <f t="shared" si="494"/>
        <v>-23.320594754535993</v>
      </c>
      <c r="CZ169" s="36">
        <v>42411</v>
      </c>
      <c r="DA169" s="104">
        <v>0.97914999999999974</v>
      </c>
      <c r="DB169" s="107">
        <v>0.93492499999999978</v>
      </c>
      <c r="DC169" s="173">
        <v>-23.008927974999992</v>
      </c>
      <c r="DD169" s="197">
        <v>0.1</v>
      </c>
      <c r="DE169" s="219">
        <v>-3.8349249999999997</v>
      </c>
      <c r="DF169" s="159">
        <f t="shared" si="495"/>
        <v>-1</v>
      </c>
      <c r="DG169" s="227">
        <f t="shared" si="496"/>
        <v>0</v>
      </c>
      <c r="DH169" s="198">
        <f t="shared" si="497"/>
        <v>-24.754999999999999</v>
      </c>
      <c r="DI169" s="198">
        <f t="shared" ref="DI169:DI229" si="552">(DH169-DH168)</f>
        <v>-3.0000000000001137E-2</v>
      </c>
      <c r="DJ169" s="503">
        <f t="shared" si="498"/>
        <v>0</v>
      </c>
      <c r="DK169" s="503">
        <f t="shared" si="473"/>
        <v>0</v>
      </c>
      <c r="DL169" s="503">
        <f t="shared" si="499"/>
        <v>0</v>
      </c>
      <c r="DM169" s="503">
        <f t="shared" si="500"/>
        <v>0</v>
      </c>
      <c r="DN169" s="504">
        <f t="shared" si="464"/>
        <v>-24.504999999999995</v>
      </c>
      <c r="DO169" s="513">
        <f t="shared" si="474"/>
        <v>-1.8000000000000682E-2</v>
      </c>
      <c r="DP169" s="513">
        <f t="shared" si="415"/>
        <v>-1.2000000000000455E-2</v>
      </c>
      <c r="DQ169" s="513">
        <f t="shared" si="501"/>
        <v>-1.2000000000000455E-2</v>
      </c>
      <c r="DR169" s="161"/>
      <c r="DT169" s="103">
        <f t="shared" si="502"/>
        <v>-23.638721249792326</v>
      </c>
      <c r="DU169" s="178"/>
      <c r="DV169" s="179"/>
      <c r="DW169" s="36">
        <v>42411</v>
      </c>
      <c r="DX169" s="104">
        <v>0.97914999999999974</v>
      </c>
      <c r="DY169" s="107">
        <v>0.93492499999999978</v>
      </c>
      <c r="DZ169" s="173">
        <v>-23.008927974999992</v>
      </c>
      <c r="EA169" s="197">
        <v>0.1</v>
      </c>
      <c r="EB169" s="219">
        <v>6.7650750000000004</v>
      </c>
      <c r="EC169" s="159">
        <f t="shared" si="503"/>
        <v>0</v>
      </c>
      <c r="ED169" s="227">
        <f t="shared" si="504"/>
        <v>1.8</v>
      </c>
      <c r="EE169" s="198">
        <f t="shared" si="505"/>
        <v>-21.766014396181184</v>
      </c>
      <c r="EF169" s="198">
        <f t="shared" ref="EF169:EF229" si="553">(EE169-EE168)</f>
        <v>0.17999999999999972</v>
      </c>
      <c r="EG169" s="503">
        <f t="shared" si="506"/>
        <v>0</v>
      </c>
      <c r="EH169" s="503">
        <f t="shared" si="475"/>
        <v>0</v>
      </c>
      <c r="EI169" s="503">
        <f t="shared" si="507"/>
        <v>0</v>
      </c>
      <c r="EJ169" s="503">
        <f t="shared" si="508"/>
        <v>0</v>
      </c>
      <c r="EK169" s="504">
        <f t="shared" si="465"/>
        <v>-21.450124073501179</v>
      </c>
      <c r="EL169" s="513">
        <f t="shared" si="476"/>
        <v>0.17999999999999972</v>
      </c>
      <c r="EM169" s="513">
        <f t="shared" si="417"/>
        <v>0.17999999999999972</v>
      </c>
      <c r="EN169" s="513">
        <f t="shared" si="509"/>
        <v>0.17999999999999972</v>
      </c>
      <c r="EO169" s="161"/>
      <c r="EQ169" s="103">
        <f t="shared" si="510"/>
        <v>-20.832124073501173</v>
      </c>
      <c r="ER169" s="178"/>
      <c r="ES169" s="179"/>
      <c r="ET169" s="36">
        <v>42411</v>
      </c>
      <c r="EU169" s="104">
        <v>0.97914999999999974</v>
      </c>
      <c r="EV169" s="107">
        <v>0.93492499999999978</v>
      </c>
      <c r="EW169" s="173">
        <v>-23.008927974999992</v>
      </c>
      <c r="EX169" s="197">
        <v>0.1</v>
      </c>
      <c r="EY169" s="219">
        <v>1.365075</v>
      </c>
      <c r="EZ169" s="159">
        <f t="shared" si="511"/>
        <v>0</v>
      </c>
      <c r="FA169" s="227">
        <f t="shared" si="512"/>
        <v>1.2</v>
      </c>
      <c r="FB169" s="198">
        <f t="shared" si="513"/>
        <v>-23.022854038647178</v>
      </c>
      <c r="FC169" s="198">
        <f t="shared" ref="FC169:FC229" si="554">(FB169-FB168)</f>
        <v>0.12000000000000099</v>
      </c>
      <c r="FD169" s="503">
        <f t="shared" si="514"/>
        <v>0</v>
      </c>
      <c r="FE169" s="503">
        <f t="shared" si="477"/>
        <v>0</v>
      </c>
      <c r="FF169" s="503">
        <f t="shared" si="515"/>
        <v>0</v>
      </c>
      <c r="FG169" s="503">
        <f t="shared" si="516"/>
        <v>0</v>
      </c>
      <c r="FH169" s="504">
        <f t="shared" si="466"/>
        <v>-23.65285403864717</v>
      </c>
      <c r="FI169" s="513">
        <f t="shared" si="478"/>
        <v>0.12000000000000099</v>
      </c>
      <c r="FJ169" s="513">
        <f t="shared" si="419"/>
        <v>0.12000000000000099</v>
      </c>
      <c r="FK169" s="513">
        <f t="shared" si="517"/>
        <v>0.20400000000000168</v>
      </c>
      <c r="FL169" s="161"/>
      <c r="FN169" s="103">
        <f t="shared" si="518"/>
        <v>-22.357824596811966</v>
      </c>
      <c r="FO169" s="178"/>
      <c r="FP169" s="179"/>
      <c r="FQ169" s="36">
        <v>42411</v>
      </c>
      <c r="FR169" s="104">
        <v>0.97914999999999974</v>
      </c>
      <c r="FS169" s="107">
        <v>0.93492499999999978</v>
      </c>
      <c r="FT169" s="173">
        <v>-23.008927974999992</v>
      </c>
      <c r="FU169" s="197">
        <v>0.1</v>
      </c>
      <c r="FV169" s="218">
        <v>-8.4924999999999695E-2</v>
      </c>
      <c r="FW169" s="159">
        <f t="shared" si="519"/>
        <v>0</v>
      </c>
      <c r="FX169" s="227">
        <f t="shared" si="520"/>
        <v>1.05</v>
      </c>
      <c r="FY169" s="198">
        <f t="shared" si="521"/>
        <v>-24.512999999999995</v>
      </c>
      <c r="FZ169" s="198">
        <f t="shared" ref="FZ169:FZ229" si="555">(FY169-FY168)</f>
        <v>0.10500000000000043</v>
      </c>
      <c r="GA169" s="503">
        <f t="shared" si="522"/>
        <v>0</v>
      </c>
      <c r="GB169" s="503">
        <f t="shared" si="479"/>
        <v>0</v>
      </c>
      <c r="GC169" s="503">
        <f t="shared" si="523"/>
        <v>0</v>
      </c>
      <c r="GD169" s="503">
        <f t="shared" si="524"/>
        <v>0</v>
      </c>
      <c r="GE169" s="504">
        <f t="shared" si="467"/>
        <v>-23.992999999999991</v>
      </c>
      <c r="GF169" s="513">
        <f t="shared" si="480"/>
        <v>0.10500000000000043</v>
      </c>
      <c r="GG169" s="513">
        <f t="shared" si="421"/>
        <v>4.2000000000000176E-2</v>
      </c>
      <c r="GH169" s="513">
        <f t="shared" si="525"/>
        <v>0.17850000000000071</v>
      </c>
      <c r="GI169" s="161"/>
      <c r="GK169" s="103">
        <f t="shared" si="526"/>
        <v>-24.10510854747071</v>
      </c>
      <c r="GL169" s="178"/>
      <c r="GM169" s="179"/>
      <c r="GN169" s="36">
        <v>42411</v>
      </c>
      <c r="GO169" s="104">
        <v>0.97914999999999974</v>
      </c>
      <c r="GP169" s="107">
        <v>0.93492499999999978</v>
      </c>
      <c r="GQ169" s="173">
        <v>-23.008927974999992</v>
      </c>
      <c r="GR169" s="197">
        <v>0.1</v>
      </c>
      <c r="GS169" s="218">
        <v>-5.5849250000000001</v>
      </c>
      <c r="GT169" s="159">
        <f t="shared" si="527"/>
        <v>-1.5</v>
      </c>
      <c r="GU169" s="227">
        <f t="shared" si="528"/>
        <v>0</v>
      </c>
      <c r="GV169" s="198">
        <f t="shared" si="529"/>
        <v>-22.84999999999998</v>
      </c>
      <c r="GW169" s="198">
        <f t="shared" ref="GW169:GW229" si="556">(GV169-GV168)</f>
        <v>-0.14999999999999858</v>
      </c>
      <c r="GX169" s="503">
        <f t="shared" si="530"/>
        <v>0</v>
      </c>
      <c r="GY169" s="503">
        <f t="shared" si="481"/>
        <v>0</v>
      </c>
      <c r="GZ169" s="503">
        <f t="shared" si="531"/>
        <v>0</v>
      </c>
      <c r="HA169" s="503">
        <f t="shared" si="532"/>
        <v>0</v>
      </c>
      <c r="HB169" s="504">
        <f t="shared" si="468"/>
        <v>-22.228454129133187</v>
      </c>
      <c r="HC169" s="513">
        <f t="shared" si="482"/>
        <v>-0.14999999999999858</v>
      </c>
      <c r="HD169" s="513">
        <f t="shared" si="423"/>
        <v>-0.14999999999999858</v>
      </c>
      <c r="HE169" s="513">
        <f t="shared" si="533"/>
        <v>-0.14999999999999858</v>
      </c>
      <c r="HF169" s="161"/>
      <c r="HH169" s="103">
        <f t="shared" si="534"/>
        <v>-22.379054129133166</v>
      </c>
      <c r="HJ169" s="179"/>
      <c r="HK169" s="36">
        <v>42411</v>
      </c>
      <c r="HL169" s="104">
        <v>0.97914999999999974</v>
      </c>
      <c r="HM169" s="107">
        <v>0.93492499999999978</v>
      </c>
      <c r="HN169" s="173">
        <v>-23.008927974999992</v>
      </c>
      <c r="HO169" s="197">
        <v>0.1</v>
      </c>
      <c r="HP169" s="218">
        <v>-11.984925</v>
      </c>
      <c r="HQ169" s="159">
        <f t="shared" si="535"/>
        <v>-2</v>
      </c>
      <c r="HR169" s="227">
        <f t="shared" si="536"/>
        <v>0</v>
      </c>
      <c r="HS169" s="198">
        <f t="shared" si="537"/>
        <v>-24.787999999999993</v>
      </c>
      <c r="HT169" s="198">
        <f t="shared" ref="HT169:HT229" si="557">(HS169-HS168)</f>
        <v>-5.9999999999998721E-2</v>
      </c>
      <c r="HU169" s="503">
        <f t="shared" si="538"/>
        <v>0</v>
      </c>
      <c r="HV169" s="503">
        <f t="shared" si="483"/>
        <v>0</v>
      </c>
      <c r="HW169" s="503">
        <f t="shared" si="539"/>
        <v>0</v>
      </c>
      <c r="HX169" s="503">
        <f t="shared" si="540"/>
        <v>0</v>
      </c>
      <c r="HY169" s="504">
        <f t="shared" si="469"/>
        <v>-24.167999999999992</v>
      </c>
      <c r="HZ169" s="513">
        <f t="shared" si="484"/>
        <v>-3.5999999999999234E-2</v>
      </c>
      <c r="IA169" s="513">
        <f t="shared" si="425"/>
        <v>-2.399999999999949E-2</v>
      </c>
      <c r="IB169" s="513">
        <f t="shared" si="541"/>
        <v>-2.399999999999949E-2</v>
      </c>
      <c r="IC169" s="161"/>
      <c r="ID169" s="159"/>
      <c r="IE169" s="103">
        <f t="shared" si="542"/>
        <v>-23.827579903397279</v>
      </c>
      <c r="IF169" s="178"/>
      <c r="IG169" s="179"/>
      <c r="IH169" s="36">
        <v>42411</v>
      </c>
      <c r="II169" s="104">
        <v>0.97914999999999974</v>
      </c>
      <c r="IJ169" s="107">
        <v>0.93492499999999978</v>
      </c>
      <c r="IK169" s="173">
        <v>-23.008927974999992</v>
      </c>
      <c r="IL169" s="197">
        <v>0.1</v>
      </c>
      <c r="IM169" s="218">
        <v>0.1650750000000003</v>
      </c>
      <c r="IN169" s="159">
        <f t="shared" si="543"/>
        <v>0</v>
      </c>
      <c r="IO169" s="227">
        <f t="shared" si="544"/>
        <v>1.1000000000000001</v>
      </c>
      <c r="IP169" s="198">
        <f t="shared" si="545"/>
        <v>-23.294999999999995</v>
      </c>
      <c r="IQ169" s="198">
        <f t="shared" ref="IQ169:IQ229" si="558">(IP169-IP168)</f>
        <v>0.10999999999999943</v>
      </c>
      <c r="IR169" s="503">
        <f t="shared" si="546"/>
        <v>0</v>
      </c>
      <c r="IS169" s="503">
        <f t="shared" si="485"/>
        <v>0</v>
      </c>
      <c r="IT169" s="503">
        <f t="shared" si="547"/>
        <v>0</v>
      </c>
      <c r="IU169" s="503">
        <f t="shared" si="548"/>
        <v>0</v>
      </c>
      <c r="IV169" s="504">
        <f t="shared" si="470"/>
        <v>-22.839167740969177</v>
      </c>
      <c r="IW169" s="513">
        <f t="shared" si="486"/>
        <v>0.10999999999999943</v>
      </c>
      <c r="IX169" s="513">
        <f t="shared" si="427"/>
        <v>0.10999999999999943</v>
      </c>
      <c r="IY169" s="513">
        <f t="shared" si="549"/>
        <v>0.10999999999999943</v>
      </c>
      <c r="IZ169" s="161"/>
      <c r="JA169" s="159"/>
      <c r="JB169" s="103">
        <f t="shared" si="550"/>
        <v>-22.44001408741407</v>
      </c>
      <c r="JC169" s="184"/>
      <c r="JD169" s="515">
        <v>-23.008927974999992</v>
      </c>
      <c r="JF169" s="159">
        <v>-1.4849249999999996</v>
      </c>
      <c r="JG169" s="159">
        <f t="shared" si="455"/>
        <v>-23.320594754535993</v>
      </c>
      <c r="JH169" s="159"/>
      <c r="JJ169" s="159">
        <v>-3.8349249999999997</v>
      </c>
      <c r="JK169" s="159">
        <f t="shared" si="456"/>
        <v>-23.638721249792326</v>
      </c>
      <c r="JL169" s="159"/>
      <c r="JN169" s="159">
        <v>6.7650750000000004</v>
      </c>
      <c r="JO169" s="159">
        <f t="shared" si="457"/>
        <v>-20.832124073501173</v>
      </c>
      <c r="JP169" s="159"/>
      <c r="JR169" s="159">
        <v>1.365075</v>
      </c>
      <c r="JS169" s="159">
        <f t="shared" si="458"/>
        <v>-22.357824596811966</v>
      </c>
      <c r="JT169" s="159"/>
      <c r="JV169" s="159">
        <v>-8.4924999999999695E-2</v>
      </c>
      <c r="JW169" s="159">
        <f t="shared" si="459"/>
        <v>-24.10510854747071</v>
      </c>
      <c r="JX169" s="159"/>
      <c r="JZ169" s="159">
        <v>-5.5849250000000001</v>
      </c>
      <c r="KA169" s="159">
        <f t="shared" si="460"/>
        <v>-22.379054129133166</v>
      </c>
      <c r="KB169" s="159"/>
      <c r="KD169" s="370">
        <v>-11.984925</v>
      </c>
      <c r="KE169" s="159">
        <f t="shared" si="461"/>
        <v>-23.827579903397279</v>
      </c>
      <c r="KF169" s="159"/>
      <c r="KH169" s="218">
        <v>0.1650750000000003</v>
      </c>
      <c r="KI169" s="159">
        <v>-22.44001408741407</v>
      </c>
      <c r="KJ169" s="159"/>
      <c r="KK169" s="36">
        <v>42411</v>
      </c>
      <c r="KL169" s="36"/>
    </row>
    <row r="170" spans="1:315" ht="15.75" thickBot="1" x14ac:dyDescent="0.3">
      <c r="A170" s="95">
        <v>41316</v>
      </c>
      <c r="B170" s="36">
        <v>41316</v>
      </c>
      <c r="C170" s="303">
        <v>-0.54999999999999993</v>
      </c>
      <c r="D170" s="303">
        <v>-2.9</v>
      </c>
      <c r="E170" s="303">
        <v>7.7</v>
      </c>
      <c r="F170" s="303">
        <v>2.2999999999999998</v>
      </c>
      <c r="G170" s="303">
        <v>0.85000000000000009</v>
      </c>
      <c r="H170" s="303">
        <v>-4.6500000000000004</v>
      </c>
      <c r="I170" s="303">
        <v>-11.05</v>
      </c>
      <c r="J170" s="303">
        <v>1.1000000000000001</v>
      </c>
      <c r="K170" s="105"/>
      <c r="L170" s="36">
        <v>42411</v>
      </c>
      <c r="M170" s="104">
        <v>0.97914999999999974</v>
      </c>
      <c r="N170" s="98">
        <f t="shared" si="453"/>
        <v>0.93492499999999978</v>
      </c>
      <c r="O170" s="107">
        <f t="shared" si="454"/>
        <v>0.89126666666666654</v>
      </c>
      <c r="P170" s="264"/>
      <c r="Q170" s="177">
        <v>42411</v>
      </c>
      <c r="R170" s="303">
        <v>-0.54999999999999993</v>
      </c>
      <c r="S170" s="219">
        <v>-1.4849249999999996</v>
      </c>
      <c r="U170" s="303">
        <v>-2.9</v>
      </c>
      <c r="V170" s="219">
        <v>-3.8349249999999997</v>
      </c>
      <c r="X170" s="303">
        <v>7.7</v>
      </c>
      <c r="Y170" s="219">
        <v>6.7650750000000004</v>
      </c>
      <c r="AA170" s="303">
        <v>2.2999999999999998</v>
      </c>
      <c r="AB170" s="219">
        <v>1.365075</v>
      </c>
      <c r="AD170" s="303">
        <v>0.85000000000000009</v>
      </c>
      <c r="AE170" s="218">
        <v>-8.4924999999999695E-2</v>
      </c>
      <c r="AG170" s="303">
        <v>-4.6500000000000004</v>
      </c>
      <c r="AH170" s="218">
        <v>-5.5849250000000001</v>
      </c>
      <c r="AJ170" s="303">
        <v>-11.05</v>
      </c>
      <c r="AK170" s="218">
        <v>-11.984925</v>
      </c>
      <c r="AL170" s="103"/>
      <c r="AM170" s="303">
        <v>1.1000000000000001</v>
      </c>
      <c r="AN170" s="330">
        <f t="shared" si="444"/>
        <v>0.1650750000000003</v>
      </c>
      <c r="AO170" s="103"/>
      <c r="AZ170" s="36">
        <v>42412</v>
      </c>
      <c r="BA170" s="303">
        <v>0.35</v>
      </c>
      <c r="BB170" s="227"/>
      <c r="BC170" s="303">
        <v>2.2000000000000002</v>
      </c>
      <c r="BD170" s="184"/>
      <c r="BE170" s="303">
        <v>8.15</v>
      </c>
      <c r="BF170" s="184"/>
      <c r="BG170" s="303">
        <v>4.05</v>
      </c>
      <c r="BH170" s="184"/>
      <c r="BI170" s="303">
        <v>-0.25</v>
      </c>
      <c r="BJ170" s="184"/>
      <c r="BK170" s="303">
        <v>-4.6500000000000004</v>
      </c>
      <c r="BL170" s="374"/>
      <c r="BM170" s="303">
        <v>-9.6999999999999993</v>
      </c>
      <c r="BN170" s="227">
        <v>-25.182240740740742</v>
      </c>
      <c r="BO170" s="303">
        <v>1.75</v>
      </c>
      <c r="BP170" s="227"/>
      <c r="BQ170">
        <f t="shared" si="396"/>
        <v>1</v>
      </c>
      <c r="BR170" s="36">
        <v>42401</v>
      </c>
      <c r="BS170">
        <v>106</v>
      </c>
      <c r="BT170">
        <f t="shared" si="393"/>
        <v>1.06</v>
      </c>
      <c r="BU170" s="100"/>
      <c r="BV170" s="36">
        <v>42412</v>
      </c>
      <c r="BW170" s="100">
        <v>116</v>
      </c>
      <c r="BX170" s="100">
        <f t="shared" si="394"/>
        <v>1.1599999999999999</v>
      </c>
      <c r="BY170" s="100">
        <f t="shared" si="395"/>
        <v>-22.944800437759987</v>
      </c>
      <c r="BZ170" s="100"/>
      <c r="CA170" s="100"/>
      <c r="CC170" s="36">
        <v>42412</v>
      </c>
      <c r="CD170" s="104">
        <v>1.0692999999999999</v>
      </c>
      <c r="CE170" s="107">
        <v>1.0242249999999999</v>
      </c>
      <c r="CF170" s="173">
        <v>-22.944800437759987</v>
      </c>
      <c r="CG170" s="197">
        <v>0.1</v>
      </c>
      <c r="CH170" s="219">
        <v>-0.67422499999999996</v>
      </c>
      <c r="CI170" s="159">
        <f t="shared" si="487"/>
        <v>0</v>
      </c>
      <c r="CJ170" s="227">
        <f t="shared" si="488"/>
        <v>1.05</v>
      </c>
      <c r="CK170" s="198">
        <f t="shared" si="489"/>
        <v>-23.759999999999994</v>
      </c>
      <c r="CL170" s="198">
        <f t="shared" si="551"/>
        <v>0.10500000000000043</v>
      </c>
      <c r="CM170" s="503">
        <f t="shared" si="490"/>
        <v>0</v>
      </c>
      <c r="CN170" s="503">
        <f t="shared" si="471"/>
        <v>0</v>
      </c>
      <c r="CO170" s="503">
        <f t="shared" si="491"/>
        <v>0</v>
      </c>
      <c r="CP170" s="503">
        <f t="shared" si="492"/>
        <v>0</v>
      </c>
      <c r="CQ170" s="504">
        <f t="shared" si="463"/>
        <v>-23.609999999999992</v>
      </c>
      <c r="CR170" s="513">
        <f t="shared" si="472"/>
        <v>0.10500000000000043</v>
      </c>
      <c r="CS170" s="513">
        <f t="shared" si="413"/>
        <v>0.10500000000000043</v>
      </c>
      <c r="CT170" s="513">
        <f t="shared" si="493"/>
        <v>0.17850000000000071</v>
      </c>
      <c r="CU170" s="161"/>
      <c r="CW170" s="103">
        <f t="shared" si="494"/>
        <v>-23.142094754535993</v>
      </c>
      <c r="CZ170" s="36">
        <v>42412</v>
      </c>
      <c r="DA170" s="104">
        <v>1.0692999999999999</v>
      </c>
      <c r="DB170" s="107">
        <v>1.0242249999999999</v>
      </c>
      <c r="DC170" s="173">
        <v>-22.944800437759987</v>
      </c>
      <c r="DD170" s="197">
        <v>0.1</v>
      </c>
      <c r="DE170" s="219">
        <v>1.1757750000000002</v>
      </c>
      <c r="DF170" s="159">
        <f t="shared" si="495"/>
        <v>0</v>
      </c>
      <c r="DG170" s="227">
        <f t="shared" si="496"/>
        <v>1.2</v>
      </c>
      <c r="DH170" s="198">
        <f t="shared" si="497"/>
        <v>-24.634999999999998</v>
      </c>
      <c r="DI170" s="198">
        <f t="shared" si="552"/>
        <v>0.12000000000000099</v>
      </c>
      <c r="DJ170" s="503">
        <f t="shared" si="498"/>
        <v>0</v>
      </c>
      <c r="DK170" s="503">
        <f t="shared" si="473"/>
        <v>0</v>
      </c>
      <c r="DL170" s="503">
        <f t="shared" si="499"/>
        <v>0</v>
      </c>
      <c r="DM170" s="503">
        <f t="shared" si="500"/>
        <v>0</v>
      </c>
      <c r="DN170" s="504">
        <f t="shared" si="464"/>
        <v>-24.384999999999994</v>
      </c>
      <c r="DO170" s="513">
        <f t="shared" si="474"/>
        <v>0.12000000000000099</v>
      </c>
      <c r="DP170" s="513">
        <f t="shared" si="415"/>
        <v>0.12000000000000099</v>
      </c>
      <c r="DQ170" s="513">
        <f t="shared" si="501"/>
        <v>0.20400000000000168</v>
      </c>
      <c r="DR170" s="161"/>
      <c r="DT170" s="103">
        <f t="shared" si="502"/>
        <v>-23.434721249792325</v>
      </c>
      <c r="DU170" s="178"/>
      <c r="DV170" s="179"/>
      <c r="DW170" s="36">
        <v>42412</v>
      </c>
      <c r="DX170" s="104">
        <v>1.0692999999999999</v>
      </c>
      <c r="DY170" s="107">
        <v>1.0242249999999999</v>
      </c>
      <c r="DZ170" s="173">
        <v>-22.944800437759987</v>
      </c>
      <c r="EA170" s="197">
        <v>0.1</v>
      </c>
      <c r="EB170" s="219">
        <v>7.1257750000000009</v>
      </c>
      <c r="EC170" s="159">
        <f t="shared" si="503"/>
        <v>0</v>
      </c>
      <c r="ED170" s="227">
        <f t="shared" si="504"/>
        <v>2</v>
      </c>
      <c r="EE170" s="198">
        <f t="shared" si="505"/>
        <v>-21.566014396181185</v>
      </c>
      <c r="EF170" s="198">
        <f t="shared" si="553"/>
        <v>0.19999999999999929</v>
      </c>
      <c r="EG170" s="503">
        <f t="shared" si="506"/>
        <v>0</v>
      </c>
      <c r="EH170" s="503">
        <f t="shared" si="475"/>
        <v>0</v>
      </c>
      <c r="EI170" s="503">
        <f t="shared" si="507"/>
        <v>0</v>
      </c>
      <c r="EJ170" s="503">
        <f t="shared" si="508"/>
        <v>0</v>
      </c>
      <c r="EK170" s="504">
        <f t="shared" si="465"/>
        <v>-21.25012407350118</v>
      </c>
      <c r="EL170" s="513">
        <f t="shared" si="476"/>
        <v>0.19999999999999929</v>
      </c>
      <c r="EM170" s="513">
        <f t="shared" si="417"/>
        <v>0.19999999999999929</v>
      </c>
      <c r="EN170" s="513">
        <f t="shared" si="509"/>
        <v>0.19999999999999929</v>
      </c>
      <c r="EO170" s="161"/>
      <c r="EQ170" s="103">
        <f t="shared" si="510"/>
        <v>-20.632124073501174</v>
      </c>
      <c r="ER170" s="178"/>
      <c r="ES170" s="179"/>
      <c r="ET170" s="36">
        <v>42412</v>
      </c>
      <c r="EU170" s="104">
        <v>1.0692999999999999</v>
      </c>
      <c r="EV170" s="107">
        <v>1.0242249999999999</v>
      </c>
      <c r="EW170" s="173">
        <v>-22.944800437759987</v>
      </c>
      <c r="EX170" s="197">
        <v>0.1</v>
      </c>
      <c r="EY170" s="219">
        <v>3.0257749999999999</v>
      </c>
      <c r="EZ170" s="159">
        <f t="shared" si="511"/>
        <v>0</v>
      </c>
      <c r="FA170" s="227">
        <f t="shared" si="512"/>
        <v>1.6</v>
      </c>
      <c r="FB170" s="198">
        <f t="shared" si="513"/>
        <v>-22.862854038647178</v>
      </c>
      <c r="FC170" s="198">
        <f t="shared" si="554"/>
        <v>0.16000000000000014</v>
      </c>
      <c r="FD170" s="503">
        <f t="shared" si="514"/>
        <v>0</v>
      </c>
      <c r="FE170" s="503">
        <f t="shared" si="477"/>
        <v>0</v>
      </c>
      <c r="FF170" s="503">
        <f t="shared" si="515"/>
        <v>0</v>
      </c>
      <c r="FG170" s="503">
        <f t="shared" si="516"/>
        <v>0</v>
      </c>
      <c r="FH170" s="504">
        <f t="shared" si="466"/>
        <v>-23.49285403864717</v>
      </c>
      <c r="FI170" s="513">
        <f t="shared" si="478"/>
        <v>0.16000000000000014</v>
      </c>
      <c r="FJ170" s="513">
        <f t="shared" si="419"/>
        <v>0.16000000000000014</v>
      </c>
      <c r="FK170" s="513">
        <f t="shared" si="517"/>
        <v>0.27200000000000024</v>
      </c>
      <c r="FL170" s="161"/>
      <c r="FN170" s="103">
        <f t="shared" si="518"/>
        <v>-22.085824596811968</v>
      </c>
      <c r="FO170" s="178"/>
      <c r="FP170" s="179"/>
      <c r="FQ170" s="36">
        <v>42412</v>
      </c>
      <c r="FR170" s="104">
        <v>1.0692999999999999</v>
      </c>
      <c r="FS170" s="107">
        <v>1.0242249999999999</v>
      </c>
      <c r="FT170" s="173">
        <v>-22.944800437759987</v>
      </c>
      <c r="FU170" s="197">
        <v>0.1</v>
      </c>
      <c r="FV170" s="218">
        <v>-1.2742249999999999</v>
      </c>
      <c r="FW170" s="159">
        <f t="shared" si="519"/>
        <v>0.5</v>
      </c>
      <c r="FX170" s="227">
        <f t="shared" si="520"/>
        <v>0</v>
      </c>
      <c r="FY170" s="198">
        <f t="shared" si="521"/>
        <v>-24.462999999999994</v>
      </c>
      <c r="FZ170" s="198">
        <f t="shared" si="555"/>
        <v>5.0000000000000711E-2</v>
      </c>
      <c r="GA170" s="503">
        <f t="shared" si="522"/>
        <v>0</v>
      </c>
      <c r="GB170" s="503">
        <f t="shared" si="479"/>
        <v>0</v>
      </c>
      <c r="GC170" s="503">
        <f t="shared" si="523"/>
        <v>0</v>
      </c>
      <c r="GD170" s="503">
        <f t="shared" si="524"/>
        <v>0</v>
      </c>
      <c r="GE170" s="504">
        <f t="shared" si="467"/>
        <v>-23.942999999999991</v>
      </c>
      <c r="GF170" s="513">
        <f t="shared" si="480"/>
        <v>5.0000000000000711E-2</v>
      </c>
      <c r="GG170" s="513">
        <f t="shared" si="421"/>
        <v>5.0000000000000711E-2</v>
      </c>
      <c r="GH170" s="513">
        <f t="shared" si="525"/>
        <v>8.50000000000012E-2</v>
      </c>
      <c r="GI170" s="161"/>
      <c r="GK170" s="103">
        <f t="shared" si="526"/>
        <v>-24.020108547470709</v>
      </c>
      <c r="GL170" s="178"/>
      <c r="GM170" s="179"/>
      <c r="GN170" s="36">
        <v>42412</v>
      </c>
      <c r="GO170" s="104">
        <v>1.0692999999999999</v>
      </c>
      <c r="GP170" s="107">
        <v>1.0242249999999999</v>
      </c>
      <c r="GQ170" s="173">
        <v>-22.944800437759987</v>
      </c>
      <c r="GR170" s="197">
        <v>0.1</v>
      </c>
      <c r="GS170" s="218">
        <v>-5.6742249999999999</v>
      </c>
      <c r="GT170" s="159">
        <f t="shared" si="527"/>
        <v>-1.5</v>
      </c>
      <c r="GU170" s="227">
        <f t="shared" si="528"/>
        <v>0</v>
      </c>
      <c r="GV170" s="198">
        <f t="shared" si="529"/>
        <v>-22.999999999999979</v>
      </c>
      <c r="GW170" s="198">
        <f t="shared" si="556"/>
        <v>-0.14999999999999858</v>
      </c>
      <c r="GX170" s="503">
        <f t="shared" si="530"/>
        <v>0</v>
      </c>
      <c r="GY170" s="503">
        <f t="shared" si="481"/>
        <v>0</v>
      </c>
      <c r="GZ170" s="503">
        <f t="shared" si="531"/>
        <v>0</v>
      </c>
      <c r="HA170" s="503">
        <f t="shared" si="532"/>
        <v>0</v>
      </c>
      <c r="HB170" s="504">
        <f t="shared" si="468"/>
        <v>-22.378454129133186</v>
      </c>
      <c r="HC170" s="513">
        <f t="shared" si="482"/>
        <v>-0.14999999999999858</v>
      </c>
      <c r="HD170" s="513">
        <f t="shared" si="423"/>
        <v>-0.14999999999999858</v>
      </c>
      <c r="HE170" s="513">
        <f t="shared" si="533"/>
        <v>-0.14999999999999858</v>
      </c>
      <c r="HF170" s="161"/>
      <c r="HH170" s="103">
        <f t="shared" si="534"/>
        <v>-22.529054129133165</v>
      </c>
      <c r="HJ170" s="179"/>
      <c r="HK170" s="36">
        <v>42412</v>
      </c>
      <c r="HL170" s="104">
        <v>1.0692999999999999</v>
      </c>
      <c r="HM170" s="107">
        <v>1.0242249999999999</v>
      </c>
      <c r="HN170" s="173">
        <v>-22.944800437759987</v>
      </c>
      <c r="HO170" s="197">
        <v>0.1</v>
      </c>
      <c r="HP170" s="218">
        <v>-10.724224999999999</v>
      </c>
      <c r="HQ170" s="159">
        <f t="shared" si="535"/>
        <v>-2</v>
      </c>
      <c r="HR170" s="227">
        <f t="shared" si="536"/>
        <v>0</v>
      </c>
      <c r="HS170" s="198">
        <f t="shared" si="537"/>
        <v>-24.847999999999992</v>
      </c>
      <c r="HT170" s="198">
        <f t="shared" si="557"/>
        <v>-5.9999999999998721E-2</v>
      </c>
      <c r="HU170" s="503">
        <f t="shared" si="538"/>
        <v>0</v>
      </c>
      <c r="HV170" s="503">
        <f t="shared" si="483"/>
        <v>0</v>
      </c>
      <c r="HW170" s="503">
        <f t="shared" si="539"/>
        <v>0</v>
      </c>
      <c r="HX170" s="503">
        <f t="shared" si="540"/>
        <v>0</v>
      </c>
      <c r="HY170" s="504">
        <f t="shared" si="469"/>
        <v>-24.227999999999991</v>
      </c>
      <c r="HZ170" s="513">
        <f t="shared" si="484"/>
        <v>-3.5999999999999234E-2</v>
      </c>
      <c r="IA170" s="513">
        <f t="shared" si="425"/>
        <v>-2.399999999999949E-2</v>
      </c>
      <c r="IB170" s="513">
        <f t="shared" si="541"/>
        <v>-2.399999999999949E-2</v>
      </c>
      <c r="IC170" s="161"/>
      <c r="ID170" s="159"/>
      <c r="IE170" s="103">
        <f t="shared" si="542"/>
        <v>-23.85157990339728</v>
      </c>
      <c r="IF170" s="228">
        <v>-25.182240740740742</v>
      </c>
      <c r="IG170" s="179"/>
      <c r="IH170" s="36">
        <v>42412</v>
      </c>
      <c r="II170" s="104">
        <v>1.0692999999999999</v>
      </c>
      <c r="IJ170" s="107">
        <v>1.0242249999999999</v>
      </c>
      <c r="IK170" s="173">
        <v>-22.944800437759987</v>
      </c>
      <c r="IL170" s="197">
        <v>0.1</v>
      </c>
      <c r="IM170" s="218">
        <v>0.72577500000000006</v>
      </c>
      <c r="IN170" s="159">
        <f t="shared" si="543"/>
        <v>0</v>
      </c>
      <c r="IO170" s="227">
        <f t="shared" si="544"/>
        <v>1.1000000000000001</v>
      </c>
      <c r="IP170" s="198">
        <f t="shared" si="545"/>
        <v>-23.184999999999995</v>
      </c>
      <c r="IQ170" s="198">
        <f t="shared" si="558"/>
        <v>0.10999999999999943</v>
      </c>
      <c r="IR170" s="503">
        <f t="shared" si="546"/>
        <v>0</v>
      </c>
      <c r="IS170" s="503">
        <f t="shared" si="485"/>
        <v>0</v>
      </c>
      <c r="IT170" s="503">
        <f t="shared" si="547"/>
        <v>0</v>
      </c>
      <c r="IU170" s="503">
        <f t="shared" si="548"/>
        <v>0</v>
      </c>
      <c r="IV170" s="504">
        <f t="shared" si="470"/>
        <v>-22.729167740969178</v>
      </c>
      <c r="IW170" s="513">
        <f t="shared" si="486"/>
        <v>0.10999999999999943</v>
      </c>
      <c r="IX170" s="513">
        <f t="shared" si="427"/>
        <v>0.10999999999999943</v>
      </c>
      <c r="IY170" s="513">
        <f t="shared" si="549"/>
        <v>0.10999999999999943</v>
      </c>
      <c r="IZ170" s="161"/>
      <c r="JA170" s="159"/>
      <c r="JB170" s="103">
        <f t="shared" si="550"/>
        <v>-22.330014087414071</v>
      </c>
      <c r="JC170" s="227"/>
      <c r="JD170" s="170">
        <v>-22.944800437759987</v>
      </c>
      <c r="JF170" s="159">
        <v>-0.67422499999999996</v>
      </c>
      <c r="JG170" s="159">
        <f t="shared" si="455"/>
        <v>-23.142094754535993</v>
      </c>
      <c r="JH170" s="159"/>
      <c r="JJ170" s="159">
        <v>1.1757750000000002</v>
      </c>
      <c r="JK170" s="159">
        <f t="shared" si="456"/>
        <v>-23.434721249792325</v>
      </c>
      <c r="JL170" s="159"/>
      <c r="JN170" s="159">
        <v>7.1257750000000009</v>
      </c>
      <c r="JO170" s="159">
        <f t="shared" si="457"/>
        <v>-20.632124073501174</v>
      </c>
      <c r="JP170" s="159"/>
      <c r="JR170" s="159">
        <v>3.0257749999999999</v>
      </c>
      <c r="JS170" s="159">
        <f t="shared" si="458"/>
        <v>-22.085824596811968</v>
      </c>
      <c r="JT170" s="159"/>
      <c r="JV170" s="159">
        <v>-1.2742249999999999</v>
      </c>
      <c r="JW170" s="159">
        <f t="shared" si="459"/>
        <v>-24.020108547470709</v>
      </c>
      <c r="JX170" s="159"/>
      <c r="JZ170" s="159">
        <v>-5.6742249999999999</v>
      </c>
      <c r="KA170" s="159">
        <f t="shared" si="460"/>
        <v>-22.529054129133165</v>
      </c>
      <c r="KB170" s="159"/>
      <c r="KD170" s="370">
        <v>-10.724224999999999</v>
      </c>
      <c r="KE170" s="159">
        <f t="shared" si="461"/>
        <v>-23.85157990339728</v>
      </c>
      <c r="KF170" s="228">
        <v>-25.182240740740742</v>
      </c>
      <c r="KH170" s="218">
        <v>0.72577500000000006</v>
      </c>
      <c r="KI170" s="227">
        <v>-22.330014087414071</v>
      </c>
      <c r="KJ170" s="227"/>
      <c r="KK170" s="36">
        <v>42412</v>
      </c>
      <c r="KL170" s="36"/>
    </row>
    <row r="171" spans="1:315" ht="15.75" thickBot="1" x14ac:dyDescent="0.3">
      <c r="A171" s="95">
        <v>41317</v>
      </c>
      <c r="B171" s="36">
        <v>41317</v>
      </c>
      <c r="C171" s="303">
        <v>0.35</v>
      </c>
      <c r="D171" s="303">
        <v>2.2000000000000002</v>
      </c>
      <c r="E171" s="303">
        <v>8.15</v>
      </c>
      <c r="F171" s="303">
        <v>4.05</v>
      </c>
      <c r="G171" s="303">
        <v>-0.25</v>
      </c>
      <c r="H171" s="303">
        <v>-4.6500000000000004</v>
      </c>
      <c r="I171" s="303">
        <v>-9.6999999999999993</v>
      </c>
      <c r="J171" s="303">
        <v>1.75</v>
      </c>
      <c r="K171" s="105"/>
      <c r="L171" s="36">
        <v>42412</v>
      </c>
      <c r="M171" s="104">
        <v>1.0692999999999999</v>
      </c>
      <c r="N171" s="98">
        <f t="shared" si="453"/>
        <v>1.0242249999999999</v>
      </c>
      <c r="O171" s="107">
        <f t="shared" si="454"/>
        <v>0.97971666666666657</v>
      </c>
      <c r="P171" s="264"/>
      <c r="Q171" s="177">
        <v>42412</v>
      </c>
      <c r="R171" s="303">
        <v>0.35</v>
      </c>
      <c r="S171" s="219">
        <v>-0.67422499999999996</v>
      </c>
      <c r="U171" s="303">
        <v>2.2000000000000002</v>
      </c>
      <c r="V171" s="219">
        <v>1.1757750000000002</v>
      </c>
      <c r="X171" s="303">
        <v>8.15</v>
      </c>
      <c r="Y171" s="219">
        <v>7.1257750000000009</v>
      </c>
      <c r="AA171" s="303">
        <v>4.05</v>
      </c>
      <c r="AB171" s="219">
        <v>3.0257749999999999</v>
      </c>
      <c r="AD171" s="303">
        <v>-0.25</v>
      </c>
      <c r="AE171" s="218">
        <v>-1.2742249999999999</v>
      </c>
      <c r="AG171" s="303">
        <v>-4.6500000000000004</v>
      </c>
      <c r="AH171" s="218">
        <v>-5.6742249999999999</v>
      </c>
      <c r="AJ171" s="303">
        <v>-9.6999999999999993</v>
      </c>
      <c r="AK171" s="218">
        <v>-10.724224999999999</v>
      </c>
      <c r="AL171" s="103">
        <v>-25.182240740740742</v>
      </c>
      <c r="AM171" s="303">
        <v>1.75</v>
      </c>
      <c r="AN171" s="330">
        <f t="shared" si="444"/>
        <v>0.72577500000000006</v>
      </c>
      <c r="AO171" s="103"/>
      <c r="AZ171" s="36">
        <v>42413</v>
      </c>
      <c r="BA171" s="303">
        <v>3</v>
      </c>
      <c r="BB171" s="227"/>
      <c r="BC171" s="303">
        <v>5.95</v>
      </c>
      <c r="BD171" s="184"/>
      <c r="BE171" s="303">
        <v>7.15</v>
      </c>
      <c r="BF171" s="184"/>
      <c r="BG171" s="303">
        <v>5.15</v>
      </c>
      <c r="BH171" s="184"/>
      <c r="BI171" s="303">
        <v>-1.05</v>
      </c>
      <c r="BJ171" s="184"/>
      <c r="BK171" s="303">
        <v>-3.85</v>
      </c>
      <c r="BL171" s="374">
        <v>-23.6</v>
      </c>
      <c r="BM171" s="303">
        <v>-8.3000000000000007</v>
      </c>
      <c r="BN171" s="184"/>
      <c r="BO171" s="303">
        <v>0.65</v>
      </c>
      <c r="BP171" s="184">
        <v>-22.453824074074074</v>
      </c>
      <c r="BQ171">
        <f t="shared" si="396"/>
        <v>1</v>
      </c>
      <c r="BR171" s="36">
        <v>42402</v>
      </c>
      <c r="BS171">
        <v>107</v>
      </c>
      <c r="BT171">
        <f t="shared" si="393"/>
        <v>1.07</v>
      </c>
      <c r="BU171">
        <v>-22.844055555555556</v>
      </c>
      <c r="BV171" s="36">
        <v>42413</v>
      </c>
      <c r="BW171" s="100">
        <v>117</v>
      </c>
      <c r="BX171" s="100">
        <f t="shared" si="394"/>
        <v>1.17</v>
      </c>
      <c r="BY171" s="100">
        <f t="shared" si="395"/>
        <v>-22.877811174359977</v>
      </c>
      <c r="BZ171" s="100"/>
      <c r="CA171" s="100"/>
      <c r="CC171" s="36">
        <v>42413</v>
      </c>
      <c r="CD171" s="104">
        <v>1.1611499999999999</v>
      </c>
      <c r="CE171" s="107">
        <v>1.1152249999999999</v>
      </c>
      <c r="CF171" s="173">
        <v>-22.877811174359977</v>
      </c>
      <c r="CG171" s="197">
        <v>0.1</v>
      </c>
      <c r="CH171" s="219">
        <v>1.8847750000000001</v>
      </c>
      <c r="CI171" s="159">
        <f t="shared" si="487"/>
        <v>0</v>
      </c>
      <c r="CJ171" s="227">
        <f t="shared" si="488"/>
        <v>1.2</v>
      </c>
      <c r="CK171" s="198">
        <f t="shared" si="489"/>
        <v>-23.639999999999993</v>
      </c>
      <c r="CL171" s="198">
        <f t="shared" si="551"/>
        <v>0.12000000000000099</v>
      </c>
      <c r="CM171" s="503">
        <f t="shared" si="490"/>
        <v>0</v>
      </c>
      <c r="CN171" s="503">
        <f t="shared" si="471"/>
        <v>0</v>
      </c>
      <c r="CO171" s="503">
        <f t="shared" si="491"/>
        <v>0</v>
      </c>
      <c r="CP171" s="503">
        <f t="shared" si="492"/>
        <v>0</v>
      </c>
      <c r="CQ171" s="504">
        <f t="shared" si="463"/>
        <v>-23.489999999999991</v>
      </c>
      <c r="CR171" s="513">
        <f t="shared" si="472"/>
        <v>0.12000000000000099</v>
      </c>
      <c r="CS171" s="513">
        <f t="shared" ref="CS171:CS229" si="559">IF(AND(CQ170&lt;-24,CH171&lt;0),(SUM(CL171:CP171)*0.4),(SUM(CL171:CP171)))</f>
        <v>0.12000000000000099</v>
      </c>
      <c r="CT171" s="513">
        <f t="shared" si="493"/>
        <v>0.20400000000000168</v>
      </c>
      <c r="CU171" s="161"/>
      <c r="CW171" s="103">
        <f t="shared" si="494"/>
        <v>-22.938094754535992</v>
      </c>
      <c r="CZ171" s="36">
        <v>42413</v>
      </c>
      <c r="DA171" s="104">
        <v>1.1611499999999999</v>
      </c>
      <c r="DB171" s="107">
        <v>1.1152249999999999</v>
      </c>
      <c r="DC171" s="173">
        <v>-22.877811174359977</v>
      </c>
      <c r="DD171" s="197">
        <v>0.1</v>
      </c>
      <c r="DE171" s="219">
        <v>4.8347750000000005</v>
      </c>
      <c r="DF171" s="159">
        <f t="shared" si="495"/>
        <v>0</v>
      </c>
      <c r="DG171" s="227">
        <f t="shared" si="496"/>
        <v>1.8</v>
      </c>
      <c r="DH171" s="198">
        <f t="shared" si="497"/>
        <v>-24.454999999999998</v>
      </c>
      <c r="DI171" s="198">
        <f t="shared" si="552"/>
        <v>0.17999999999999972</v>
      </c>
      <c r="DJ171" s="503">
        <f t="shared" si="498"/>
        <v>0</v>
      </c>
      <c r="DK171" s="503">
        <f t="shared" si="473"/>
        <v>0</v>
      </c>
      <c r="DL171" s="503">
        <f t="shared" si="499"/>
        <v>0</v>
      </c>
      <c r="DM171" s="503">
        <f t="shared" si="500"/>
        <v>0</v>
      </c>
      <c r="DN171" s="504">
        <f t="shared" si="464"/>
        <v>-24.204999999999995</v>
      </c>
      <c r="DO171" s="513">
        <f t="shared" si="474"/>
        <v>0.17999999999999972</v>
      </c>
      <c r="DP171" s="513">
        <f t="shared" ref="DP171:DP229" si="560">IF(AND(DN170&lt;-24,DE171&lt;0),(SUM(DI171:DM171)*0.4),(SUM(DI171:DM171)))</f>
        <v>0.17999999999999972</v>
      </c>
      <c r="DQ171" s="513">
        <f t="shared" si="501"/>
        <v>0.30599999999999949</v>
      </c>
      <c r="DR171" s="161"/>
      <c r="DT171" s="103">
        <f t="shared" si="502"/>
        <v>-23.128721249792324</v>
      </c>
      <c r="DU171" s="178"/>
      <c r="DV171" s="179"/>
      <c r="DW171" s="36">
        <v>42413</v>
      </c>
      <c r="DX171" s="104">
        <v>1.1611499999999999</v>
      </c>
      <c r="DY171" s="107">
        <v>1.1152249999999999</v>
      </c>
      <c r="DZ171" s="173">
        <v>-22.877811174359977</v>
      </c>
      <c r="EA171" s="197">
        <v>0.1</v>
      </c>
      <c r="EB171" s="219">
        <v>6.0347750000000007</v>
      </c>
      <c r="EC171" s="159">
        <f t="shared" si="503"/>
        <v>0</v>
      </c>
      <c r="ED171" s="227">
        <f t="shared" si="504"/>
        <v>1.8</v>
      </c>
      <c r="EE171" s="198">
        <f t="shared" si="505"/>
        <v>-21.386014396181185</v>
      </c>
      <c r="EF171" s="198">
        <f t="shared" si="553"/>
        <v>0.17999999999999972</v>
      </c>
      <c r="EG171" s="503">
        <f t="shared" si="506"/>
        <v>0</v>
      </c>
      <c r="EH171" s="503">
        <f t="shared" si="475"/>
        <v>0</v>
      </c>
      <c r="EI171" s="503">
        <f t="shared" si="507"/>
        <v>0</v>
      </c>
      <c r="EJ171" s="503">
        <f t="shared" si="508"/>
        <v>0</v>
      </c>
      <c r="EK171" s="504">
        <f t="shared" si="465"/>
        <v>-21.07012407350118</v>
      </c>
      <c r="EL171" s="513">
        <f t="shared" si="476"/>
        <v>0.17999999999999972</v>
      </c>
      <c r="EM171" s="513">
        <f t="shared" ref="EM171:EM229" si="561">IF(AND(EK170&lt;-24,EB171&lt;0),(SUM(EF171:EJ171)*0.4),(SUM(EF171:EJ171)))</f>
        <v>0.17999999999999972</v>
      </c>
      <c r="EN171" s="513">
        <f t="shared" si="509"/>
        <v>0.17999999999999972</v>
      </c>
      <c r="EO171" s="161"/>
      <c r="EQ171" s="103">
        <f t="shared" si="510"/>
        <v>-20.452124073501174</v>
      </c>
      <c r="ER171" s="178"/>
      <c r="ES171" s="179"/>
      <c r="ET171" s="36">
        <v>42413</v>
      </c>
      <c r="EU171" s="104">
        <v>1.1611499999999999</v>
      </c>
      <c r="EV171" s="107">
        <v>1.1152249999999999</v>
      </c>
      <c r="EW171" s="173">
        <v>-22.877811174359977</v>
      </c>
      <c r="EX171" s="197">
        <v>0.1</v>
      </c>
      <c r="EY171" s="219">
        <v>4.0347750000000007</v>
      </c>
      <c r="EZ171" s="159">
        <f t="shared" si="511"/>
        <v>0</v>
      </c>
      <c r="FA171" s="227">
        <f t="shared" si="512"/>
        <v>1.8</v>
      </c>
      <c r="FB171" s="198">
        <f t="shared" si="513"/>
        <v>-22.682854038647179</v>
      </c>
      <c r="FC171" s="198">
        <f t="shared" si="554"/>
        <v>0.17999999999999972</v>
      </c>
      <c r="FD171" s="503">
        <f t="shared" si="514"/>
        <v>0</v>
      </c>
      <c r="FE171" s="503">
        <f t="shared" si="477"/>
        <v>0</v>
      </c>
      <c r="FF171" s="503">
        <f t="shared" si="515"/>
        <v>0</v>
      </c>
      <c r="FG171" s="503">
        <f t="shared" si="516"/>
        <v>0</v>
      </c>
      <c r="FH171" s="504">
        <f t="shared" si="466"/>
        <v>-23.312854038647171</v>
      </c>
      <c r="FI171" s="513">
        <f t="shared" si="478"/>
        <v>0.17999999999999972</v>
      </c>
      <c r="FJ171" s="513">
        <f t="shared" ref="FJ171:FJ229" si="562">IF(AND(FH170&lt;-24,EY171&lt;0),(SUM(FC171:FG171)*0.4),(SUM(FC171:FG171)))</f>
        <v>0.17999999999999972</v>
      </c>
      <c r="FK171" s="513">
        <f t="shared" si="517"/>
        <v>0.30599999999999949</v>
      </c>
      <c r="FL171" s="161"/>
      <c r="FN171" s="103">
        <f t="shared" si="518"/>
        <v>-21.779824596811967</v>
      </c>
      <c r="FO171" s="178"/>
      <c r="FP171" s="179"/>
      <c r="FQ171" s="36">
        <v>42413</v>
      </c>
      <c r="FR171" s="104">
        <v>1.1611499999999999</v>
      </c>
      <c r="FS171" s="107">
        <v>1.1152249999999999</v>
      </c>
      <c r="FT171" s="173">
        <v>-22.877811174359977</v>
      </c>
      <c r="FU171" s="197">
        <v>0.1</v>
      </c>
      <c r="FV171" s="218">
        <v>-2.165225</v>
      </c>
      <c r="FW171" s="159">
        <f t="shared" si="519"/>
        <v>-0.5</v>
      </c>
      <c r="FX171" s="227">
        <f t="shared" si="520"/>
        <v>0</v>
      </c>
      <c r="FY171" s="198">
        <f t="shared" si="521"/>
        <v>-24.512999999999995</v>
      </c>
      <c r="FZ171" s="198">
        <f t="shared" si="555"/>
        <v>-5.0000000000000711E-2</v>
      </c>
      <c r="GA171" s="503">
        <f t="shared" si="522"/>
        <v>0</v>
      </c>
      <c r="GB171" s="503">
        <f t="shared" si="479"/>
        <v>0</v>
      </c>
      <c r="GC171" s="503">
        <f t="shared" si="523"/>
        <v>0</v>
      </c>
      <c r="GD171" s="503">
        <f t="shared" si="524"/>
        <v>0</v>
      </c>
      <c r="GE171" s="504">
        <f t="shared" si="467"/>
        <v>-23.992999999999991</v>
      </c>
      <c r="GF171" s="513">
        <f t="shared" si="480"/>
        <v>-3.0000000000000426E-2</v>
      </c>
      <c r="GG171" s="513">
        <f t="shared" ref="GG171:GG229" si="563">IF(AND(GE170&lt;-24,FV171&lt;0),(SUM(FZ171:GD171)*0.4),(SUM(FZ171:GD171)))</f>
        <v>-5.0000000000000711E-2</v>
      </c>
      <c r="GH171" s="513">
        <f t="shared" si="525"/>
        <v>-5.0000000000000711E-2</v>
      </c>
      <c r="GI171" s="161"/>
      <c r="GK171" s="103">
        <f t="shared" si="526"/>
        <v>-24.07010854747071</v>
      </c>
      <c r="GL171" s="178"/>
      <c r="GM171" s="179"/>
      <c r="GN171" s="36">
        <v>42413</v>
      </c>
      <c r="GO171" s="104">
        <v>1.1611499999999999</v>
      </c>
      <c r="GP171" s="107">
        <v>1.1152249999999999</v>
      </c>
      <c r="GQ171" s="173">
        <v>-22.877811174359977</v>
      </c>
      <c r="GR171" s="197">
        <v>0.1</v>
      </c>
      <c r="GS171" s="218">
        <v>-4.9652250000000002</v>
      </c>
      <c r="GT171" s="159">
        <f t="shared" si="527"/>
        <v>-1.3</v>
      </c>
      <c r="GU171" s="227">
        <f t="shared" si="528"/>
        <v>0</v>
      </c>
      <c r="GV171" s="198">
        <f t="shared" si="529"/>
        <v>-23.129999999999978</v>
      </c>
      <c r="GW171" s="198">
        <f t="shared" si="556"/>
        <v>-0.12999999999999901</v>
      </c>
      <c r="GX171" s="503">
        <f t="shared" si="530"/>
        <v>0</v>
      </c>
      <c r="GY171" s="503">
        <f t="shared" si="481"/>
        <v>0</v>
      </c>
      <c r="GZ171" s="503">
        <f t="shared" si="531"/>
        <v>0</v>
      </c>
      <c r="HA171" s="503">
        <f t="shared" si="532"/>
        <v>0</v>
      </c>
      <c r="HB171" s="504">
        <f t="shared" si="468"/>
        <v>-22.508454129133185</v>
      </c>
      <c r="HC171" s="513">
        <f t="shared" si="482"/>
        <v>-0.12999999999999901</v>
      </c>
      <c r="HD171" s="513">
        <f t="shared" ref="HD171:HD229" si="564">IF(AND(HB170&lt;-24,GS171&lt;0),(SUM(GW171:HA171)*0.4),(SUM(GW171:HA171)))</f>
        <v>-0.12999999999999901</v>
      </c>
      <c r="HE171" s="513">
        <f t="shared" si="533"/>
        <v>-0.12999999999999901</v>
      </c>
      <c r="HF171" s="161"/>
      <c r="HH171" s="103">
        <f t="shared" si="534"/>
        <v>-22.659054129133164</v>
      </c>
      <c r="HI171" s="421">
        <v>-23.6</v>
      </c>
      <c r="HJ171" s="179"/>
      <c r="HK171" s="36">
        <v>42413</v>
      </c>
      <c r="HL171" s="104">
        <v>1.1611499999999999</v>
      </c>
      <c r="HM171" s="107">
        <v>1.1152249999999999</v>
      </c>
      <c r="HN171" s="173">
        <v>-22.877811174359977</v>
      </c>
      <c r="HO171" s="197">
        <v>0.1</v>
      </c>
      <c r="HP171" s="218">
        <v>-9.4152250000000013</v>
      </c>
      <c r="HQ171" s="159">
        <f t="shared" si="535"/>
        <v>-2</v>
      </c>
      <c r="HR171" s="227">
        <f t="shared" si="536"/>
        <v>0</v>
      </c>
      <c r="HS171" s="198">
        <f t="shared" si="537"/>
        <v>-24.907999999999991</v>
      </c>
      <c r="HT171" s="198">
        <f t="shared" si="557"/>
        <v>-5.9999999999998721E-2</v>
      </c>
      <c r="HU171" s="503">
        <f t="shared" si="538"/>
        <v>0</v>
      </c>
      <c r="HV171" s="503">
        <f t="shared" si="483"/>
        <v>0</v>
      </c>
      <c r="HW171" s="503">
        <f t="shared" si="539"/>
        <v>0</v>
      </c>
      <c r="HX171" s="503">
        <f t="shared" si="540"/>
        <v>0</v>
      </c>
      <c r="HY171" s="504">
        <f t="shared" si="469"/>
        <v>-24.28799999999999</v>
      </c>
      <c r="HZ171" s="513">
        <f t="shared" si="484"/>
        <v>-3.5999999999999234E-2</v>
      </c>
      <c r="IA171" s="513">
        <f t="shared" ref="IA171:IA229" si="565">IF(AND(HY170&lt;-24,HP171&lt;0),(SUM(HT171:HX171)*0.4),(SUM(HT171:HX171)))</f>
        <v>-2.399999999999949E-2</v>
      </c>
      <c r="IB171" s="513">
        <f t="shared" si="541"/>
        <v>-2.399999999999949E-2</v>
      </c>
      <c r="IC171" s="161"/>
      <c r="ID171" s="159"/>
      <c r="IE171" s="103">
        <f t="shared" si="542"/>
        <v>-23.875579903397281</v>
      </c>
      <c r="IF171" s="178"/>
      <c r="IG171" s="179"/>
      <c r="IH171" s="36">
        <v>42413</v>
      </c>
      <c r="II171" s="104">
        <v>1.1611499999999999</v>
      </c>
      <c r="IJ171" s="107">
        <v>1.1152249999999999</v>
      </c>
      <c r="IK171" s="173">
        <v>-22.877811174359977</v>
      </c>
      <c r="IL171" s="197">
        <v>0.1</v>
      </c>
      <c r="IM171" s="218">
        <v>-0.46522499999999989</v>
      </c>
      <c r="IN171" s="159">
        <f t="shared" si="543"/>
        <v>0</v>
      </c>
      <c r="IO171" s="227">
        <f t="shared" si="544"/>
        <v>1.05</v>
      </c>
      <c r="IP171" s="198">
        <f t="shared" si="545"/>
        <v>-23.079999999999995</v>
      </c>
      <c r="IQ171" s="198">
        <f t="shared" si="558"/>
        <v>0.10500000000000043</v>
      </c>
      <c r="IR171" s="503">
        <f t="shared" si="546"/>
        <v>0</v>
      </c>
      <c r="IS171" s="503">
        <f t="shared" si="485"/>
        <v>0</v>
      </c>
      <c r="IT171" s="503">
        <f t="shared" si="547"/>
        <v>0</v>
      </c>
      <c r="IU171" s="503">
        <f t="shared" si="548"/>
        <v>0</v>
      </c>
      <c r="IV171" s="504">
        <f t="shared" si="470"/>
        <v>-22.624167740969177</v>
      </c>
      <c r="IW171" s="513">
        <f t="shared" si="486"/>
        <v>0.10500000000000043</v>
      </c>
      <c r="IX171" s="513">
        <f t="shared" ref="IX171:IX229" si="566">IF(AND(IV170&lt;-24,IM171&lt;0),(SUM(IQ171:IU171)*0.4),(SUM(IQ171:IU171)))</f>
        <v>0.10500000000000043</v>
      </c>
      <c r="IY171" s="513">
        <f t="shared" si="549"/>
        <v>0.10500000000000043</v>
      </c>
      <c r="IZ171" s="161"/>
      <c r="JA171" s="159"/>
      <c r="JB171" s="103">
        <f t="shared" si="550"/>
        <v>-22.22501408741407</v>
      </c>
      <c r="JC171" s="184">
        <v>-22.453824074074074</v>
      </c>
      <c r="JD171" s="515">
        <v>-22.877811174359977</v>
      </c>
      <c r="JF171" s="159">
        <v>1.8847750000000001</v>
      </c>
      <c r="JG171" s="159">
        <f t="shared" si="455"/>
        <v>-22.938094754535992</v>
      </c>
      <c r="JH171" s="159"/>
      <c r="JJ171" s="159">
        <v>4.8347750000000005</v>
      </c>
      <c r="JK171" s="159">
        <f t="shared" si="456"/>
        <v>-23.128721249792324</v>
      </c>
      <c r="JL171" s="159"/>
      <c r="JN171" s="159">
        <v>6.0347750000000007</v>
      </c>
      <c r="JO171" s="159">
        <f t="shared" si="457"/>
        <v>-20.452124073501174</v>
      </c>
      <c r="JP171" s="159"/>
      <c r="JR171" s="159">
        <v>4.0347750000000007</v>
      </c>
      <c r="JS171" s="159">
        <f t="shared" si="458"/>
        <v>-21.779824596811967</v>
      </c>
      <c r="JT171" s="159"/>
      <c r="JV171" s="159">
        <v>-2.165225</v>
      </c>
      <c r="JW171" s="159">
        <f t="shared" si="459"/>
        <v>-24.07010854747071</v>
      </c>
      <c r="JX171" s="159"/>
      <c r="JZ171" s="159">
        <v>-4.9652250000000002</v>
      </c>
      <c r="KA171" s="159">
        <f t="shared" si="460"/>
        <v>-22.659054129133164</v>
      </c>
      <c r="KB171" s="228">
        <v>-23.6</v>
      </c>
      <c r="KD171" s="370">
        <v>-9.4152250000000013</v>
      </c>
      <c r="KE171" s="159">
        <f t="shared" si="461"/>
        <v>-23.875579903397281</v>
      </c>
      <c r="KF171" s="159"/>
      <c r="KH171" s="218">
        <v>-0.46522499999999989</v>
      </c>
      <c r="KI171" s="159">
        <v>-22.22501408741407</v>
      </c>
      <c r="KJ171" s="159">
        <v>-22.453824074074074</v>
      </c>
      <c r="KK171" s="36">
        <v>42413</v>
      </c>
      <c r="KL171" s="36"/>
    </row>
    <row r="172" spans="1:315" ht="15.75" thickBot="1" x14ac:dyDescent="0.3">
      <c r="A172" s="95">
        <v>41318</v>
      </c>
      <c r="B172" s="36">
        <v>41318</v>
      </c>
      <c r="C172" s="303">
        <v>3</v>
      </c>
      <c r="D172" s="303">
        <v>5.95</v>
      </c>
      <c r="E172" s="303">
        <v>7.15</v>
      </c>
      <c r="F172" s="303">
        <v>5.15</v>
      </c>
      <c r="G172" s="303">
        <v>-1.05</v>
      </c>
      <c r="H172" s="303">
        <v>-3.85</v>
      </c>
      <c r="I172" s="303">
        <v>-8.3000000000000007</v>
      </c>
      <c r="J172" s="303">
        <v>0.65</v>
      </c>
      <c r="K172" s="105"/>
      <c r="L172" s="36">
        <v>42413</v>
      </c>
      <c r="M172" s="104">
        <v>1.1611499999999999</v>
      </c>
      <c r="N172" s="98">
        <f t="shared" si="453"/>
        <v>1.1152249999999999</v>
      </c>
      <c r="O172" s="107">
        <f t="shared" si="454"/>
        <v>1.0698666666666667</v>
      </c>
      <c r="P172" s="264"/>
      <c r="Q172" s="177">
        <v>42413</v>
      </c>
      <c r="R172" s="303">
        <v>3</v>
      </c>
      <c r="S172" s="219">
        <v>1.8847750000000001</v>
      </c>
      <c r="U172" s="303">
        <v>5.95</v>
      </c>
      <c r="V172" s="219">
        <v>4.8347750000000005</v>
      </c>
      <c r="X172" s="303">
        <v>7.15</v>
      </c>
      <c r="Y172" s="219">
        <v>6.0347750000000007</v>
      </c>
      <c r="AA172" s="303">
        <v>5.15</v>
      </c>
      <c r="AB172" s="219">
        <v>4.0347750000000007</v>
      </c>
      <c r="AD172" s="303">
        <v>-1.05</v>
      </c>
      <c r="AE172" s="218">
        <v>-2.165225</v>
      </c>
      <c r="AG172" s="303">
        <v>-3.85</v>
      </c>
      <c r="AH172" s="218">
        <v>-4.9652250000000002</v>
      </c>
      <c r="AI172" s="103">
        <v>-23.585574074074071</v>
      </c>
      <c r="AJ172" s="303">
        <v>-8.3000000000000007</v>
      </c>
      <c r="AK172" s="218">
        <v>-9.4152250000000013</v>
      </c>
      <c r="AL172" s="103"/>
      <c r="AM172" s="303">
        <v>0.65</v>
      </c>
      <c r="AN172" s="330">
        <f t="shared" si="444"/>
        <v>-0.46522499999999989</v>
      </c>
      <c r="AO172" s="103">
        <v>-22.453824074074074</v>
      </c>
      <c r="AZ172" s="36">
        <v>42414</v>
      </c>
      <c r="BA172" s="303">
        <v>2.9499999999999997</v>
      </c>
      <c r="BB172" s="227"/>
      <c r="BC172" s="303">
        <v>4.75</v>
      </c>
      <c r="BD172" s="184">
        <v>-22.598244444444443</v>
      </c>
      <c r="BE172" s="303">
        <v>7.65</v>
      </c>
      <c r="BF172" s="184"/>
      <c r="BG172" s="303">
        <v>5.0999999999999996</v>
      </c>
      <c r="BH172" s="184"/>
      <c r="BI172" s="303">
        <v>-2.65</v>
      </c>
      <c r="BJ172" s="184">
        <v>-24.077566666666669</v>
      </c>
      <c r="BK172" s="303">
        <v>-4.9999999999999822E-2</v>
      </c>
      <c r="BL172" s="374"/>
      <c r="BM172" s="303">
        <v>-8.5</v>
      </c>
      <c r="BN172" s="184"/>
      <c r="BO172" s="103"/>
      <c r="BP172" s="184"/>
      <c r="BQ172">
        <f t="shared" si="396"/>
        <v>0</v>
      </c>
      <c r="BR172" s="36">
        <v>42402</v>
      </c>
      <c r="BS172">
        <v>108</v>
      </c>
      <c r="BT172">
        <f t="shared" si="393"/>
        <v>1.08</v>
      </c>
      <c r="BU172">
        <v>-22.166666666666668</v>
      </c>
      <c r="BV172" s="36">
        <v>42414</v>
      </c>
      <c r="BW172" s="100">
        <v>118</v>
      </c>
      <c r="BX172" s="100">
        <f t="shared" si="394"/>
        <v>1.18</v>
      </c>
      <c r="BY172" s="100">
        <f t="shared" si="395"/>
        <v>-22.80784302016</v>
      </c>
      <c r="BZ172" s="100"/>
      <c r="CA172" s="100"/>
      <c r="CB172" s="485"/>
      <c r="CC172" s="36">
        <v>42414</v>
      </c>
      <c r="CD172" s="104">
        <v>1.2546999999999999</v>
      </c>
      <c r="CE172" s="107">
        <v>1.2079249999999999</v>
      </c>
      <c r="CF172" s="173">
        <v>-22.80784302016</v>
      </c>
      <c r="CG172" s="197">
        <v>0.1</v>
      </c>
      <c r="CH172" s="219">
        <v>1.7420749999999998</v>
      </c>
      <c r="CI172" s="159">
        <f t="shared" si="487"/>
        <v>0</v>
      </c>
      <c r="CJ172" s="227">
        <f t="shared" si="488"/>
        <v>1.2</v>
      </c>
      <c r="CK172" s="198">
        <f t="shared" si="489"/>
        <v>-23.519999999999992</v>
      </c>
      <c r="CL172" s="198">
        <f t="shared" si="551"/>
        <v>0.12000000000000099</v>
      </c>
      <c r="CM172" s="503">
        <f t="shared" si="490"/>
        <v>0</v>
      </c>
      <c r="CN172" s="503">
        <f t="shared" si="471"/>
        <v>0</v>
      </c>
      <c r="CO172" s="503">
        <f t="shared" si="491"/>
        <v>0</v>
      </c>
      <c r="CP172" s="503">
        <f t="shared" si="492"/>
        <v>0</v>
      </c>
      <c r="CQ172" s="504">
        <f t="shared" si="463"/>
        <v>-23.36999999999999</v>
      </c>
      <c r="CR172" s="513">
        <f t="shared" si="472"/>
        <v>0.12000000000000099</v>
      </c>
      <c r="CS172" s="513">
        <f t="shared" si="559"/>
        <v>0.12000000000000099</v>
      </c>
      <c r="CT172" s="513">
        <f t="shared" si="493"/>
        <v>0.20400000000000168</v>
      </c>
      <c r="CU172" s="161"/>
      <c r="CW172" s="103">
        <f t="shared" si="494"/>
        <v>-22.734094754535992</v>
      </c>
      <c r="CZ172" s="36">
        <v>42414</v>
      </c>
      <c r="DA172" s="104">
        <v>1.2546999999999999</v>
      </c>
      <c r="DB172" s="107">
        <v>1.2079249999999999</v>
      </c>
      <c r="DC172" s="173">
        <v>-22.80784302016</v>
      </c>
      <c r="DD172" s="197">
        <v>0.1</v>
      </c>
      <c r="DE172" s="219">
        <v>3.5420750000000001</v>
      </c>
      <c r="DF172" s="159">
        <f t="shared" si="495"/>
        <v>0</v>
      </c>
      <c r="DG172" s="227">
        <f t="shared" si="496"/>
        <v>1.6</v>
      </c>
      <c r="DH172" s="198">
        <f t="shared" si="497"/>
        <v>-24.294999999999998</v>
      </c>
      <c r="DI172" s="198">
        <f t="shared" si="552"/>
        <v>0.16000000000000014</v>
      </c>
      <c r="DJ172" s="503">
        <f t="shared" si="498"/>
        <v>0</v>
      </c>
      <c r="DK172" s="503">
        <f t="shared" si="473"/>
        <v>0</v>
      </c>
      <c r="DL172" s="503">
        <f t="shared" si="499"/>
        <v>0</v>
      </c>
      <c r="DM172" s="503">
        <f t="shared" si="500"/>
        <v>0</v>
      </c>
      <c r="DN172" s="504">
        <f t="shared" si="464"/>
        <v>-24.044999999999995</v>
      </c>
      <c r="DO172" s="513">
        <f t="shared" si="474"/>
        <v>0.16000000000000014</v>
      </c>
      <c r="DP172" s="513">
        <f t="shared" si="560"/>
        <v>0.16000000000000014</v>
      </c>
      <c r="DQ172" s="513">
        <f t="shared" si="501"/>
        <v>0.27200000000000024</v>
      </c>
      <c r="DR172" s="161"/>
      <c r="DT172" s="103">
        <f t="shared" si="502"/>
        <v>-22.856721249792322</v>
      </c>
      <c r="DU172" s="229">
        <v>-22.598244444444443</v>
      </c>
      <c r="DV172" s="179"/>
      <c r="DW172" s="36">
        <v>42414</v>
      </c>
      <c r="DX172" s="104">
        <v>1.2546999999999999</v>
      </c>
      <c r="DY172" s="107">
        <v>1.2079249999999999</v>
      </c>
      <c r="DZ172" s="173">
        <v>-22.80784302016</v>
      </c>
      <c r="EA172" s="197">
        <v>0.1</v>
      </c>
      <c r="EB172" s="219">
        <v>6.4420750000000009</v>
      </c>
      <c r="EC172" s="159">
        <f t="shared" si="503"/>
        <v>0</v>
      </c>
      <c r="ED172" s="227">
        <f t="shared" si="504"/>
        <v>1.8</v>
      </c>
      <c r="EE172" s="198">
        <f t="shared" si="505"/>
        <v>-21.206014396181185</v>
      </c>
      <c r="EF172" s="198">
        <f t="shared" si="553"/>
        <v>0.17999999999999972</v>
      </c>
      <c r="EG172" s="503">
        <f t="shared" si="506"/>
        <v>0</v>
      </c>
      <c r="EH172" s="503">
        <f t="shared" si="475"/>
        <v>0</v>
      </c>
      <c r="EI172" s="503">
        <f t="shared" si="507"/>
        <v>0</v>
      </c>
      <c r="EJ172" s="503">
        <f t="shared" si="508"/>
        <v>0</v>
      </c>
      <c r="EK172" s="504">
        <f t="shared" si="465"/>
        <v>-20.89012407350118</v>
      </c>
      <c r="EL172" s="513">
        <f t="shared" si="476"/>
        <v>0.17999999999999972</v>
      </c>
      <c r="EM172" s="513">
        <f t="shared" si="561"/>
        <v>0.17999999999999972</v>
      </c>
      <c r="EN172" s="513">
        <f t="shared" si="509"/>
        <v>0.17999999999999972</v>
      </c>
      <c r="EO172" s="161"/>
      <c r="EQ172" s="103">
        <f t="shared" si="510"/>
        <v>-20.272124073501175</v>
      </c>
      <c r="ER172" s="178"/>
      <c r="ES172" s="179"/>
      <c r="ET172" s="36">
        <v>42414</v>
      </c>
      <c r="EU172" s="104">
        <v>1.2546999999999999</v>
      </c>
      <c r="EV172" s="107">
        <v>1.2079249999999999</v>
      </c>
      <c r="EW172" s="173">
        <v>-22.80784302016</v>
      </c>
      <c r="EX172" s="197">
        <v>0.1</v>
      </c>
      <c r="EY172" s="219">
        <v>3.8920749999999997</v>
      </c>
      <c r="EZ172" s="159">
        <f t="shared" si="511"/>
        <v>0</v>
      </c>
      <c r="FA172" s="227">
        <f t="shared" si="512"/>
        <v>1.6</v>
      </c>
      <c r="FB172" s="198">
        <f t="shared" si="513"/>
        <v>-22.522854038647178</v>
      </c>
      <c r="FC172" s="198">
        <f t="shared" si="554"/>
        <v>0.16000000000000014</v>
      </c>
      <c r="FD172" s="503">
        <f t="shared" si="514"/>
        <v>0</v>
      </c>
      <c r="FE172" s="503">
        <f t="shared" si="477"/>
        <v>0</v>
      </c>
      <c r="FF172" s="503">
        <f t="shared" si="515"/>
        <v>0</v>
      </c>
      <c r="FG172" s="503">
        <f t="shared" si="516"/>
        <v>0</v>
      </c>
      <c r="FH172" s="504">
        <f t="shared" si="466"/>
        <v>-23.15285403864717</v>
      </c>
      <c r="FI172" s="513">
        <f t="shared" si="478"/>
        <v>0.16000000000000014</v>
      </c>
      <c r="FJ172" s="513">
        <f t="shared" si="562"/>
        <v>0.16000000000000014</v>
      </c>
      <c r="FK172" s="513">
        <f t="shared" si="517"/>
        <v>0.27200000000000024</v>
      </c>
      <c r="FL172" s="161"/>
      <c r="FN172" s="103">
        <f t="shared" si="518"/>
        <v>-21.507824596811965</v>
      </c>
      <c r="FO172" s="178"/>
      <c r="FP172" s="179"/>
      <c r="FQ172" s="36">
        <v>42414</v>
      </c>
      <c r="FR172" s="104">
        <v>1.2546999999999999</v>
      </c>
      <c r="FS172" s="107">
        <v>1.2079249999999999</v>
      </c>
      <c r="FT172" s="173">
        <v>-22.80784302016</v>
      </c>
      <c r="FU172" s="197">
        <v>0.1</v>
      </c>
      <c r="FV172" s="218">
        <v>-3.8579249999999998</v>
      </c>
      <c r="FW172" s="159">
        <f t="shared" si="519"/>
        <v>-1</v>
      </c>
      <c r="FX172" s="227">
        <f t="shared" si="520"/>
        <v>0</v>
      </c>
      <c r="FY172" s="198">
        <f t="shared" si="521"/>
        <v>-24.542999999999996</v>
      </c>
      <c r="FZ172" s="198">
        <f t="shared" si="555"/>
        <v>-3.0000000000001137E-2</v>
      </c>
      <c r="GA172" s="503">
        <f t="shared" si="522"/>
        <v>0</v>
      </c>
      <c r="GB172" s="503">
        <f t="shared" si="479"/>
        <v>0</v>
      </c>
      <c r="GC172" s="503">
        <f t="shared" si="523"/>
        <v>0</v>
      </c>
      <c r="GD172" s="503">
        <f t="shared" si="524"/>
        <v>0</v>
      </c>
      <c r="GE172" s="504">
        <f t="shared" si="467"/>
        <v>-24.022999999999993</v>
      </c>
      <c r="GF172" s="513">
        <f t="shared" si="480"/>
        <v>-1.8000000000000682E-2</v>
      </c>
      <c r="GG172" s="513">
        <f t="shared" si="563"/>
        <v>-3.0000000000001137E-2</v>
      </c>
      <c r="GH172" s="513">
        <f t="shared" si="525"/>
        <v>-3.0000000000001137E-2</v>
      </c>
      <c r="GI172" s="161"/>
      <c r="GK172" s="103">
        <f t="shared" si="526"/>
        <v>-24.100108547470711</v>
      </c>
      <c r="GL172" s="229">
        <v>-24.077566666666669</v>
      </c>
      <c r="GM172" s="179"/>
      <c r="GN172" s="36">
        <v>42414</v>
      </c>
      <c r="GO172" s="104">
        <v>1.2546999999999999</v>
      </c>
      <c r="GP172" s="107">
        <v>1.2079249999999999</v>
      </c>
      <c r="GQ172" s="173">
        <v>-22.80784302016</v>
      </c>
      <c r="GR172" s="197">
        <v>0.1</v>
      </c>
      <c r="GS172" s="218">
        <v>-1.2579249999999997</v>
      </c>
      <c r="GT172" s="159">
        <f t="shared" si="527"/>
        <v>0.5</v>
      </c>
      <c r="GU172" s="227">
        <f t="shared" si="528"/>
        <v>0</v>
      </c>
      <c r="GV172" s="198">
        <f t="shared" si="529"/>
        <v>-23.079999999999977</v>
      </c>
      <c r="GW172" s="198">
        <f t="shared" si="556"/>
        <v>5.0000000000000711E-2</v>
      </c>
      <c r="GX172" s="503">
        <f t="shared" si="530"/>
        <v>0</v>
      </c>
      <c r="GY172" s="503">
        <f t="shared" si="481"/>
        <v>0</v>
      </c>
      <c r="GZ172" s="503">
        <f t="shared" si="531"/>
        <v>0</v>
      </c>
      <c r="HA172" s="503">
        <f t="shared" si="532"/>
        <v>0</v>
      </c>
      <c r="HB172" s="504">
        <f t="shared" si="468"/>
        <v>-22.458454129133184</v>
      </c>
      <c r="HC172" s="513">
        <f t="shared" si="482"/>
        <v>5.0000000000000711E-2</v>
      </c>
      <c r="HD172" s="513">
        <f t="shared" si="564"/>
        <v>5.0000000000000711E-2</v>
      </c>
      <c r="HE172" s="513">
        <f t="shared" si="533"/>
        <v>5.0000000000000711E-2</v>
      </c>
      <c r="HF172" s="161"/>
      <c r="HH172" s="103">
        <f t="shared" si="534"/>
        <v>-22.609054129133163</v>
      </c>
      <c r="HJ172" s="179"/>
      <c r="HK172" s="36">
        <v>42414</v>
      </c>
      <c r="HL172" s="104">
        <v>1.2546999999999999</v>
      </c>
      <c r="HM172" s="107">
        <v>1.2079249999999999</v>
      </c>
      <c r="HN172" s="173">
        <v>-22.80784302016</v>
      </c>
      <c r="HO172" s="197">
        <v>0.1</v>
      </c>
      <c r="HP172" s="218">
        <v>-9.7079249999999995</v>
      </c>
      <c r="HQ172" s="159">
        <f t="shared" si="535"/>
        <v>-2</v>
      </c>
      <c r="HR172" s="227">
        <f t="shared" si="536"/>
        <v>0</v>
      </c>
      <c r="HS172" s="198">
        <f t="shared" si="537"/>
        <v>-24.967999999999989</v>
      </c>
      <c r="HT172" s="198">
        <f t="shared" si="557"/>
        <v>-5.9999999999998721E-2</v>
      </c>
      <c r="HU172" s="503">
        <f t="shared" si="538"/>
        <v>0</v>
      </c>
      <c r="HV172" s="503">
        <f t="shared" si="483"/>
        <v>0</v>
      </c>
      <c r="HW172" s="503">
        <f t="shared" si="539"/>
        <v>0</v>
      </c>
      <c r="HX172" s="503">
        <f t="shared" si="540"/>
        <v>0</v>
      </c>
      <c r="HY172" s="504">
        <f t="shared" si="469"/>
        <v>-24.347999999999988</v>
      </c>
      <c r="HZ172" s="513">
        <f t="shared" si="484"/>
        <v>-3.5999999999999234E-2</v>
      </c>
      <c r="IA172" s="513">
        <f t="shared" si="565"/>
        <v>-2.399999999999949E-2</v>
      </c>
      <c r="IB172" s="513">
        <f t="shared" si="541"/>
        <v>-2.399999999999949E-2</v>
      </c>
      <c r="IC172" s="161"/>
      <c r="ID172" s="159"/>
      <c r="IE172" s="103">
        <f t="shared" si="542"/>
        <v>-23.899579903397282</v>
      </c>
      <c r="IF172" s="178"/>
      <c r="IG172" s="179"/>
      <c r="IH172" s="36">
        <v>42414</v>
      </c>
      <c r="II172" s="104">
        <v>1.2546999999999999</v>
      </c>
      <c r="IJ172" s="107">
        <v>1.2079249999999999</v>
      </c>
      <c r="IK172" s="173">
        <v>-22.80784302016</v>
      </c>
      <c r="IL172" s="197">
        <v>0.1</v>
      </c>
      <c r="IM172" s="218"/>
      <c r="IN172" s="159">
        <f t="shared" si="543"/>
        <v>0</v>
      </c>
      <c r="IO172" s="227">
        <f t="shared" si="544"/>
        <v>1.05</v>
      </c>
      <c r="IP172" s="198">
        <f t="shared" si="545"/>
        <v>-22.974999999999994</v>
      </c>
      <c r="IQ172" s="198">
        <f t="shared" si="558"/>
        <v>0.10500000000000043</v>
      </c>
      <c r="IR172" s="503">
        <f t="shared" si="546"/>
        <v>0</v>
      </c>
      <c r="IS172" s="503">
        <f t="shared" si="485"/>
        <v>0</v>
      </c>
      <c r="IT172" s="503">
        <f t="shared" si="547"/>
        <v>0</v>
      </c>
      <c r="IU172" s="503">
        <f t="shared" si="548"/>
        <v>0</v>
      </c>
      <c r="IV172" s="504">
        <f t="shared" si="470"/>
        <v>-22.519167740969177</v>
      </c>
      <c r="IW172" s="513">
        <f t="shared" si="486"/>
        <v>0.10500000000000043</v>
      </c>
      <c r="IX172" s="513">
        <f t="shared" si="566"/>
        <v>0.10500000000000043</v>
      </c>
      <c r="IY172" s="513">
        <f t="shared" si="549"/>
        <v>0.10500000000000043</v>
      </c>
      <c r="IZ172" s="161"/>
      <c r="JA172" s="159"/>
      <c r="JB172" s="103">
        <f t="shared" si="550"/>
        <v>-22.12001408741407</v>
      </c>
      <c r="JC172" s="184"/>
      <c r="JD172" s="515">
        <v>-22.80784302016</v>
      </c>
      <c r="JF172" s="159">
        <v>1.7420749999999998</v>
      </c>
      <c r="JG172" s="159">
        <f t="shared" si="455"/>
        <v>-22.734094754535992</v>
      </c>
      <c r="JH172" s="159"/>
      <c r="JJ172" s="159">
        <v>3.5420750000000001</v>
      </c>
      <c r="JK172" s="159">
        <f t="shared" si="456"/>
        <v>-22.856721249792322</v>
      </c>
      <c r="JL172" s="228">
        <v>-22.598244444444443</v>
      </c>
      <c r="JN172" s="159">
        <v>6.4420750000000009</v>
      </c>
      <c r="JO172" s="159">
        <f t="shared" si="457"/>
        <v>-20.272124073501175</v>
      </c>
      <c r="JP172" s="159"/>
      <c r="JR172" s="159">
        <v>3.8920749999999997</v>
      </c>
      <c r="JS172" s="159">
        <f t="shared" si="458"/>
        <v>-21.507824596811965</v>
      </c>
      <c r="JT172" s="159"/>
      <c r="JV172" s="159">
        <v>-3.8579249999999998</v>
      </c>
      <c r="JW172" s="159">
        <f t="shared" si="459"/>
        <v>-24.100108547470711</v>
      </c>
      <c r="JX172" s="228">
        <v>-24.077566666666669</v>
      </c>
      <c r="JZ172" s="159">
        <v>-1.2579249999999997</v>
      </c>
      <c r="KA172" s="159">
        <f t="shared" si="460"/>
        <v>-22.609054129133163</v>
      </c>
      <c r="KB172" s="159"/>
      <c r="KD172" s="370">
        <v>-9.7079249999999995</v>
      </c>
      <c r="KE172" s="159">
        <f t="shared" si="461"/>
        <v>-23.899579903397282</v>
      </c>
      <c r="KF172" s="159"/>
      <c r="KH172" s="218"/>
      <c r="KI172" s="159"/>
      <c r="KJ172" s="159"/>
      <c r="KK172" s="36">
        <v>42414</v>
      </c>
      <c r="KL172" s="36"/>
    </row>
    <row r="173" spans="1:315" ht="15.75" thickBot="1" x14ac:dyDescent="0.3">
      <c r="A173" s="95">
        <v>41319</v>
      </c>
      <c r="B173" s="36">
        <v>41319</v>
      </c>
      <c r="C173" s="303">
        <v>2.9499999999999997</v>
      </c>
      <c r="D173" s="303">
        <v>4.75</v>
      </c>
      <c r="E173" s="303">
        <v>7.65</v>
      </c>
      <c r="F173" s="303">
        <v>5.0999999999999996</v>
      </c>
      <c r="G173" s="303">
        <v>-2.65</v>
      </c>
      <c r="H173" s="303">
        <v>-4.9999999999999822E-2</v>
      </c>
      <c r="I173" s="303">
        <v>-8.5</v>
      </c>
      <c r="J173" s="303"/>
      <c r="K173" s="105"/>
      <c r="L173" s="36">
        <v>42414</v>
      </c>
      <c r="M173" s="104">
        <v>1.2546999999999999</v>
      </c>
      <c r="N173" s="98">
        <f t="shared" si="453"/>
        <v>1.2079249999999999</v>
      </c>
      <c r="O173" s="107">
        <f t="shared" si="454"/>
        <v>1.1617166666666667</v>
      </c>
      <c r="P173" s="264"/>
      <c r="Q173" s="177">
        <v>42414</v>
      </c>
      <c r="R173" s="303">
        <v>2.9499999999999997</v>
      </c>
      <c r="S173" s="219">
        <v>1.7420749999999998</v>
      </c>
      <c r="U173" s="303">
        <v>4.75</v>
      </c>
      <c r="V173" s="219">
        <v>3.5420750000000001</v>
      </c>
      <c r="W173" s="182">
        <v>-22.598244444444443</v>
      </c>
      <c r="X173" s="303">
        <v>7.65</v>
      </c>
      <c r="Y173" s="219">
        <v>6.4420750000000009</v>
      </c>
      <c r="AA173" s="303">
        <v>5.0999999999999996</v>
      </c>
      <c r="AB173" s="219">
        <v>3.8920749999999997</v>
      </c>
      <c r="AD173" s="303">
        <v>-2.65</v>
      </c>
      <c r="AE173" s="218">
        <v>-3.8579249999999998</v>
      </c>
      <c r="AF173" s="182">
        <v>-24.077566666666669</v>
      </c>
      <c r="AG173" s="303">
        <v>-4.9999999999999822E-2</v>
      </c>
      <c r="AH173" s="218">
        <v>-1.2579249999999997</v>
      </c>
      <c r="AJ173" s="303">
        <v>-8.5</v>
      </c>
      <c r="AK173" s="218">
        <v>-9.7079249999999995</v>
      </c>
      <c r="AL173" s="103"/>
      <c r="AM173" s="485"/>
      <c r="AN173" s="103"/>
      <c r="AO173" s="103"/>
      <c r="AZ173" s="36">
        <v>42415</v>
      </c>
      <c r="BA173" s="303">
        <v>1.9500000000000002</v>
      </c>
      <c r="BB173" s="227"/>
      <c r="BC173" s="303">
        <v>2.8</v>
      </c>
      <c r="BD173" s="184"/>
      <c r="BE173" s="303">
        <v>6.65</v>
      </c>
      <c r="BF173" s="184"/>
      <c r="BG173" s="303">
        <v>5.8</v>
      </c>
      <c r="BH173" s="184"/>
      <c r="BI173" s="303">
        <v>0.40000000000000013</v>
      </c>
      <c r="BJ173" s="184"/>
      <c r="BK173" s="303">
        <v>1.4000000000000001</v>
      </c>
      <c r="BL173" s="374"/>
      <c r="BM173" s="303">
        <v>-6.25</v>
      </c>
      <c r="BN173" s="184"/>
      <c r="BO173" s="124"/>
      <c r="BP173" s="184"/>
      <c r="BQ173">
        <f t="shared" si="396"/>
        <v>1</v>
      </c>
      <c r="BR173" s="36">
        <v>42403</v>
      </c>
      <c r="BS173">
        <v>109</v>
      </c>
      <c r="BT173">
        <f t="shared" si="393"/>
        <v>1.0900000000000001</v>
      </c>
      <c r="BU173" s="100"/>
      <c r="BV173" s="36">
        <v>42415</v>
      </c>
      <c r="BW173" s="100">
        <v>119</v>
      </c>
      <c r="BX173" s="100">
        <f t="shared" si="394"/>
        <v>1.19</v>
      </c>
      <c r="BY173" s="100">
        <f t="shared" si="395"/>
        <v>-22.734774854359991</v>
      </c>
      <c r="BZ173" s="100"/>
      <c r="CA173" s="100"/>
      <c r="CB173" s="485"/>
      <c r="CC173" s="36">
        <v>42415</v>
      </c>
      <c r="CD173" s="104">
        <v>1.3499499999999998</v>
      </c>
      <c r="CE173" s="107">
        <v>1.3023249999999997</v>
      </c>
      <c r="CF173" s="173">
        <v>-22.734774854359991</v>
      </c>
      <c r="CG173" s="197">
        <v>0.1</v>
      </c>
      <c r="CH173" s="219">
        <v>0.64767500000000044</v>
      </c>
      <c r="CI173" s="159">
        <f t="shared" si="487"/>
        <v>0</v>
      </c>
      <c r="CJ173" s="227">
        <f t="shared" si="488"/>
        <v>1.1000000000000001</v>
      </c>
      <c r="CK173" s="198">
        <f t="shared" si="489"/>
        <v>-23.409999999999993</v>
      </c>
      <c r="CL173" s="198">
        <f t="shared" si="551"/>
        <v>0.10999999999999943</v>
      </c>
      <c r="CM173" s="503">
        <f t="shared" si="490"/>
        <v>0</v>
      </c>
      <c r="CN173" s="503">
        <f t="shared" si="471"/>
        <v>0</v>
      </c>
      <c r="CO173" s="503">
        <f t="shared" si="491"/>
        <v>0</v>
      </c>
      <c r="CP173" s="503">
        <f t="shared" si="492"/>
        <v>0</v>
      </c>
      <c r="CQ173" s="504">
        <f t="shared" si="463"/>
        <v>-23.259999999999991</v>
      </c>
      <c r="CR173" s="513">
        <f t="shared" si="472"/>
        <v>0.10999999999999943</v>
      </c>
      <c r="CS173" s="513">
        <f t="shared" si="559"/>
        <v>0.10999999999999943</v>
      </c>
      <c r="CT173" s="513">
        <f t="shared" si="493"/>
        <v>0.18699999999999903</v>
      </c>
      <c r="CU173" s="161"/>
      <c r="CW173" s="103">
        <f t="shared" si="494"/>
        <v>-22.547094754535994</v>
      </c>
      <c r="CZ173" s="36">
        <v>42415</v>
      </c>
      <c r="DA173" s="104">
        <v>1.3499499999999998</v>
      </c>
      <c r="DB173" s="107">
        <v>1.3023249999999997</v>
      </c>
      <c r="DC173" s="173">
        <v>-22.734774854359991</v>
      </c>
      <c r="DD173" s="197">
        <v>0.1</v>
      </c>
      <c r="DE173" s="219">
        <v>1.4976750000000001</v>
      </c>
      <c r="DF173" s="159">
        <f t="shared" si="495"/>
        <v>0</v>
      </c>
      <c r="DG173" s="227">
        <f t="shared" si="496"/>
        <v>1.2</v>
      </c>
      <c r="DH173" s="198">
        <f t="shared" si="497"/>
        <v>-24.174999999999997</v>
      </c>
      <c r="DI173" s="198">
        <f t="shared" si="552"/>
        <v>0.12000000000000099</v>
      </c>
      <c r="DJ173" s="503">
        <f t="shared" si="498"/>
        <v>0</v>
      </c>
      <c r="DK173" s="503">
        <f t="shared" si="473"/>
        <v>0</v>
      </c>
      <c r="DL173" s="503">
        <f t="shared" si="499"/>
        <v>0</v>
      </c>
      <c r="DM173" s="503">
        <f t="shared" si="500"/>
        <v>0</v>
      </c>
      <c r="DN173" s="504">
        <f t="shared" si="464"/>
        <v>-23.924999999999994</v>
      </c>
      <c r="DO173" s="513">
        <f t="shared" si="474"/>
        <v>0.12000000000000099</v>
      </c>
      <c r="DP173" s="513">
        <f t="shared" si="560"/>
        <v>0.12000000000000099</v>
      </c>
      <c r="DQ173" s="513">
        <f t="shared" si="501"/>
        <v>0.20400000000000168</v>
      </c>
      <c r="DR173" s="161"/>
      <c r="DT173" s="103">
        <f t="shared" si="502"/>
        <v>-22.652721249792322</v>
      </c>
      <c r="DU173" s="178"/>
      <c r="DV173" s="179"/>
      <c r="DW173" s="36">
        <v>42415</v>
      </c>
      <c r="DX173" s="104">
        <v>1.3499499999999998</v>
      </c>
      <c r="DY173" s="107">
        <v>1.3023249999999997</v>
      </c>
      <c r="DZ173" s="173">
        <v>-22.734774854359991</v>
      </c>
      <c r="EA173" s="197">
        <v>0.1</v>
      </c>
      <c r="EB173" s="219">
        <v>5.3476750000000006</v>
      </c>
      <c r="EC173" s="159">
        <f t="shared" si="503"/>
        <v>0</v>
      </c>
      <c r="ED173" s="227">
        <f t="shared" si="504"/>
        <v>1.8</v>
      </c>
      <c r="EE173" s="198">
        <f t="shared" si="505"/>
        <v>-21.026014396181186</v>
      </c>
      <c r="EF173" s="198">
        <f t="shared" si="553"/>
        <v>0.17999999999999972</v>
      </c>
      <c r="EG173" s="503">
        <f t="shared" si="506"/>
        <v>0</v>
      </c>
      <c r="EH173" s="503">
        <f t="shared" si="475"/>
        <v>0</v>
      </c>
      <c r="EI173" s="503">
        <f t="shared" si="507"/>
        <v>0</v>
      </c>
      <c r="EJ173" s="503">
        <f t="shared" si="508"/>
        <v>0</v>
      </c>
      <c r="EK173" s="504">
        <f t="shared" si="465"/>
        <v>-20.710124073501181</v>
      </c>
      <c r="EL173" s="513">
        <f t="shared" si="476"/>
        <v>0.17999999999999972</v>
      </c>
      <c r="EM173" s="513">
        <f t="shared" si="561"/>
        <v>0.17999999999999972</v>
      </c>
      <c r="EN173" s="513">
        <f t="shared" si="509"/>
        <v>0.17999999999999972</v>
      </c>
      <c r="EO173" s="161"/>
      <c r="EQ173" s="103">
        <f t="shared" si="510"/>
        <v>-20.092124073501175</v>
      </c>
      <c r="ER173" s="178"/>
      <c r="ES173" s="179"/>
      <c r="ET173" s="36">
        <v>42415</v>
      </c>
      <c r="EU173" s="104">
        <v>1.3499499999999998</v>
      </c>
      <c r="EV173" s="107">
        <v>1.3023249999999997</v>
      </c>
      <c r="EW173" s="173">
        <v>-22.734774854359991</v>
      </c>
      <c r="EX173" s="197">
        <v>0.1</v>
      </c>
      <c r="EY173" s="219">
        <v>4.4976750000000001</v>
      </c>
      <c r="EZ173" s="159">
        <f t="shared" si="511"/>
        <v>0</v>
      </c>
      <c r="FA173" s="227">
        <f t="shared" si="512"/>
        <v>1.8</v>
      </c>
      <c r="FB173" s="198">
        <f t="shared" si="513"/>
        <v>-22.342854038647179</v>
      </c>
      <c r="FC173" s="198">
        <f t="shared" si="554"/>
        <v>0.17999999999999972</v>
      </c>
      <c r="FD173" s="503">
        <f t="shared" si="514"/>
        <v>0</v>
      </c>
      <c r="FE173" s="503">
        <f t="shared" si="477"/>
        <v>0</v>
      </c>
      <c r="FF173" s="503">
        <f t="shared" si="515"/>
        <v>0</v>
      </c>
      <c r="FG173" s="503">
        <f t="shared" si="516"/>
        <v>0</v>
      </c>
      <c r="FH173" s="504">
        <f t="shared" si="466"/>
        <v>-22.972854038647171</v>
      </c>
      <c r="FI173" s="513">
        <f t="shared" si="478"/>
        <v>0.17999999999999972</v>
      </c>
      <c r="FJ173" s="513">
        <f t="shared" si="562"/>
        <v>0.17999999999999972</v>
      </c>
      <c r="FK173" s="513">
        <f t="shared" si="517"/>
        <v>0.30599999999999949</v>
      </c>
      <c r="FL173" s="161"/>
      <c r="FN173" s="103">
        <f t="shared" si="518"/>
        <v>-21.201824596811964</v>
      </c>
      <c r="FO173" s="178"/>
      <c r="FP173" s="179"/>
      <c r="FQ173" s="36">
        <v>42415</v>
      </c>
      <c r="FR173" s="104">
        <v>1.3499499999999998</v>
      </c>
      <c r="FS173" s="107">
        <v>1.3023249999999997</v>
      </c>
      <c r="FT173" s="173">
        <v>-22.734774854359991</v>
      </c>
      <c r="FU173" s="197">
        <v>0.1</v>
      </c>
      <c r="FV173" s="218">
        <v>-0.9023249999999996</v>
      </c>
      <c r="FW173" s="159">
        <f t="shared" si="519"/>
        <v>0</v>
      </c>
      <c r="FX173" s="227">
        <f t="shared" si="520"/>
        <v>1.05</v>
      </c>
      <c r="FY173" s="198">
        <f t="shared" si="521"/>
        <v>-24.437999999999995</v>
      </c>
      <c r="FZ173" s="198">
        <f t="shared" si="555"/>
        <v>0.10500000000000043</v>
      </c>
      <c r="GA173" s="503">
        <f t="shared" si="522"/>
        <v>0</v>
      </c>
      <c r="GB173" s="503">
        <f t="shared" si="479"/>
        <v>0</v>
      </c>
      <c r="GC173" s="503">
        <f t="shared" si="523"/>
        <v>0</v>
      </c>
      <c r="GD173" s="503">
        <f t="shared" si="524"/>
        <v>0</v>
      </c>
      <c r="GE173" s="504">
        <f t="shared" si="467"/>
        <v>-23.917999999999992</v>
      </c>
      <c r="GF173" s="513">
        <f t="shared" si="480"/>
        <v>0.10500000000000043</v>
      </c>
      <c r="GG173" s="513">
        <f t="shared" si="563"/>
        <v>4.2000000000000176E-2</v>
      </c>
      <c r="GH173" s="513">
        <f t="shared" si="525"/>
        <v>0.17850000000000071</v>
      </c>
      <c r="GI173" s="161"/>
      <c r="GK173" s="103">
        <f t="shared" si="526"/>
        <v>-23.921608547470711</v>
      </c>
      <c r="GL173" s="178"/>
      <c r="GM173" s="179"/>
      <c r="GN173" s="36">
        <v>42415</v>
      </c>
      <c r="GO173" s="104">
        <v>1.3499499999999998</v>
      </c>
      <c r="GP173" s="107">
        <v>1.3023249999999997</v>
      </c>
      <c r="GQ173" s="173">
        <v>-22.734774854359991</v>
      </c>
      <c r="GR173" s="197">
        <v>0.1</v>
      </c>
      <c r="GS173" s="218">
        <v>9.76750000000004E-2</v>
      </c>
      <c r="GT173" s="159">
        <f t="shared" si="527"/>
        <v>0</v>
      </c>
      <c r="GU173" s="227">
        <f t="shared" si="528"/>
        <v>1.1000000000000001</v>
      </c>
      <c r="GV173" s="198">
        <f t="shared" si="529"/>
        <v>-22.969999999999978</v>
      </c>
      <c r="GW173" s="198">
        <f t="shared" si="556"/>
        <v>0.10999999999999943</v>
      </c>
      <c r="GX173" s="503">
        <f t="shared" si="530"/>
        <v>0</v>
      </c>
      <c r="GY173" s="503">
        <f t="shared" si="481"/>
        <v>0</v>
      </c>
      <c r="GZ173" s="503">
        <f t="shared" si="531"/>
        <v>0</v>
      </c>
      <c r="HA173" s="503">
        <f t="shared" si="532"/>
        <v>0</v>
      </c>
      <c r="HB173" s="504">
        <f t="shared" si="468"/>
        <v>-22.348454129133184</v>
      </c>
      <c r="HC173" s="513">
        <f t="shared" si="482"/>
        <v>0.10999999999999943</v>
      </c>
      <c r="HD173" s="513">
        <f t="shared" si="564"/>
        <v>0.10999999999999943</v>
      </c>
      <c r="HE173" s="513">
        <f t="shared" si="533"/>
        <v>0.10999999999999943</v>
      </c>
      <c r="HF173" s="161"/>
      <c r="HH173" s="103">
        <f t="shared" si="534"/>
        <v>-22.499054129133164</v>
      </c>
      <c r="HJ173" s="179"/>
      <c r="HK173" s="36">
        <v>42415</v>
      </c>
      <c r="HL173" s="104">
        <v>1.3499499999999998</v>
      </c>
      <c r="HM173" s="107">
        <v>1.3023249999999997</v>
      </c>
      <c r="HN173" s="173">
        <v>-22.734774854359991</v>
      </c>
      <c r="HO173" s="197">
        <v>0.1</v>
      </c>
      <c r="HP173" s="218">
        <v>-7.5523249999999997</v>
      </c>
      <c r="HQ173" s="159">
        <f t="shared" si="535"/>
        <v>-1.8</v>
      </c>
      <c r="HR173" s="227">
        <f t="shared" si="536"/>
        <v>0</v>
      </c>
      <c r="HS173" s="198">
        <f t="shared" si="537"/>
        <v>-25.021999999999988</v>
      </c>
      <c r="HT173" s="198">
        <f t="shared" si="557"/>
        <v>-5.3999999999998494E-2</v>
      </c>
      <c r="HU173" s="503">
        <f t="shared" si="538"/>
        <v>0</v>
      </c>
      <c r="HV173" s="503">
        <f t="shared" si="483"/>
        <v>0</v>
      </c>
      <c r="HW173" s="503">
        <f t="shared" si="539"/>
        <v>0</v>
      </c>
      <c r="HX173" s="503">
        <f t="shared" si="540"/>
        <v>0</v>
      </c>
      <c r="HY173" s="504">
        <f t="shared" si="469"/>
        <v>-24.401999999999987</v>
      </c>
      <c r="HZ173" s="513">
        <f t="shared" si="484"/>
        <v>-3.2399999999999096E-2</v>
      </c>
      <c r="IA173" s="513">
        <f t="shared" si="565"/>
        <v>-2.1599999999999397E-2</v>
      </c>
      <c r="IB173" s="513">
        <f t="shared" si="541"/>
        <v>-2.1599999999999397E-2</v>
      </c>
      <c r="IC173" s="161"/>
      <c r="ID173" s="159"/>
      <c r="IE173" s="103">
        <f t="shared" si="542"/>
        <v>-23.921179903397281</v>
      </c>
      <c r="IF173" s="178"/>
      <c r="IG173" s="179"/>
      <c r="IH173" s="36">
        <v>42415</v>
      </c>
      <c r="II173" s="104">
        <v>1.3499499999999998</v>
      </c>
      <c r="IJ173" s="107">
        <v>1.3023249999999997</v>
      </c>
      <c r="IK173" s="173">
        <v>-22.734774854359991</v>
      </c>
      <c r="IL173" s="197">
        <v>0.1</v>
      </c>
      <c r="IM173" s="218"/>
      <c r="IN173" s="159">
        <f t="shared" si="543"/>
        <v>0</v>
      </c>
      <c r="IO173" s="227">
        <f t="shared" si="544"/>
        <v>1.05</v>
      </c>
      <c r="IP173" s="198">
        <f t="shared" si="545"/>
        <v>-22.869999999999994</v>
      </c>
      <c r="IQ173" s="198">
        <f t="shared" si="558"/>
        <v>0.10500000000000043</v>
      </c>
      <c r="IR173" s="503">
        <f t="shared" si="546"/>
        <v>0</v>
      </c>
      <c r="IS173" s="503">
        <f t="shared" si="485"/>
        <v>0</v>
      </c>
      <c r="IT173" s="503">
        <f t="shared" si="547"/>
        <v>0</v>
      </c>
      <c r="IU173" s="503">
        <f t="shared" si="548"/>
        <v>0</v>
      </c>
      <c r="IV173" s="504">
        <f t="shared" si="470"/>
        <v>-22.414167740969177</v>
      </c>
      <c r="IW173" s="513">
        <f t="shared" si="486"/>
        <v>0.10500000000000043</v>
      </c>
      <c r="IX173" s="513">
        <f t="shared" si="566"/>
        <v>0.10500000000000043</v>
      </c>
      <c r="IY173" s="513">
        <f t="shared" si="549"/>
        <v>0.10500000000000043</v>
      </c>
      <c r="IZ173" s="161"/>
      <c r="JA173" s="159"/>
      <c r="JB173" s="103">
        <f t="shared" si="550"/>
        <v>-22.01501408741407</v>
      </c>
      <c r="JC173" s="184"/>
      <c r="JD173" s="515">
        <v>-22.734774854359991</v>
      </c>
      <c r="JF173" s="159">
        <v>0.64767500000000044</v>
      </c>
      <c r="JG173" s="159">
        <f t="shared" si="455"/>
        <v>-22.547094754535994</v>
      </c>
      <c r="JH173" s="159"/>
      <c r="JJ173" s="159">
        <v>1.4976750000000001</v>
      </c>
      <c r="JK173" s="159">
        <f t="shared" si="456"/>
        <v>-22.652721249792322</v>
      </c>
      <c r="JL173" s="159"/>
      <c r="JN173" s="159">
        <v>5.3476750000000006</v>
      </c>
      <c r="JO173" s="159">
        <f t="shared" si="457"/>
        <v>-20.092124073501175</v>
      </c>
      <c r="JP173" s="159"/>
      <c r="JR173" s="159">
        <v>4.4976750000000001</v>
      </c>
      <c r="JS173" s="159">
        <f t="shared" si="458"/>
        <v>-21.201824596811964</v>
      </c>
      <c r="JT173" s="159"/>
      <c r="JV173" s="159">
        <v>-0.9023249999999996</v>
      </c>
      <c r="JW173" s="159">
        <f t="shared" si="459"/>
        <v>-23.921608547470711</v>
      </c>
      <c r="JX173" s="159"/>
      <c r="JZ173" s="159">
        <v>9.76750000000004E-2</v>
      </c>
      <c r="KA173" s="159">
        <f t="shared" si="460"/>
        <v>-22.499054129133164</v>
      </c>
      <c r="KB173" s="159"/>
      <c r="KD173" s="370">
        <v>-7.5523249999999997</v>
      </c>
      <c r="KE173" s="159">
        <f t="shared" si="461"/>
        <v>-23.921179903397281</v>
      </c>
      <c r="KF173" s="159"/>
      <c r="KH173" s="218"/>
      <c r="KI173" s="159"/>
      <c r="KJ173" s="159"/>
      <c r="KK173" s="36">
        <v>42415</v>
      </c>
      <c r="KL173" s="36"/>
      <c r="KM173" s="98">
        <f>(JH179-JG179)</f>
        <v>-0.78782746768622758</v>
      </c>
      <c r="KN173" s="400">
        <f>IF(AND(KM173&gt;-0.5,KM173&lt;0.5)," ",KM173)</f>
        <v>-0.78782746768622758</v>
      </c>
      <c r="KO173" s="98">
        <f>(JL172-JK172)</f>
        <v>0.25847680534787898</v>
      </c>
      <c r="KP173" s="400" t="str">
        <f>IF(AND(KO173&gt;-0.5,KO173&lt;0.5)," ",KO173)</f>
        <v xml:space="preserve"> </v>
      </c>
      <c r="KQ173" s="98">
        <f>(JP174-JO174)</f>
        <v>1.4510351846122838</v>
      </c>
      <c r="KR173" s="400">
        <f>IF(AND(KQ173&gt;-0.5,KQ173&lt;0.5)," ",KQ173)</f>
        <v>1.4510351846122838</v>
      </c>
      <c r="KS173" s="98">
        <f>(JT174-JS174)</f>
        <v>-0.90080873652136972</v>
      </c>
      <c r="KT173" s="400">
        <f>IF(AND(KS173&gt;-0.5,KS173&lt;0.5)," ",KS173)</f>
        <v>-0.90080873652136972</v>
      </c>
      <c r="KU173" s="98">
        <f>(JX172-JW172)</f>
        <v>2.2541880804041625E-2</v>
      </c>
      <c r="KV173" s="400" t="str">
        <f>IF(AND(KU173&gt;-0.5,KU173&lt;0.5)," ",KU173)</f>
        <v xml:space="preserve"> </v>
      </c>
      <c r="KW173" s="98">
        <f>(KB171-KA171)</f>
        <v>-0.94094587086683745</v>
      </c>
      <c r="KX173" s="400">
        <f>IF(AND(KW173&gt;-0.5,KW173&lt;0.5)," ",KW173)</f>
        <v>-0.94094587086683745</v>
      </c>
      <c r="KY173" s="98">
        <f>(KF170-KE170)</f>
        <v>-1.3306608373434621</v>
      </c>
      <c r="KZ173" s="400">
        <f>IF(AND(KY173&gt;-0.5,KY173&lt;0.5)," ",KY173)</f>
        <v>-1.3306608373434621</v>
      </c>
      <c r="LA173" s="400">
        <f>(KJ171-KI171)</f>
        <v>-0.22880998666000352</v>
      </c>
      <c r="LB173" s="400" t="str">
        <f>IF(AND(LA173&gt;-0.5,LA173&lt;0.5)," ",LA173)</f>
        <v xml:space="preserve"> </v>
      </c>
      <c r="LC173" s="111">
        <v>9</v>
      </c>
    </row>
    <row r="174" spans="1:315" ht="15.75" thickBot="1" x14ac:dyDescent="0.3">
      <c r="A174" s="95">
        <v>41320</v>
      </c>
      <c r="B174" s="36">
        <v>41320</v>
      </c>
      <c r="C174" s="303">
        <v>1.9500000000000002</v>
      </c>
      <c r="D174" s="303">
        <v>2.8</v>
      </c>
      <c r="E174" s="303">
        <v>6.65</v>
      </c>
      <c r="F174" s="303">
        <v>5.8</v>
      </c>
      <c r="G174" s="303">
        <v>0.40000000000000013</v>
      </c>
      <c r="H174" s="303">
        <v>1.4000000000000001</v>
      </c>
      <c r="I174" s="303">
        <v>-6.25</v>
      </c>
      <c r="J174" s="303"/>
      <c r="K174" s="105"/>
      <c r="L174" s="36">
        <v>42415</v>
      </c>
      <c r="M174" s="104">
        <v>1.3499499999999998</v>
      </c>
      <c r="N174" s="98">
        <f t="shared" si="453"/>
        <v>1.3023249999999997</v>
      </c>
      <c r="O174" s="107">
        <f t="shared" si="454"/>
        <v>1.2552666666666665</v>
      </c>
      <c r="P174" s="264"/>
      <c r="Q174" s="177">
        <v>42415</v>
      </c>
      <c r="R174" s="303">
        <v>1.9500000000000002</v>
      </c>
      <c r="S174" s="219">
        <v>0.64767500000000044</v>
      </c>
      <c r="U174" s="303">
        <v>2.8</v>
      </c>
      <c r="V174" s="219">
        <v>1.4976750000000001</v>
      </c>
      <c r="X174" s="303">
        <v>6.65</v>
      </c>
      <c r="Y174" s="219">
        <v>5.3476750000000006</v>
      </c>
      <c r="AA174" s="303">
        <v>5.8</v>
      </c>
      <c r="AB174" s="219">
        <v>4.4976750000000001</v>
      </c>
      <c r="AD174" s="303">
        <v>0.40000000000000013</v>
      </c>
      <c r="AE174" s="218">
        <v>-0.9023249999999996</v>
      </c>
      <c r="AG174" s="303">
        <v>1.4000000000000001</v>
      </c>
      <c r="AH174" s="218">
        <v>9.76750000000004E-2</v>
      </c>
      <c r="AJ174" s="303">
        <v>-6.25</v>
      </c>
      <c r="AK174" s="218">
        <v>-7.5523249999999997</v>
      </c>
      <c r="AL174" s="103"/>
      <c r="AM174" s="485"/>
      <c r="AN174" s="103"/>
      <c r="AO174" s="103"/>
      <c r="AZ174" s="36">
        <v>42416</v>
      </c>
      <c r="BA174" s="303">
        <v>3.3499999999999996</v>
      </c>
      <c r="BB174" s="227"/>
      <c r="BC174" s="303">
        <v>3</v>
      </c>
      <c r="BD174" s="184"/>
      <c r="BE174" s="303">
        <v>3.45</v>
      </c>
      <c r="BF174" s="184">
        <v>-18.501088888888891</v>
      </c>
      <c r="BG174" s="303">
        <v>6.4</v>
      </c>
      <c r="BH174" s="184">
        <v>-21.922633333333334</v>
      </c>
      <c r="BI174" s="303">
        <v>4.5</v>
      </c>
      <c r="BJ174" s="184"/>
      <c r="BK174" s="303">
        <v>1</v>
      </c>
      <c r="BL174" s="374"/>
      <c r="BM174" s="303">
        <v>-1.65</v>
      </c>
      <c r="BN174" s="184"/>
      <c r="BO174" s="103"/>
      <c r="BP174" s="184"/>
      <c r="BQ174">
        <f t="shared" si="396"/>
        <v>1</v>
      </c>
      <c r="BR174" s="36">
        <v>42404</v>
      </c>
      <c r="BS174">
        <v>110</v>
      </c>
      <c r="BT174">
        <f t="shared" si="393"/>
        <v>1.1000000000000001</v>
      </c>
      <c r="BU174" s="100"/>
      <c r="BV174" s="36">
        <v>42416</v>
      </c>
      <c r="BW174" s="100">
        <v>120</v>
      </c>
      <c r="BX174" s="100">
        <f t="shared" si="394"/>
        <v>1.2</v>
      </c>
      <c r="BY174" s="100">
        <f t="shared" si="395"/>
        <v>-22.658481599999973</v>
      </c>
      <c r="BZ174" s="100"/>
      <c r="CA174" s="100"/>
      <c r="CC174" s="36">
        <v>42416</v>
      </c>
      <c r="CD174" s="104">
        <v>1.4469000000000001</v>
      </c>
      <c r="CE174" s="107">
        <v>1.398425</v>
      </c>
      <c r="CF174" s="173">
        <v>-22.658481599999973</v>
      </c>
      <c r="CG174" s="197">
        <v>0.1</v>
      </c>
      <c r="CH174" s="219">
        <v>1.9515749999999996</v>
      </c>
      <c r="CI174" s="159">
        <f t="shared" si="487"/>
        <v>0</v>
      </c>
      <c r="CJ174" s="227">
        <f t="shared" si="488"/>
        <v>1.2</v>
      </c>
      <c r="CK174" s="198">
        <f t="shared" si="489"/>
        <v>-23.289999999999992</v>
      </c>
      <c r="CL174" s="198">
        <f t="shared" si="551"/>
        <v>0.12000000000000099</v>
      </c>
      <c r="CM174" s="503">
        <f t="shared" si="490"/>
        <v>0</v>
      </c>
      <c r="CN174" s="503">
        <f t="shared" si="471"/>
        <v>0</v>
      </c>
      <c r="CO174" s="503">
        <f t="shared" si="491"/>
        <v>0</v>
      </c>
      <c r="CP174" s="503">
        <f t="shared" si="492"/>
        <v>0</v>
      </c>
      <c r="CQ174" s="504">
        <f t="shared" si="463"/>
        <v>-23.13999999999999</v>
      </c>
      <c r="CR174" s="513">
        <f t="shared" si="472"/>
        <v>0.12000000000000099</v>
      </c>
      <c r="CS174" s="513">
        <f t="shared" si="559"/>
        <v>0.12000000000000099</v>
      </c>
      <c r="CT174" s="513">
        <f t="shared" si="493"/>
        <v>0.20400000000000168</v>
      </c>
      <c r="CU174" s="161"/>
      <c r="CW174" s="103">
        <f t="shared" si="494"/>
        <v>-22.343094754535993</v>
      </c>
      <c r="CZ174" s="36">
        <v>42416</v>
      </c>
      <c r="DA174" s="104">
        <v>1.4469000000000001</v>
      </c>
      <c r="DB174" s="107">
        <v>1.398425</v>
      </c>
      <c r="DC174" s="173">
        <v>-22.658481599999973</v>
      </c>
      <c r="DD174" s="197">
        <v>0.1</v>
      </c>
      <c r="DE174" s="219">
        <v>1.601575</v>
      </c>
      <c r="DF174" s="159">
        <f t="shared" si="495"/>
        <v>0</v>
      </c>
      <c r="DG174" s="227">
        <f t="shared" si="496"/>
        <v>1.2</v>
      </c>
      <c r="DH174" s="198">
        <f t="shared" si="497"/>
        <v>-24.054999999999996</v>
      </c>
      <c r="DI174" s="198">
        <f t="shared" si="552"/>
        <v>0.12000000000000099</v>
      </c>
      <c r="DJ174" s="503">
        <f t="shared" si="498"/>
        <v>0</v>
      </c>
      <c r="DK174" s="503">
        <f t="shared" si="473"/>
        <v>0</v>
      </c>
      <c r="DL174" s="503">
        <f t="shared" si="499"/>
        <v>0</v>
      </c>
      <c r="DM174" s="503">
        <f t="shared" si="500"/>
        <v>0</v>
      </c>
      <c r="DN174" s="504">
        <f t="shared" si="464"/>
        <v>-23.804999999999993</v>
      </c>
      <c r="DO174" s="513">
        <f t="shared" si="474"/>
        <v>0.12000000000000099</v>
      </c>
      <c r="DP174" s="513">
        <f t="shared" si="560"/>
        <v>0.12000000000000099</v>
      </c>
      <c r="DQ174" s="513">
        <f t="shared" si="501"/>
        <v>0.20400000000000168</v>
      </c>
      <c r="DR174" s="161"/>
      <c r="DT174" s="103">
        <f t="shared" si="502"/>
        <v>-22.448721249792321</v>
      </c>
      <c r="DU174" s="178"/>
      <c r="DV174" s="179"/>
      <c r="DW174" s="36">
        <v>42416</v>
      </c>
      <c r="DX174" s="104">
        <v>1.4469000000000001</v>
      </c>
      <c r="DY174" s="107">
        <v>1.398425</v>
      </c>
      <c r="DZ174" s="173">
        <v>-22.658481599999973</v>
      </c>
      <c r="EA174" s="197">
        <v>0.1</v>
      </c>
      <c r="EB174" s="219">
        <v>2.0515750000000001</v>
      </c>
      <c r="EC174" s="159">
        <f t="shared" si="503"/>
        <v>0</v>
      </c>
      <c r="ED174" s="227">
        <f t="shared" si="504"/>
        <v>1.4</v>
      </c>
      <c r="EE174" s="198">
        <f t="shared" si="505"/>
        <v>-20.886014396181185</v>
      </c>
      <c r="EF174" s="198">
        <f t="shared" si="553"/>
        <v>0.14000000000000057</v>
      </c>
      <c r="EG174" s="503">
        <f t="shared" si="506"/>
        <v>0</v>
      </c>
      <c r="EH174" s="503">
        <f t="shared" si="475"/>
        <v>0</v>
      </c>
      <c r="EI174" s="503">
        <f t="shared" si="507"/>
        <v>0</v>
      </c>
      <c r="EJ174" s="503">
        <f t="shared" si="508"/>
        <v>0</v>
      </c>
      <c r="EK174" s="504">
        <f t="shared" si="465"/>
        <v>-20.57012407350118</v>
      </c>
      <c r="EL174" s="513">
        <f t="shared" si="476"/>
        <v>0.14000000000000057</v>
      </c>
      <c r="EM174" s="513">
        <f t="shared" si="561"/>
        <v>0.14000000000000057</v>
      </c>
      <c r="EN174" s="513">
        <f t="shared" si="509"/>
        <v>0.14000000000000057</v>
      </c>
      <c r="EO174" s="161"/>
      <c r="EQ174" s="103">
        <f t="shared" si="510"/>
        <v>-19.952124073501174</v>
      </c>
      <c r="ER174" s="229">
        <v>-18.501088888888891</v>
      </c>
      <c r="ES174" s="179"/>
      <c r="ET174" s="36">
        <v>42416</v>
      </c>
      <c r="EU174" s="104">
        <v>1.4469000000000001</v>
      </c>
      <c r="EV174" s="107">
        <v>1.398425</v>
      </c>
      <c r="EW174" s="173">
        <v>-22.658481599999973</v>
      </c>
      <c r="EX174" s="197">
        <v>0.1</v>
      </c>
      <c r="EY174" s="219">
        <v>5.0015750000000008</v>
      </c>
      <c r="EZ174" s="159">
        <f t="shared" si="511"/>
        <v>0</v>
      </c>
      <c r="FA174" s="227">
        <f t="shared" si="512"/>
        <v>1.8</v>
      </c>
      <c r="FB174" s="198">
        <f t="shared" si="513"/>
        <v>-22.162854038647179</v>
      </c>
      <c r="FC174" s="198">
        <f t="shared" si="554"/>
        <v>0.17999999999999972</v>
      </c>
      <c r="FD174" s="503">
        <f t="shared" si="514"/>
        <v>0</v>
      </c>
      <c r="FE174" s="503">
        <f t="shared" si="477"/>
        <v>0</v>
      </c>
      <c r="FF174" s="503">
        <f t="shared" si="515"/>
        <v>0</v>
      </c>
      <c r="FG174" s="503">
        <f t="shared" si="516"/>
        <v>0</v>
      </c>
      <c r="FH174" s="504">
        <f t="shared" si="466"/>
        <v>-22.792854038647171</v>
      </c>
      <c r="FI174" s="513">
        <f t="shared" si="478"/>
        <v>0.17999999999999972</v>
      </c>
      <c r="FJ174" s="513">
        <f t="shared" si="562"/>
        <v>0.17999999999999972</v>
      </c>
      <c r="FK174" s="513">
        <f t="shared" si="517"/>
        <v>0.17999999999999972</v>
      </c>
      <c r="FL174" s="161"/>
      <c r="FN174" s="103">
        <f t="shared" si="518"/>
        <v>-21.021824596811964</v>
      </c>
      <c r="FO174" s="229">
        <v>-21.922633333333334</v>
      </c>
      <c r="FP174" s="179"/>
      <c r="FQ174" s="36">
        <v>42416</v>
      </c>
      <c r="FR174" s="104">
        <v>1.4469000000000001</v>
      </c>
      <c r="FS174" s="107">
        <v>1.398425</v>
      </c>
      <c r="FT174" s="173">
        <v>-22.658481599999973</v>
      </c>
      <c r="FU174" s="197">
        <v>0.1</v>
      </c>
      <c r="FV174" s="218">
        <v>3.101575</v>
      </c>
      <c r="FW174" s="159">
        <f t="shared" si="519"/>
        <v>0</v>
      </c>
      <c r="FX174" s="227">
        <f t="shared" si="520"/>
        <v>1.6</v>
      </c>
      <c r="FY174" s="198">
        <f t="shared" si="521"/>
        <v>-24.277999999999995</v>
      </c>
      <c r="FZ174" s="198">
        <f t="shared" si="555"/>
        <v>0.16000000000000014</v>
      </c>
      <c r="GA174" s="503">
        <f t="shared" si="522"/>
        <v>0</v>
      </c>
      <c r="GB174" s="503">
        <f t="shared" si="479"/>
        <v>0</v>
      </c>
      <c r="GC174" s="503">
        <f t="shared" si="523"/>
        <v>0</v>
      </c>
      <c r="GD174" s="503">
        <f t="shared" si="524"/>
        <v>0</v>
      </c>
      <c r="GE174" s="504">
        <f t="shared" si="467"/>
        <v>-23.757999999999992</v>
      </c>
      <c r="GF174" s="513">
        <f t="shared" si="480"/>
        <v>0.16000000000000014</v>
      </c>
      <c r="GG174" s="513">
        <f t="shared" si="563"/>
        <v>0.16000000000000014</v>
      </c>
      <c r="GH174" s="513">
        <f t="shared" si="525"/>
        <v>0.27200000000000024</v>
      </c>
      <c r="GI174" s="161"/>
      <c r="GK174" s="103">
        <f t="shared" si="526"/>
        <v>-23.649608547470713</v>
      </c>
      <c r="GL174" s="178"/>
      <c r="GM174" s="179"/>
      <c r="GN174" s="36">
        <v>42416</v>
      </c>
      <c r="GO174" s="104">
        <v>1.4469000000000001</v>
      </c>
      <c r="GP174" s="107">
        <v>1.398425</v>
      </c>
      <c r="GQ174" s="173">
        <v>-22.658481599999973</v>
      </c>
      <c r="GR174" s="197">
        <v>0.1</v>
      </c>
      <c r="GS174" s="218">
        <v>-0.39842500000000003</v>
      </c>
      <c r="GT174" s="159">
        <f t="shared" si="527"/>
        <v>0</v>
      </c>
      <c r="GU174" s="227">
        <f t="shared" si="528"/>
        <v>1.05</v>
      </c>
      <c r="GV174" s="198">
        <f t="shared" si="529"/>
        <v>-22.864999999999977</v>
      </c>
      <c r="GW174" s="198">
        <f t="shared" si="556"/>
        <v>0.10500000000000043</v>
      </c>
      <c r="GX174" s="503">
        <f t="shared" si="530"/>
        <v>0</v>
      </c>
      <c r="GY174" s="503">
        <f t="shared" si="481"/>
        <v>0</v>
      </c>
      <c r="GZ174" s="503">
        <f t="shared" si="531"/>
        <v>0</v>
      </c>
      <c r="HA174" s="503">
        <f t="shared" si="532"/>
        <v>0</v>
      </c>
      <c r="HB174" s="504">
        <f t="shared" si="468"/>
        <v>-22.243454129133184</v>
      </c>
      <c r="HC174" s="513">
        <f t="shared" si="482"/>
        <v>0.10500000000000043</v>
      </c>
      <c r="HD174" s="513">
        <f t="shared" si="564"/>
        <v>0.10500000000000043</v>
      </c>
      <c r="HE174" s="513">
        <f t="shared" si="533"/>
        <v>0.10500000000000043</v>
      </c>
      <c r="HF174" s="161"/>
      <c r="HH174" s="103">
        <f t="shared" si="534"/>
        <v>-22.394054129133163</v>
      </c>
      <c r="HJ174" s="179"/>
      <c r="HK174" s="36">
        <v>42416</v>
      </c>
      <c r="HL174" s="104">
        <v>1.4469000000000001</v>
      </c>
      <c r="HM174" s="107">
        <v>1.398425</v>
      </c>
      <c r="HN174" s="173">
        <v>-22.658481599999973</v>
      </c>
      <c r="HO174" s="197">
        <v>0.1</v>
      </c>
      <c r="HP174" s="218">
        <v>-3.0484249999999999</v>
      </c>
      <c r="HQ174" s="159">
        <f t="shared" si="535"/>
        <v>-1</v>
      </c>
      <c r="HR174" s="227">
        <f t="shared" si="536"/>
        <v>0</v>
      </c>
      <c r="HS174" s="198">
        <f t="shared" si="537"/>
        <v>-25.051999999999989</v>
      </c>
      <c r="HT174" s="198">
        <f t="shared" si="557"/>
        <v>-3.0000000000001137E-2</v>
      </c>
      <c r="HU174" s="503">
        <f t="shared" si="538"/>
        <v>0</v>
      </c>
      <c r="HV174" s="503">
        <f t="shared" si="483"/>
        <v>0</v>
      </c>
      <c r="HW174" s="503">
        <f t="shared" si="539"/>
        <v>0</v>
      </c>
      <c r="HX174" s="503">
        <f t="shared" si="540"/>
        <v>0</v>
      </c>
      <c r="HY174" s="504">
        <f t="shared" si="469"/>
        <v>-24.431999999999988</v>
      </c>
      <c r="HZ174" s="513">
        <f t="shared" si="484"/>
        <v>-1.8000000000000682E-2</v>
      </c>
      <c r="IA174" s="513">
        <f t="shared" si="565"/>
        <v>-1.2000000000000455E-2</v>
      </c>
      <c r="IB174" s="513">
        <f t="shared" si="541"/>
        <v>-1.2000000000000455E-2</v>
      </c>
      <c r="IC174" s="161"/>
      <c r="ID174" s="159"/>
      <c r="IE174" s="103">
        <f t="shared" si="542"/>
        <v>-23.933179903397281</v>
      </c>
      <c r="IF174" s="178"/>
      <c r="IG174" s="179"/>
      <c r="IH174" s="36">
        <v>42416</v>
      </c>
      <c r="II174" s="104">
        <v>1.4469000000000001</v>
      </c>
      <c r="IJ174" s="107">
        <v>1.398425</v>
      </c>
      <c r="IK174" s="173">
        <v>-22.658481599999973</v>
      </c>
      <c r="IL174" s="197">
        <v>0.1</v>
      </c>
      <c r="IM174" s="218"/>
      <c r="IN174" s="159">
        <f t="shared" si="543"/>
        <v>0</v>
      </c>
      <c r="IO174" s="227">
        <f t="shared" si="544"/>
        <v>1.05</v>
      </c>
      <c r="IP174" s="198">
        <f t="shared" si="545"/>
        <v>-22.764999999999993</v>
      </c>
      <c r="IQ174" s="198">
        <f t="shared" si="558"/>
        <v>0.10500000000000043</v>
      </c>
      <c r="IR174" s="503">
        <f t="shared" si="546"/>
        <v>0</v>
      </c>
      <c r="IS174" s="503">
        <f t="shared" si="485"/>
        <v>0</v>
      </c>
      <c r="IT174" s="503">
        <f t="shared" si="547"/>
        <v>0</v>
      </c>
      <c r="IU174" s="503">
        <f t="shared" si="548"/>
        <v>0</v>
      </c>
      <c r="IV174" s="504">
        <f t="shared" si="470"/>
        <v>-22.309167740969176</v>
      </c>
      <c r="IW174" s="513">
        <f t="shared" si="486"/>
        <v>0.10500000000000043</v>
      </c>
      <c r="IX174" s="513">
        <f t="shared" si="566"/>
        <v>0.10500000000000043</v>
      </c>
      <c r="IY174" s="513">
        <f t="shared" si="549"/>
        <v>0.10500000000000043</v>
      </c>
      <c r="IZ174" s="161"/>
      <c r="JA174" s="159"/>
      <c r="JB174" s="103">
        <f t="shared" si="550"/>
        <v>-21.910014087414069</v>
      </c>
      <c r="JC174" s="184"/>
      <c r="JD174" s="515">
        <v>-22.658481599999973</v>
      </c>
      <c r="JF174" s="159">
        <v>1.9515749999999996</v>
      </c>
      <c r="JG174" s="159">
        <f t="shared" si="455"/>
        <v>-22.343094754535993</v>
      </c>
      <c r="JH174" s="159"/>
      <c r="JJ174" s="159">
        <v>1.601575</v>
      </c>
      <c r="JK174" s="159">
        <f t="shared" si="456"/>
        <v>-22.448721249792321</v>
      </c>
      <c r="JL174" s="159"/>
      <c r="JN174" s="159">
        <v>2.0515750000000001</v>
      </c>
      <c r="JO174" s="159">
        <f t="shared" si="457"/>
        <v>-19.952124073501174</v>
      </c>
      <c r="JP174" s="228">
        <v>-18.501088888888891</v>
      </c>
      <c r="JR174" s="159">
        <v>5.0015750000000008</v>
      </c>
      <c r="JS174" s="159">
        <f t="shared" si="458"/>
        <v>-21.021824596811964</v>
      </c>
      <c r="JT174" s="228">
        <v>-21.922633333333334</v>
      </c>
      <c r="JV174" s="159">
        <v>3.101575</v>
      </c>
      <c r="JW174" s="159">
        <f t="shared" si="459"/>
        <v>-23.649608547470713</v>
      </c>
      <c r="JX174" s="159"/>
      <c r="JZ174" s="159">
        <v>-0.39842500000000003</v>
      </c>
      <c r="KA174" s="159">
        <f t="shared" si="460"/>
        <v>-22.394054129133163</v>
      </c>
      <c r="KB174" s="159"/>
      <c r="KD174" s="370">
        <v>-3.0484249999999999</v>
      </c>
      <c r="KE174" s="159">
        <f t="shared" si="461"/>
        <v>-23.933179903397281</v>
      </c>
      <c r="KF174" s="159"/>
      <c r="KH174" s="218"/>
      <c r="KI174" s="159"/>
      <c r="KJ174" s="159"/>
      <c r="KK174" s="36">
        <v>42416</v>
      </c>
      <c r="KL174" s="36"/>
    </row>
    <row r="175" spans="1:315" x14ac:dyDescent="0.25">
      <c r="A175" s="95">
        <v>41321</v>
      </c>
      <c r="B175" s="36">
        <v>41321</v>
      </c>
      <c r="C175" s="303">
        <v>3.3499999999999996</v>
      </c>
      <c r="D175" s="303">
        <v>3</v>
      </c>
      <c r="E175" s="303">
        <v>3.45</v>
      </c>
      <c r="F175" s="303">
        <v>6.4</v>
      </c>
      <c r="G175" s="303">
        <v>4.5</v>
      </c>
      <c r="H175" s="303">
        <v>1</v>
      </c>
      <c r="I175" s="303">
        <v>-1.65</v>
      </c>
      <c r="J175" s="303"/>
      <c r="K175" s="105"/>
      <c r="L175" s="36">
        <v>42416</v>
      </c>
      <c r="M175" s="104">
        <v>1.4469000000000001</v>
      </c>
      <c r="N175" s="98">
        <f t="shared" si="453"/>
        <v>1.398425</v>
      </c>
      <c r="O175" s="107">
        <f t="shared" si="454"/>
        <v>1.3505166666666666</v>
      </c>
      <c r="P175" s="264"/>
      <c r="Q175" s="177">
        <v>42416</v>
      </c>
      <c r="R175" s="303">
        <v>3.3499999999999996</v>
      </c>
      <c r="S175" s="219">
        <v>1.9515749999999996</v>
      </c>
      <c r="U175" s="303">
        <v>3</v>
      </c>
      <c r="V175" s="219">
        <v>1.601575</v>
      </c>
      <c r="X175" s="303">
        <v>3.45</v>
      </c>
      <c r="Y175" s="219">
        <v>2.0515750000000001</v>
      </c>
      <c r="Z175" s="182">
        <v>-18.501088888888891</v>
      </c>
      <c r="AA175" s="303">
        <v>6.4</v>
      </c>
      <c r="AB175" s="219">
        <v>5.0015750000000008</v>
      </c>
      <c r="AC175" s="182">
        <v>-21.922633333333334</v>
      </c>
      <c r="AD175" s="303">
        <v>4.5</v>
      </c>
      <c r="AE175" s="218">
        <v>3.101575</v>
      </c>
      <c r="AG175" s="303">
        <v>1</v>
      </c>
      <c r="AH175" s="218">
        <v>-0.39842500000000003</v>
      </c>
      <c r="AJ175" s="303">
        <v>-1.65</v>
      </c>
      <c r="AK175" s="218">
        <v>-3.0484249999999999</v>
      </c>
      <c r="AL175" s="103"/>
      <c r="AM175" s="485"/>
      <c r="AN175" s="103"/>
      <c r="AO175" s="103"/>
      <c r="AZ175" s="36">
        <v>42417</v>
      </c>
      <c r="BA175" s="303">
        <v>3.25</v>
      </c>
      <c r="BB175" s="227"/>
      <c r="BC175" s="303">
        <v>3.55</v>
      </c>
      <c r="BD175" s="184"/>
      <c r="BE175" s="303">
        <v>1.5</v>
      </c>
      <c r="BF175" s="184"/>
      <c r="BG175" s="303">
        <v>5.55</v>
      </c>
      <c r="BH175" s="184"/>
      <c r="BI175" s="303">
        <v>4.0500000000000007</v>
      </c>
      <c r="BJ175" s="184"/>
      <c r="BK175" s="303">
        <v>-0.30000000000000004</v>
      </c>
      <c r="BL175" s="374"/>
      <c r="BM175" s="303">
        <v>-1.3499999999999999</v>
      </c>
      <c r="BN175" s="184"/>
      <c r="BO175" s="103"/>
      <c r="BP175" s="184"/>
      <c r="BQ175">
        <f t="shared" si="396"/>
        <v>1</v>
      </c>
      <c r="BR175" s="36">
        <v>42405</v>
      </c>
      <c r="BS175">
        <v>111</v>
      </c>
      <c r="BT175">
        <f t="shared" si="393"/>
        <v>1.1100000000000001</v>
      </c>
      <c r="BU175" s="490"/>
      <c r="BV175" s="36">
        <v>42417</v>
      </c>
      <c r="BW175" s="100">
        <v>121</v>
      </c>
      <c r="BX175" s="100">
        <f t="shared" si="394"/>
        <v>1.21</v>
      </c>
      <c r="BY175" s="100">
        <f t="shared" si="395"/>
        <v>-22.578834223959987</v>
      </c>
      <c r="BZ175" s="100"/>
      <c r="CA175" s="100"/>
      <c r="CB175" s="485"/>
      <c r="CC175" s="36">
        <v>42417</v>
      </c>
      <c r="CD175" s="104">
        <v>1.54555</v>
      </c>
      <c r="CE175" s="107">
        <v>1.4962249999999999</v>
      </c>
      <c r="CF175" s="173">
        <v>-22.578834223959987</v>
      </c>
      <c r="CG175" s="197">
        <v>0.1</v>
      </c>
      <c r="CH175" s="219">
        <v>1.7537750000000001</v>
      </c>
      <c r="CI175" s="159">
        <f t="shared" si="487"/>
        <v>0</v>
      </c>
      <c r="CJ175" s="227">
        <f t="shared" si="488"/>
        <v>1.2</v>
      </c>
      <c r="CK175" s="198">
        <f t="shared" si="489"/>
        <v>-23.169999999999991</v>
      </c>
      <c r="CL175" s="198">
        <f t="shared" si="551"/>
        <v>0.12000000000000099</v>
      </c>
      <c r="CM175" s="503">
        <f t="shared" si="490"/>
        <v>0</v>
      </c>
      <c r="CN175" s="503">
        <f t="shared" si="471"/>
        <v>0</v>
      </c>
      <c r="CO175" s="503">
        <f t="shared" si="491"/>
        <v>0</v>
      </c>
      <c r="CP175" s="503">
        <f t="shared" si="492"/>
        <v>0</v>
      </c>
      <c r="CQ175" s="504">
        <f t="shared" si="463"/>
        <v>-23.019999999999989</v>
      </c>
      <c r="CR175" s="513">
        <f t="shared" si="472"/>
        <v>0.12000000000000099</v>
      </c>
      <c r="CS175" s="513">
        <f t="shared" si="559"/>
        <v>0.12000000000000099</v>
      </c>
      <c r="CT175" s="513">
        <f t="shared" si="493"/>
        <v>0.20400000000000168</v>
      </c>
      <c r="CU175" s="161"/>
      <c r="CW175" s="103">
        <f t="shared" si="494"/>
        <v>-22.139094754535993</v>
      </c>
      <c r="CZ175" s="36">
        <v>42417</v>
      </c>
      <c r="DA175" s="104">
        <v>1.54555</v>
      </c>
      <c r="DB175" s="107">
        <v>1.4962249999999999</v>
      </c>
      <c r="DC175" s="173">
        <v>-22.578834223959987</v>
      </c>
      <c r="DD175" s="197">
        <v>0.1</v>
      </c>
      <c r="DE175" s="219">
        <v>2.0537749999999999</v>
      </c>
      <c r="DF175" s="159">
        <f t="shared" si="495"/>
        <v>0</v>
      </c>
      <c r="DG175" s="227">
        <f t="shared" si="496"/>
        <v>1.4</v>
      </c>
      <c r="DH175" s="198">
        <f t="shared" si="497"/>
        <v>-23.914999999999996</v>
      </c>
      <c r="DI175" s="198">
        <f t="shared" si="552"/>
        <v>0.14000000000000057</v>
      </c>
      <c r="DJ175" s="503">
        <f t="shared" si="498"/>
        <v>0</v>
      </c>
      <c r="DK175" s="503">
        <f t="shared" si="473"/>
        <v>0</v>
      </c>
      <c r="DL175" s="503">
        <f t="shared" si="499"/>
        <v>0</v>
      </c>
      <c r="DM175" s="503">
        <f t="shared" si="500"/>
        <v>0</v>
      </c>
      <c r="DN175" s="504">
        <f t="shared" si="464"/>
        <v>-23.664999999999992</v>
      </c>
      <c r="DO175" s="513">
        <f t="shared" si="474"/>
        <v>0.14000000000000057</v>
      </c>
      <c r="DP175" s="513">
        <f t="shared" si="560"/>
        <v>0.14000000000000057</v>
      </c>
      <c r="DQ175" s="513">
        <f t="shared" si="501"/>
        <v>0.23800000000000096</v>
      </c>
      <c r="DR175" s="161"/>
      <c r="DT175" s="103">
        <f t="shared" si="502"/>
        <v>-22.210721249792321</v>
      </c>
      <c r="DU175" s="178"/>
      <c r="DV175" s="179"/>
      <c r="DW175" s="36">
        <v>42417</v>
      </c>
      <c r="DX175" s="104">
        <v>1.54555</v>
      </c>
      <c r="DY175" s="107">
        <v>1.4962249999999999</v>
      </c>
      <c r="DZ175" s="173">
        <v>-22.578834223959987</v>
      </c>
      <c r="EA175" s="197">
        <v>0.1</v>
      </c>
      <c r="EB175" s="219">
        <v>3.7750000000000838E-3</v>
      </c>
      <c r="EC175" s="159">
        <f t="shared" si="503"/>
        <v>0</v>
      </c>
      <c r="ED175" s="227">
        <f t="shared" si="504"/>
        <v>1.1000000000000001</v>
      </c>
      <c r="EE175" s="198">
        <f t="shared" si="505"/>
        <v>-20.776014396181186</v>
      </c>
      <c r="EF175" s="198">
        <f t="shared" si="553"/>
        <v>0.10999999999999943</v>
      </c>
      <c r="EG175" s="503">
        <f t="shared" si="506"/>
        <v>0</v>
      </c>
      <c r="EH175" s="503">
        <f t="shared" si="475"/>
        <v>0</v>
      </c>
      <c r="EI175" s="503">
        <f t="shared" si="507"/>
        <v>0</v>
      </c>
      <c r="EJ175" s="503">
        <f t="shared" si="508"/>
        <v>0</v>
      </c>
      <c r="EK175" s="504">
        <f t="shared" si="465"/>
        <v>-20.460124073501181</v>
      </c>
      <c r="EL175" s="513">
        <f t="shared" si="476"/>
        <v>0.10999999999999943</v>
      </c>
      <c r="EM175" s="513">
        <f t="shared" si="561"/>
        <v>0.10999999999999943</v>
      </c>
      <c r="EN175" s="513">
        <f t="shared" si="509"/>
        <v>0.10999999999999943</v>
      </c>
      <c r="EO175" s="161"/>
      <c r="EQ175" s="103">
        <f t="shared" si="510"/>
        <v>-19.842124073501175</v>
      </c>
      <c r="ER175" s="178"/>
      <c r="ES175" s="179"/>
      <c r="ET175" s="36">
        <v>42417</v>
      </c>
      <c r="EU175" s="104">
        <v>1.54555</v>
      </c>
      <c r="EV175" s="107">
        <v>1.4962249999999999</v>
      </c>
      <c r="EW175" s="173">
        <v>-22.578834223959987</v>
      </c>
      <c r="EX175" s="197">
        <v>0.1</v>
      </c>
      <c r="EY175" s="219">
        <v>4.0537749999999999</v>
      </c>
      <c r="EZ175" s="159">
        <f t="shared" si="511"/>
        <v>0</v>
      </c>
      <c r="FA175" s="227">
        <f t="shared" si="512"/>
        <v>1.8</v>
      </c>
      <c r="FB175" s="198">
        <f t="shared" si="513"/>
        <v>-21.982854038647179</v>
      </c>
      <c r="FC175" s="198">
        <f t="shared" si="554"/>
        <v>0.17999999999999972</v>
      </c>
      <c r="FD175" s="503">
        <f t="shared" si="514"/>
        <v>0</v>
      </c>
      <c r="FE175" s="503">
        <f t="shared" si="477"/>
        <v>0</v>
      </c>
      <c r="FF175" s="503">
        <f t="shared" si="515"/>
        <v>0</v>
      </c>
      <c r="FG175" s="503">
        <f t="shared" si="516"/>
        <v>0</v>
      </c>
      <c r="FH175" s="504">
        <f t="shared" si="466"/>
        <v>-22.612854038647171</v>
      </c>
      <c r="FI175" s="513">
        <f t="shared" si="478"/>
        <v>0.17999999999999972</v>
      </c>
      <c r="FJ175" s="513">
        <f t="shared" si="562"/>
        <v>0.17999999999999972</v>
      </c>
      <c r="FK175" s="513">
        <f t="shared" si="517"/>
        <v>0.17999999999999972</v>
      </c>
      <c r="FL175" s="161"/>
      <c r="FN175" s="103">
        <f t="shared" si="518"/>
        <v>-20.841824596811964</v>
      </c>
      <c r="FO175" s="178"/>
      <c r="FP175" s="179"/>
      <c r="FQ175" s="36">
        <v>42417</v>
      </c>
      <c r="FR175" s="104">
        <v>1.54555</v>
      </c>
      <c r="FS175" s="107">
        <v>1.4962249999999999</v>
      </c>
      <c r="FT175" s="173">
        <v>-22.578834223959987</v>
      </c>
      <c r="FU175" s="197">
        <v>0.1</v>
      </c>
      <c r="FV175" s="218">
        <v>2.5537750000000008</v>
      </c>
      <c r="FW175" s="159">
        <f t="shared" si="519"/>
        <v>0</v>
      </c>
      <c r="FX175" s="227">
        <f t="shared" si="520"/>
        <v>1.4</v>
      </c>
      <c r="FY175" s="198">
        <f t="shared" si="521"/>
        <v>-24.137999999999995</v>
      </c>
      <c r="FZ175" s="198">
        <f t="shared" si="555"/>
        <v>0.14000000000000057</v>
      </c>
      <c r="GA175" s="503">
        <f t="shared" si="522"/>
        <v>0</v>
      </c>
      <c r="GB175" s="503">
        <f t="shared" si="479"/>
        <v>0</v>
      </c>
      <c r="GC175" s="503">
        <f t="shared" si="523"/>
        <v>0</v>
      </c>
      <c r="GD175" s="503">
        <f t="shared" si="524"/>
        <v>0</v>
      </c>
      <c r="GE175" s="504">
        <f t="shared" si="467"/>
        <v>-23.617999999999991</v>
      </c>
      <c r="GF175" s="513">
        <f t="shared" si="480"/>
        <v>0.14000000000000057</v>
      </c>
      <c r="GG175" s="513">
        <f t="shared" si="563"/>
        <v>0.14000000000000057</v>
      </c>
      <c r="GH175" s="513">
        <f t="shared" si="525"/>
        <v>0.23800000000000096</v>
      </c>
      <c r="GI175" s="161"/>
      <c r="GK175" s="103">
        <f t="shared" si="526"/>
        <v>-23.411608547470713</v>
      </c>
      <c r="GL175" s="178"/>
      <c r="GM175" s="179"/>
      <c r="GN175" s="36">
        <v>42417</v>
      </c>
      <c r="GO175" s="104">
        <v>1.54555</v>
      </c>
      <c r="GP175" s="107">
        <v>1.4962249999999999</v>
      </c>
      <c r="GQ175" s="173">
        <v>-22.578834223959987</v>
      </c>
      <c r="GR175" s="197">
        <v>0.1</v>
      </c>
      <c r="GS175" s="218">
        <v>-1.796225</v>
      </c>
      <c r="GT175" s="159">
        <f t="shared" si="527"/>
        <v>0.5</v>
      </c>
      <c r="GU175" s="227">
        <f t="shared" si="528"/>
        <v>0</v>
      </c>
      <c r="GV175" s="198">
        <f t="shared" si="529"/>
        <v>-22.814999999999976</v>
      </c>
      <c r="GW175" s="198">
        <f t="shared" si="556"/>
        <v>5.0000000000000711E-2</v>
      </c>
      <c r="GX175" s="503">
        <f t="shared" si="530"/>
        <v>0</v>
      </c>
      <c r="GY175" s="503">
        <f t="shared" si="481"/>
        <v>0</v>
      </c>
      <c r="GZ175" s="503">
        <f t="shared" si="531"/>
        <v>0</v>
      </c>
      <c r="HA175" s="503">
        <f t="shared" si="532"/>
        <v>0</v>
      </c>
      <c r="HB175" s="504">
        <f t="shared" si="468"/>
        <v>-22.193454129133183</v>
      </c>
      <c r="HC175" s="513">
        <f t="shared" si="482"/>
        <v>5.0000000000000711E-2</v>
      </c>
      <c r="HD175" s="513">
        <f t="shared" si="564"/>
        <v>5.0000000000000711E-2</v>
      </c>
      <c r="HE175" s="513">
        <f t="shared" si="533"/>
        <v>5.0000000000000711E-2</v>
      </c>
      <c r="HF175" s="161"/>
      <c r="HH175" s="103">
        <f t="shared" si="534"/>
        <v>-22.344054129133163</v>
      </c>
      <c r="HJ175" s="179"/>
      <c r="HK175" s="36">
        <v>42417</v>
      </c>
      <c r="HL175" s="104">
        <v>1.54555</v>
      </c>
      <c r="HM175" s="107">
        <v>1.4962249999999999</v>
      </c>
      <c r="HN175" s="173">
        <v>-22.578834223959987</v>
      </c>
      <c r="HO175" s="197">
        <v>0.1</v>
      </c>
      <c r="HP175" s="218">
        <v>-2.8462249999999996</v>
      </c>
      <c r="HQ175" s="159">
        <f t="shared" si="535"/>
        <v>-0.5</v>
      </c>
      <c r="HR175" s="227">
        <f t="shared" si="536"/>
        <v>0</v>
      </c>
      <c r="HS175" s="198">
        <f t="shared" si="537"/>
        <v>-25.06699999999999</v>
      </c>
      <c r="HT175" s="198">
        <f t="shared" si="557"/>
        <v>-1.5000000000000568E-2</v>
      </c>
      <c r="HU175" s="503">
        <f t="shared" si="538"/>
        <v>0</v>
      </c>
      <c r="HV175" s="503">
        <f t="shared" si="483"/>
        <v>0</v>
      </c>
      <c r="HW175" s="503">
        <f t="shared" si="539"/>
        <v>0</v>
      </c>
      <c r="HX175" s="503">
        <f t="shared" si="540"/>
        <v>0</v>
      </c>
      <c r="HY175" s="504">
        <f t="shared" si="469"/>
        <v>-24.446999999999989</v>
      </c>
      <c r="HZ175" s="513">
        <f t="shared" si="484"/>
        <v>-9.0000000000003411E-3</v>
      </c>
      <c r="IA175" s="513">
        <f t="shared" si="565"/>
        <v>-6.0000000000002274E-3</v>
      </c>
      <c r="IB175" s="513">
        <f t="shared" si="541"/>
        <v>-6.0000000000002274E-3</v>
      </c>
      <c r="IC175" s="161"/>
      <c r="ID175" s="159"/>
      <c r="IE175" s="103">
        <f t="shared" si="542"/>
        <v>-23.939179903397282</v>
      </c>
      <c r="IF175" s="178"/>
      <c r="IG175" s="179"/>
      <c r="IH175" s="36">
        <v>42417</v>
      </c>
      <c r="II175" s="104">
        <v>1.54555</v>
      </c>
      <c r="IJ175" s="107">
        <v>1.4962249999999999</v>
      </c>
      <c r="IK175" s="173">
        <v>-22.578834223959987</v>
      </c>
      <c r="IL175" s="197">
        <v>0.1</v>
      </c>
      <c r="IM175" s="218"/>
      <c r="IN175" s="159">
        <f t="shared" si="543"/>
        <v>0</v>
      </c>
      <c r="IO175" s="227">
        <f t="shared" si="544"/>
        <v>1.05</v>
      </c>
      <c r="IP175" s="198">
        <f t="shared" si="545"/>
        <v>-22.659999999999993</v>
      </c>
      <c r="IQ175" s="198">
        <f t="shared" si="558"/>
        <v>0.10500000000000043</v>
      </c>
      <c r="IR175" s="503">
        <f t="shared" si="546"/>
        <v>0</v>
      </c>
      <c r="IS175" s="503">
        <f t="shared" si="485"/>
        <v>0</v>
      </c>
      <c r="IT175" s="503">
        <f t="shared" si="547"/>
        <v>0</v>
      </c>
      <c r="IU175" s="503">
        <f t="shared" si="548"/>
        <v>0</v>
      </c>
      <c r="IV175" s="504">
        <f t="shared" si="470"/>
        <v>-22.204167740969176</v>
      </c>
      <c r="IW175" s="513">
        <f t="shared" si="486"/>
        <v>0.10500000000000043</v>
      </c>
      <c r="IX175" s="513">
        <f t="shared" si="566"/>
        <v>0.10500000000000043</v>
      </c>
      <c r="IY175" s="513">
        <f t="shared" si="549"/>
        <v>0.10500000000000043</v>
      </c>
      <c r="IZ175" s="161"/>
      <c r="JA175" s="159"/>
      <c r="JB175" s="103">
        <f t="shared" si="550"/>
        <v>-21.805014087414069</v>
      </c>
      <c r="JC175" s="184"/>
      <c r="JD175" s="515">
        <v>-22.578834223959987</v>
      </c>
      <c r="JF175" s="159">
        <v>1.7537750000000001</v>
      </c>
      <c r="JG175" s="159">
        <f t="shared" si="455"/>
        <v>-22.139094754535993</v>
      </c>
      <c r="JH175" s="159"/>
      <c r="JJ175" s="159">
        <v>2.0537749999999999</v>
      </c>
      <c r="JK175" s="159">
        <f t="shared" si="456"/>
        <v>-22.210721249792321</v>
      </c>
      <c r="JL175" s="159"/>
      <c r="JN175" s="159">
        <v>3.7750000000000838E-3</v>
      </c>
      <c r="JO175" s="159">
        <f t="shared" si="457"/>
        <v>-19.842124073501175</v>
      </c>
      <c r="JP175" s="159"/>
      <c r="JR175" s="159">
        <v>4.0537749999999999</v>
      </c>
      <c r="JS175" s="159">
        <f t="shared" si="458"/>
        <v>-20.841824596811964</v>
      </c>
      <c r="JT175" s="159"/>
      <c r="JV175" s="159">
        <v>2.5537750000000008</v>
      </c>
      <c r="JW175" s="159">
        <f t="shared" si="459"/>
        <v>-23.411608547470713</v>
      </c>
      <c r="JX175" s="159"/>
      <c r="JZ175" s="159">
        <v>-1.796225</v>
      </c>
      <c r="KA175" s="159">
        <f t="shared" si="460"/>
        <v>-22.344054129133163</v>
      </c>
      <c r="KB175" s="159"/>
      <c r="KD175" s="370">
        <v>-2.8462249999999996</v>
      </c>
      <c r="KE175" s="159">
        <f t="shared" si="461"/>
        <v>-23.939179903397282</v>
      </c>
      <c r="KF175" s="159"/>
      <c r="KH175" s="218"/>
      <c r="KI175" s="159"/>
      <c r="KJ175" s="159"/>
      <c r="KK175" s="36">
        <v>42417</v>
      </c>
      <c r="KL175" s="36"/>
    </row>
    <row r="176" spans="1:315" x14ac:dyDescent="0.25">
      <c r="A176" s="95">
        <v>41322</v>
      </c>
      <c r="B176" s="36">
        <v>41322</v>
      </c>
      <c r="C176" s="303">
        <v>3.25</v>
      </c>
      <c r="D176" s="303">
        <v>3.55</v>
      </c>
      <c r="E176" s="303">
        <v>1.5</v>
      </c>
      <c r="F176" s="303">
        <v>5.55</v>
      </c>
      <c r="G176" s="303">
        <v>4.0500000000000007</v>
      </c>
      <c r="H176" s="303">
        <v>-0.30000000000000004</v>
      </c>
      <c r="I176" s="303">
        <v>-1.3499999999999999</v>
      </c>
      <c r="J176" s="303"/>
      <c r="K176" s="105"/>
      <c r="L176" s="36">
        <v>42417</v>
      </c>
      <c r="M176" s="104">
        <v>1.54555</v>
      </c>
      <c r="N176" s="98">
        <f t="shared" si="453"/>
        <v>1.4962249999999999</v>
      </c>
      <c r="O176" s="107">
        <f t="shared" si="454"/>
        <v>1.4474666666666665</v>
      </c>
      <c r="P176" s="264"/>
      <c r="Q176" s="177">
        <v>42417</v>
      </c>
      <c r="R176" s="303">
        <v>3.25</v>
      </c>
      <c r="S176" s="219">
        <v>1.7537750000000001</v>
      </c>
      <c r="U176" s="303">
        <v>3.55</v>
      </c>
      <c r="V176" s="219">
        <v>2.0537749999999999</v>
      </c>
      <c r="X176" s="303">
        <v>1.5</v>
      </c>
      <c r="Y176" s="219">
        <v>3.7750000000000838E-3</v>
      </c>
      <c r="AA176" s="303">
        <v>5.55</v>
      </c>
      <c r="AB176" s="219">
        <v>4.0537749999999999</v>
      </c>
      <c r="AD176" s="303">
        <v>4.0500000000000007</v>
      </c>
      <c r="AE176" s="218">
        <v>2.5537750000000008</v>
      </c>
      <c r="AG176" s="303">
        <v>-0.30000000000000004</v>
      </c>
      <c r="AH176" s="218">
        <v>-1.796225</v>
      </c>
      <c r="AJ176" s="303">
        <v>-1.3499999999999999</v>
      </c>
      <c r="AK176" s="218">
        <v>-2.8462249999999996</v>
      </c>
      <c r="AL176" s="103"/>
      <c r="AM176" s="485"/>
      <c r="AN176" s="103"/>
      <c r="AO176" s="103"/>
      <c r="AZ176" s="36">
        <v>42418</v>
      </c>
      <c r="BA176" s="303">
        <v>-5.0000000000000044E-2</v>
      </c>
      <c r="BB176" s="227"/>
      <c r="BC176" s="303">
        <v>2.8</v>
      </c>
      <c r="BD176" s="184"/>
      <c r="BE176" s="303">
        <v>1.4000000000000001</v>
      </c>
      <c r="BF176" s="184"/>
      <c r="BG176" s="303">
        <v>4.5</v>
      </c>
      <c r="BH176" s="184"/>
      <c r="BI176" s="303">
        <v>1.35</v>
      </c>
      <c r="BJ176" s="184"/>
      <c r="BK176" s="303">
        <v>-3.3</v>
      </c>
      <c r="BL176" s="374"/>
      <c r="BM176" s="303">
        <v>-4.7</v>
      </c>
      <c r="BN176" s="184"/>
      <c r="BO176" s="103"/>
      <c r="BP176" s="184"/>
      <c r="BQ176">
        <f t="shared" si="396"/>
        <v>1</v>
      </c>
      <c r="BR176" s="36">
        <v>42406</v>
      </c>
      <c r="BS176">
        <v>112</v>
      </c>
      <c r="BT176">
        <f t="shared" si="393"/>
        <v>1.1200000000000001</v>
      </c>
      <c r="BU176" s="100"/>
      <c r="BV176" s="36">
        <v>42418</v>
      </c>
      <c r="BW176" s="100">
        <v>122</v>
      </c>
      <c r="BX176" s="100">
        <f t="shared" si="394"/>
        <v>1.22</v>
      </c>
      <c r="BY176" s="100">
        <f t="shared" si="395"/>
        <v>-22.495699736959978</v>
      </c>
      <c r="BZ176" s="100"/>
      <c r="CA176" s="100"/>
      <c r="CB176" s="485"/>
      <c r="CC176" s="36">
        <v>42418</v>
      </c>
      <c r="CD176" s="104">
        <v>1.6458999999999999</v>
      </c>
      <c r="CE176" s="107">
        <v>1.5957249999999998</v>
      </c>
      <c r="CF176" s="173">
        <v>-22.495699736959978</v>
      </c>
      <c r="CG176" s="197">
        <v>0.1</v>
      </c>
      <c r="CH176" s="219">
        <v>-1.6457249999999999</v>
      </c>
      <c r="CI176" s="159">
        <f t="shared" si="487"/>
        <v>0.5</v>
      </c>
      <c r="CJ176" s="227">
        <f t="shared" si="488"/>
        <v>0</v>
      </c>
      <c r="CK176" s="198">
        <f t="shared" si="489"/>
        <v>-23.11999999999999</v>
      </c>
      <c r="CL176" s="198">
        <f t="shared" si="551"/>
        <v>5.0000000000000711E-2</v>
      </c>
      <c r="CM176" s="503">
        <f t="shared" si="490"/>
        <v>0</v>
      </c>
      <c r="CN176" s="503">
        <f t="shared" si="471"/>
        <v>0</v>
      </c>
      <c r="CO176" s="503">
        <f t="shared" si="491"/>
        <v>0</v>
      </c>
      <c r="CP176" s="503">
        <f t="shared" si="492"/>
        <v>0</v>
      </c>
      <c r="CQ176" s="504">
        <f t="shared" si="463"/>
        <v>-22.969999999999988</v>
      </c>
      <c r="CR176" s="513">
        <f t="shared" si="472"/>
        <v>5.0000000000000711E-2</v>
      </c>
      <c r="CS176" s="513">
        <f t="shared" si="559"/>
        <v>5.0000000000000711E-2</v>
      </c>
      <c r="CT176" s="513">
        <f t="shared" si="493"/>
        <v>8.50000000000012E-2</v>
      </c>
      <c r="CU176" s="161"/>
      <c r="CW176" s="103">
        <f t="shared" si="494"/>
        <v>-22.054094754535992</v>
      </c>
      <c r="CZ176" s="36">
        <v>42418</v>
      </c>
      <c r="DA176" s="104">
        <v>1.6458999999999999</v>
      </c>
      <c r="DB176" s="107">
        <v>1.5957249999999998</v>
      </c>
      <c r="DC176" s="173">
        <v>-22.495699736959978</v>
      </c>
      <c r="DD176" s="197">
        <v>0.1</v>
      </c>
      <c r="DE176" s="219">
        <v>1.204275</v>
      </c>
      <c r="DF176" s="159">
        <f t="shared" si="495"/>
        <v>0</v>
      </c>
      <c r="DG176" s="227">
        <f t="shared" si="496"/>
        <v>1.2</v>
      </c>
      <c r="DH176" s="198">
        <f t="shared" si="497"/>
        <v>-23.794999999999995</v>
      </c>
      <c r="DI176" s="198">
        <f t="shared" si="552"/>
        <v>0.12000000000000099</v>
      </c>
      <c r="DJ176" s="503">
        <f t="shared" si="498"/>
        <v>0</v>
      </c>
      <c r="DK176" s="503">
        <f t="shared" si="473"/>
        <v>0</v>
      </c>
      <c r="DL176" s="503">
        <f t="shared" si="499"/>
        <v>0</v>
      </c>
      <c r="DM176" s="503">
        <f t="shared" si="500"/>
        <v>0</v>
      </c>
      <c r="DN176" s="504">
        <f t="shared" si="464"/>
        <v>-23.544999999999991</v>
      </c>
      <c r="DO176" s="513">
        <f t="shared" si="474"/>
        <v>0.12000000000000099</v>
      </c>
      <c r="DP176" s="513">
        <f t="shared" si="560"/>
        <v>0.12000000000000099</v>
      </c>
      <c r="DQ176" s="513">
        <f t="shared" si="501"/>
        <v>0.20400000000000168</v>
      </c>
      <c r="DR176" s="161"/>
      <c r="DT176" s="103">
        <f t="shared" si="502"/>
        <v>-22.006721249792321</v>
      </c>
      <c r="DU176" s="178"/>
      <c r="DV176" s="179"/>
      <c r="DW176" s="36">
        <v>42418</v>
      </c>
      <c r="DX176" s="104">
        <v>1.6458999999999999</v>
      </c>
      <c r="DY176" s="107">
        <v>1.5957249999999998</v>
      </c>
      <c r="DZ176" s="173">
        <v>-22.495699736959978</v>
      </c>
      <c r="EA176" s="197">
        <v>0.1</v>
      </c>
      <c r="EB176" s="219">
        <v>-0.1957249999999997</v>
      </c>
      <c r="EC176" s="159">
        <f t="shared" si="503"/>
        <v>0</v>
      </c>
      <c r="ED176" s="227">
        <f t="shared" si="504"/>
        <v>1.05</v>
      </c>
      <c r="EE176" s="198">
        <f t="shared" si="505"/>
        <v>-20.671014396181185</v>
      </c>
      <c r="EF176" s="198">
        <f t="shared" si="553"/>
        <v>0.10500000000000043</v>
      </c>
      <c r="EG176" s="503">
        <f t="shared" si="506"/>
        <v>0</v>
      </c>
      <c r="EH176" s="503">
        <f t="shared" si="475"/>
        <v>0</v>
      </c>
      <c r="EI176" s="503">
        <f t="shared" si="507"/>
        <v>0</v>
      </c>
      <c r="EJ176" s="503">
        <f t="shared" si="508"/>
        <v>0</v>
      </c>
      <c r="EK176" s="504">
        <f t="shared" si="465"/>
        <v>-20.35512407350118</v>
      </c>
      <c r="EL176" s="513">
        <f t="shared" si="476"/>
        <v>0.10500000000000043</v>
      </c>
      <c r="EM176" s="513">
        <f t="shared" si="561"/>
        <v>0.10500000000000043</v>
      </c>
      <c r="EN176" s="513">
        <f t="shared" si="509"/>
        <v>0.10500000000000043</v>
      </c>
      <c r="EO176" s="161"/>
      <c r="EQ176" s="103">
        <f t="shared" si="510"/>
        <v>-19.737124073501175</v>
      </c>
      <c r="ER176" s="178"/>
      <c r="ES176" s="179"/>
      <c r="ET176" s="36">
        <v>42418</v>
      </c>
      <c r="EU176" s="104">
        <v>1.6458999999999999</v>
      </c>
      <c r="EV176" s="107">
        <v>1.5957249999999998</v>
      </c>
      <c r="EW176" s="173">
        <v>-22.495699736959978</v>
      </c>
      <c r="EX176" s="197">
        <v>0.1</v>
      </c>
      <c r="EY176" s="219">
        <v>2.9042750000000002</v>
      </c>
      <c r="EZ176" s="159">
        <f t="shared" si="511"/>
        <v>0</v>
      </c>
      <c r="FA176" s="227">
        <f t="shared" si="512"/>
        <v>1.4</v>
      </c>
      <c r="FB176" s="198">
        <f t="shared" si="513"/>
        <v>-21.842854038647179</v>
      </c>
      <c r="FC176" s="198">
        <f t="shared" si="554"/>
        <v>0.14000000000000057</v>
      </c>
      <c r="FD176" s="503">
        <f t="shared" si="514"/>
        <v>0</v>
      </c>
      <c r="FE176" s="503">
        <f t="shared" si="477"/>
        <v>0</v>
      </c>
      <c r="FF176" s="503">
        <f t="shared" si="515"/>
        <v>0</v>
      </c>
      <c r="FG176" s="503">
        <f t="shared" si="516"/>
        <v>0</v>
      </c>
      <c r="FH176" s="504">
        <f t="shared" si="466"/>
        <v>-22.472854038647171</v>
      </c>
      <c r="FI176" s="513">
        <f t="shared" si="478"/>
        <v>0.14000000000000057</v>
      </c>
      <c r="FJ176" s="513">
        <f t="shared" si="562"/>
        <v>0.14000000000000057</v>
      </c>
      <c r="FK176" s="513">
        <f t="shared" si="517"/>
        <v>0.14000000000000057</v>
      </c>
      <c r="FL176" s="161"/>
      <c r="FN176" s="103">
        <f t="shared" si="518"/>
        <v>-20.701824596811964</v>
      </c>
      <c r="FO176" s="178"/>
      <c r="FP176" s="179"/>
      <c r="FQ176" s="36">
        <v>42418</v>
      </c>
      <c r="FR176" s="104">
        <v>1.6458999999999999</v>
      </c>
      <c r="FS176" s="107">
        <v>1.5957249999999998</v>
      </c>
      <c r="FT176" s="173">
        <v>-22.495699736959978</v>
      </c>
      <c r="FU176" s="197">
        <v>0.1</v>
      </c>
      <c r="FV176" s="218">
        <v>-0.24572499999999975</v>
      </c>
      <c r="FW176" s="159">
        <f t="shared" si="519"/>
        <v>0</v>
      </c>
      <c r="FX176" s="227">
        <f t="shared" si="520"/>
        <v>1.05</v>
      </c>
      <c r="FY176" s="198">
        <f t="shared" si="521"/>
        <v>-24.032999999999994</v>
      </c>
      <c r="FZ176" s="198">
        <f t="shared" si="555"/>
        <v>0.10500000000000043</v>
      </c>
      <c r="GA176" s="503">
        <f t="shared" si="522"/>
        <v>0</v>
      </c>
      <c r="GB176" s="503">
        <f t="shared" si="479"/>
        <v>0</v>
      </c>
      <c r="GC176" s="503">
        <f t="shared" si="523"/>
        <v>0</v>
      </c>
      <c r="GD176" s="503">
        <f t="shared" si="524"/>
        <v>0</v>
      </c>
      <c r="GE176" s="504">
        <f t="shared" si="467"/>
        <v>-23.512999999999991</v>
      </c>
      <c r="GF176" s="513">
        <f t="shared" si="480"/>
        <v>0.10500000000000043</v>
      </c>
      <c r="GG176" s="513">
        <f t="shared" si="563"/>
        <v>0.10500000000000043</v>
      </c>
      <c r="GH176" s="513">
        <f t="shared" si="525"/>
        <v>0.17850000000000071</v>
      </c>
      <c r="GI176" s="161"/>
      <c r="GK176" s="103">
        <f t="shared" si="526"/>
        <v>-23.233108547470714</v>
      </c>
      <c r="GL176" s="178"/>
      <c r="GM176" s="179"/>
      <c r="GN176" s="36">
        <v>42418</v>
      </c>
      <c r="GO176" s="104">
        <v>1.6458999999999999</v>
      </c>
      <c r="GP176" s="107">
        <v>1.5957249999999998</v>
      </c>
      <c r="GQ176" s="173">
        <v>-22.495699736959978</v>
      </c>
      <c r="GR176" s="197">
        <v>0.1</v>
      </c>
      <c r="GS176" s="218">
        <v>-4.8957249999999997</v>
      </c>
      <c r="GT176" s="159">
        <f t="shared" si="527"/>
        <v>-1.3</v>
      </c>
      <c r="GU176" s="227">
        <f t="shared" si="528"/>
        <v>0</v>
      </c>
      <c r="GV176" s="198">
        <f t="shared" si="529"/>
        <v>-22.944999999999975</v>
      </c>
      <c r="GW176" s="198">
        <f t="shared" si="556"/>
        <v>-0.12999999999999901</v>
      </c>
      <c r="GX176" s="503">
        <f t="shared" si="530"/>
        <v>0</v>
      </c>
      <c r="GY176" s="503">
        <f t="shared" si="481"/>
        <v>0</v>
      </c>
      <c r="GZ176" s="503">
        <f t="shared" si="531"/>
        <v>0</v>
      </c>
      <c r="HA176" s="503">
        <f t="shared" si="532"/>
        <v>0</v>
      </c>
      <c r="HB176" s="504">
        <f t="shared" si="468"/>
        <v>-22.323454129133182</v>
      </c>
      <c r="HC176" s="513">
        <f t="shared" si="482"/>
        <v>-0.12999999999999901</v>
      </c>
      <c r="HD176" s="513">
        <f t="shared" si="564"/>
        <v>-0.12999999999999901</v>
      </c>
      <c r="HE176" s="513">
        <f t="shared" si="533"/>
        <v>-0.12999999999999901</v>
      </c>
      <c r="HF176" s="161"/>
      <c r="HH176" s="103">
        <f t="shared" si="534"/>
        <v>-22.474054129133162</v>
      </c>
      <c r="HJ176" s="179"/>
      <c r="HK176" s="36">
        <v>42418</v>
      </c>
      <c r="HL176" s="104">
        <v>1.6458999999999999</v>
      </c>
      <c r="HM176" s="107">
        <v>1.5957249999999998</v>
      </c>
      <c r="HN176" s="173">
        <v>-22.495699736959978</v>
      </c>
      <c r="HO176" s="197">
        <v>0.1</v>
      </c>
      <c r="HP176" s="218">
        <v>-6.295725</v>
      </c>
      <c r="HQ176" s="159">
        <f t="shared" si="535"/>
        <v>-1.5</v>
      </c>
      <c r="HR176" s="227">
        <f t="shared" si="536"/>
        <v>0</v>
      </c>
      <c r="HS176" s="198">
        <f t="shared" si="537"/>
        <v>-25.111999999999991</v>
      </c>
      <c r="HT176" s="198">
        <f t="shared" si="557"/>
        <v>-4.5000000000001705E-2</v>
      </c>
      <c r="HU176" s="503">
        <f t="shared" si="538"/>
        <v>0</v>
      </c>
      <c r="HV176" s="503">
        <f t="shared" si="483"/>
        <v>0</v>
      </c>
      <c r="HW176" s="503">
        <f t="shared" si="539"/>
        <v>0</v>
      </c>
      <c r="HX176" s="503">
        <f t="shared" si="540"/>
        <v>0</v>
      </c>
      <c r="HY176" s="504">
        <f t="shared" si="469"/>
        <v>-24.49199999999999</v>
      </c>
      <c r="HZ176" s="513">
        <f t="shared" si="484"/>
        <v>-2.7000000000001023E-2</v>
      </c>
      <c r="IA176" s="513">
        <f t="shared" si="565"/>
        <v>-1.8000000000000682E-2</v>
      </c>
      <c r="IB176" s="513">
        <f t="shared" si="541"/>
        <v>-1.8000000000000682E-2</v>
      </c>
      <c r="IC176" s="161"/>
      <c r="ID176" s="159"/>
      <c r="IE176" s="103">
        <f t="shared" si="542"/>
        <v>-23.957179903397282</v>
      </c>
      <c r="IF176" s="178"/>
      <c r="IG176" s="179"/>
      <c r="IH176" s="36">
        <v>42418</v>
      </c>
      <c r="II176" s="104">
        <v>1.6458999999999999</v>
      </c>
      <c r="IJ176" s="107">
        <v>1.5957249999999998</v>
      </c>
      <c r="IK176" s="173">
        <v>-22.495699736959978</v>
      </c>
      <c r="IL176" s="197">
        <v>0.1</v>
      </c>
      <c r="IM176" s="218"/>
      <c r="IN176" s="159">
        <f t="shared" si="543"/>
        <v>0</v>
      </c>
      <c r="IO176" s="227">
        <f t="shared" si="544"/>
        <v>1.05</v>
      </c>
      <c r="IP176" s="198">
        <f t="shared" si="545"/>
        <v>-22.554999999999993</v>
      </c>
      <c r="IQ176" s="198">
        <f t="shared" si="558"/>
        <v>0.10500000000000043</v>
      </c>
      <c r="IR176" s="503">
        <f t="shared" si="546"/>
        <v>0</v>
      </c>
      <c r="IS176" s="503">
        <f t="shared" si="485"/>
        <v>0</v>
      </c>
      <c r="IT176" s="503">
        <f t="shared" si="547"/>
        <v>0</v>
      </c>
      <c r="IU176" s="503">
        <f t="shared" si="548"/>
        <v>0</v>
      </c>
      <c r="IV176" s="504">
        <f t="shared" si="470"/>
        <v>-22.099167740969175</v>
      </c>
      <c r="IW176" s="513">
        <f t="shared" si="486"/>
        <v>0.10500000000000043</v>
      </c>
      <c r="IX176" s="513">
        <f t="shared" si="566"/>
        <v>0.10500000000000043</v>
      </c>
      <c r="IY176" s="513">
        <f t="shared" si="549"/>
        <v>0.10500000000000043</v>
      </c>
      <c r="IZ176" s="161"/>
      <c r="JA176" s="159"/>
      <c r="JB176" s="103">
        <f t="shared" si="550"/>
        <v>-21.700014087414068</v>
      </c>
      <c r="JC176" s="184"/>
      <c r="JD176" s="515">
        <v>-22.495699736959978</v>
      </c>
      <c r="JF176" s="159">
        <v>-1.6457249999999999</v>
      </c>
      <c r="JG176" s="159">
        <f t="shared" si="455"/>
        <v>-22.054094754535992</v>
      </c>
      <c r="JH176" s="159"/>
      <c r="JJ176" s="159">
        <v>1.204275</v>
      </c>
      <c r="JK176" s="159">
        <f t="shared" si="456"/>
        <v>-22.006721249792321</v>
      </c>
      <c r="JL176" s="159"/>
      <c r="JN176" s="159">
        <v>-0.1957249999999997</v>
      </c>
      <c r="JO176" s="159">
        <f t="shared" si="457"/>
        <v>-19.737124073501175</v>
      </c>
      <c r="JP176" s="159"/>
      <c r="JR176" s="159">
        <v>2.9042750000000002</v>
      </c>
      <c r="JS176" s="159">
        <f t="shared" si="458"/>
        <v>-20.701824596811964</v>
      </c>
      <c r="JT176" s="159"/>
      <c r="JV176" s="159">
        <v>-0.24572499999999975</v>
      </c>
      <c r="JW176" s="159">
        <f t="shared" si="459"/>
        <v>-23.233108547470714</v>
      </c>
      <c r="JX176" s="159"/>
      <c r="JZ176" s="159">
        <v>-4.8957249999999997</v>
      </c>
      <c r="KA176" s="159">
        <f t="shared" si="460"/>
        <v>-22.474054129133162</v>
      </c>
      <c r="KB176" s="159"/>
      <c r="KD176" s="370">
        <v>-6.295725</v>
      </c>
      <c r="KE176" s="159">
        <f t="shared" si="461"/>
        <v>-23.957179903397282</v>
      </c>
      <c r="KF176" s="159"/>
      <c r="KH176" s="218"/>
      <c r="KI176" s="159"/>
      <c r="KJ176" s="159"/>
      <c r="KK176" s="36">
        <v>42418</v>
      </c>
      <c r="KL176" s="36"/>
    </row>
    <row r="177" spans="1:315" x14ac:dyDescent="0.25">
      <c r="A177" s="95">
        <v>41323</v>
      </c>
      <c r="B177" s="36">
        <v>41323</v>
      </c>
      <c r="C177" s="303">
        <v>-5.0000000000000044E-2</v>
      </c>
      <c r="D177" s="303">
        <v>2.8</v>
      </c>
      <c r="E177" s="303">
        <v>1.4000000000000001</v>
      </c>
      <c r="F177" s="303">
        <v>4.5</v>
      </c>
      <c r="G177" s="303">
        <v>1.35</v>
      </c>
      <c r="H177" s="303">
        <v>-3.3</v>
      </c>
      <c r="I177" s="303">
        <v>-4.7</v>
      </c>
      <c r="J177" s="303"/>
      <c r="K177" s="105"/>
      <c r="L177" s="36">
        <v>42418</v>
      </c>
      <c r="M177" s="104">
        <v>1.6458999999999999</v>
      </c>
      <c r="N177" s="98">
        <f t="shared" si="453"/>
        <v>1.5957249999999998</v>
      </c>
      <c r="O177" s="107">
        <f t="shared" si="454"/>
        <v>1.5461166666666666</v>
      </c>
      <c r="P177" s="264"/>
      <c r="Q177" s="177">
        <v>42418</v>
      </c>
      <c r="R177" s="303">
        <v>-5.0000000000000044E-2</v>
      </c>
      <c r="S177" s="219">
        <v>-1.6457249999999999</v>
      </c>
      <c r="U177" s="303">
        <v>2.8</v>
      </c>
      <c r="V177" s="219">
        <v>1.204275</v>
      </c>
      <c r="X177" s="303">
        <v>1.4000000000000001</v>
      </c>
      <c r="Y177" s="219">
        <v>-0.1957249999999997</v>
      </c>
      <c r="AA177" s="303">
        <v>4.5</v>
      </c>
      <c r="AB177" s="219">
        <v>2.9042750000000002</v>
      </c>
      <c r="AD177" s="303">
        <v>1.35</v>
      </c>
      <c r="AE177" s="218">
        <v>-0.24572499999999975</v>
      </c>
      <c r="AG177" s="303">
        <v>-3.3</v>
      </c>
      <c r="AH177" s="218">
        <v>-4.8957249999999997</v>
      </c>
      <c r="AJ177" s="303">
        <v>-4.7</v>
      </c>
      <c r="AK177" s="218">
        <v>-6.295725</v>
      </c>
      <c r="AL177" s="103"/>
      <c r="AM177" s="485"/>
      <c r="AN177" s="103"/>
      <c r="AO177" s="103"/>
      <c r="AZ177" s="36">
        <v>42419</v>
      </c>
      <c r="BA177" s="303">
        <v>0.25</v>
      </c>
      <c r="BB177" s="227"/>
      <c r="BC177" s="303">
        <v>3.15</v>
      </c>
      <c r="BD177" s="184"/>
      <c r="BE177" s="303">
        <v>2.1</v>
      </c>
      <c r="BF177" s="184"/>
      <c r="BG177" s="303">
        <v>3.75</v>
      </c>
      <c r="BH177" s="184"/>
      <c r="BI177" s="303">
        <v>1.8</v>
      </c>
      <c r="BJ177" s="184"/>
      <c r="BK177" s="303">
        <v>-6.1499999999999995</v>
      </c>
      <c r="BL177" s="374"/>
      <c r="BM177" s="303">
        <v>-7.55</v>
      </c>
      <c r="BN177" s="184"/>
      <c r="BO177" s="103"/>
      <c r="BP177" s="184"/>
      <c r="BQ177">
        <f t="shared" si="396"/>
        <v>1</v>
      </c>
      <c r="BR177" s="36">
        <v>42407</v>
      </c>
      <c r="BS177">
        <v>113</v>
      </c>
      <c r="BT177">
        <f t="shared" si="393"/>
        <v>1.1299999999999999</v>
      </c>
      <c r="BU177">
        <v>-23.612388888888884</v>
      </c>
      <c r="BV177" s="36">
        <v>42419</v>
      </c>
      <c r="BW177" s="100">
        <v>123</v>
      </c>
      <c r="BX177" s="100">
        <f t="shared" si="394"/>
        <v>1.23</v>
      </c>
      <c r="BY177" s="100">
        <f t="shared" si="395"/>
        <v>-22.40894119355999</v>
      </c>
      <c r="BZ177" s="100"/>
      <c r="CA177" s="100"/>
      <c r="CB177" s="485"/>
      <c r="CC177" s="36">
        <v>42419</v>
      </c>
      <c r="CD177" s="104">
        <v>1.7479499999999999</v>
      </c>
      <c r="CE177" s="107">
        <v>1.6969249999999998</v>
      </c>
      <c r="CF177" s="173">
        <v>-22.40894119355999</v>
      </c>
      <c r="CG177" s="197">
        <v>0.1</v>
      </c>
      <c r="CH177" s="219">
        <v>-1.4469249999999998</v>
      </c>
      <c r="CI177" s="159">
        <f t="shared" si="487"/>
        <v>0.5</v>
      </c>
      <c r="CJ177" s="227">
        <f t="shared" si="488"/>
        <v>0</v>
      </c>
      <c r="CK177" s="198">
        <f t="shared" si="489"/>
        <v>-23.06999999999999</v>
      </c>
      <c r="CL177" s="198">
        <f t="shared" si="551"/>
        <v>5.0000000000000711E-2</v>
      </c>
      <c r="CM177" s="503">
        <f t="shared" si="490"/>
        <v>0</v>
      </c>
      <c r="CN177" s="503">
        <f t="shared" si="471"/>
        <v>0</v>
      </c>
      <c r="CO177" s="503">
        <f t="shared" si="491"/>
        <v>0</v>
      </c>
      <c r="CP177" s="503">
        <f t="shared" si="492"/>
        <v>0</v>
      </c>
      <c r="CQ177" s="504">
        <f t="shared" si="463"/>
        <v>-22.919999999999987</v>
      </c>
      <c r="CR177" s="513">
        <f t="shared" si="472"/>
        <v>5.0000000000000711E-2</v>
      </c>
      <c r="CS177" s="513">
        <f t="shared" si="559"/>
        <v>5.0000000000000711E-2</v>
      </c>
      <c r="CT177" s="513">
        <f t="shared" si="493"/>
        <v>5.0000000000000711E-2</v>
      </c>
      <c r="CU177" s="161"/>
      <c r="CW177" s="103">
        <f t="shared" si="494"/>
        <v>-22.004094754535991</v>
      </c>
      <c r="CZ177" s="36">
        <v>42419</v>
      </c>
      <c r="DA177" s="104">
        <v>1.7479499999999999</v>
      </c>
      <c r="DB177" s="107">
        <v>1.6969249999999998</v>
      </c>
      <c r="DC177" s="173">
        <v>-22.40894119355999</v>
      </c>
      <c r="DD177" s="197">
        <v>0.1</v>
      </c>
      <c r="DE177" s="219">
        <v>1.4530750000000001</v>
      </c>
      <c r="DF177" s="159">
        <f t="shared" si="495"/>
        <v>0</v>
      </c>
      <c r="DG177" s="227">
        <f t="shared" si="496"/>
        <v>1.2</v>
      </c>
      <c r="DH177" s="198">
        <f t="shared" si="497"/>
        <v>-23.674999999999994</v>
      </c>
      <c r="DI177" s="198">
        <f t="shared" si="552"/>
        <v>0.12000000000000099</v>
      </c>
      <c r="DJ177" s="503">
        <f t="shared" si="498"/>
        <v>0</v>
      </c>
      <c r="DK177" s="503">
        <f t="shared" si="473"/>
        <v>0</v>
      </c>
      <c r="DL177" s="503">
        <f t="shared" si="499"/>
        <v>0</v>
      </c>
      <c r="DM177" s="503">
        <f t="shared" si="500"/>
        <v>0</v>
      </c>
      <c r="DN177" s="504">
        <f t="shared" si="464"/>
        <v>-23.42499999999999</v>
      </c>
      <c r="DO177" s="513">
        <f t="shared" si="474"/>
        <v>0.12000000000000099</v>
      </c>
      <c r="DP177" s="513">
        <f t="shared" si="560"/>
        <v>0.12000000000000099</v>
      </c>
      <c r="DQ177" s="513">
        <f t="shared" si="501"/>
        <v>0.20400000000000168</v>
      </c>
      <c r="DR177" s="161"/>
      <c r="DT177" s="103">
        <f t="shared" si="502"/>
        <v>-21.80272124979232</v>
      </c>
      <c r="DU177" s="178"/>
      <c r="DV177" s="179"/>
      <c r="DW177" s="36">
        <v>42419</v>
      </c>
      <c r="DX177" s="104">
        <v>1.7479499999999999</v>
      </c>
      <c r="DY177" s="107">
        <v>1.6969249999999998</v>
      </c>
      <c r="DZ177" s="173">
        <v>-22.40894119355999</v>
      </c>
      <c r="EA177" s="197">
        <v>0.1</v>
      </c>
      <c r="EB177" s="219">
        <v>0.40307500000000029</v>
      </c>
      <c r="EC177" s="159">
        <f t="shared" si="503"/>
        <v>0</v>
      </c>
      <c r="ED177" s="227">
        <f t="shared" si="504"/>
        <v>1.1000000000000001</v>
      </c>
      <c r="EE177" s="198">
        <f t="shared" si="505"/>
        <v>-20.561014396181186</v>
      </c>
      <c r="EF177" s="198">
        <f t="shared" si="553"/>
        <v>0.10999999999999943</v>
      </c>
      <c r="EG177" s="503">
        <f t="shared" si="506"/>
        <v>0</v>
      </c>
      <c r="EH177" s="503">
        <f t="shared" si="475"/>
        <v>0</v>
      </c>
      <c r="EI177" s="503">
        <f t="shared" si="507"/>
        <v>0</v>
      </c>
      <c r="EJ177" s="503">
        <f t="shared" si="508"/>
        <v>0</v>
      </c>
      <c r="EK177" s="504">
        <f t="shared" si="465"/>
        <v>-20.245124073501181</v>
      </c>
      <c r="EL177" s="513">
        <f t="shared" si="476"/>
        <v>0.10999999999999943</v>
      </c>
      <c r="EM177" s="513">
        <f t="shared" si="561"/>
        <v>0.10999999999999943</v>
      </c>
      <c r="EN177" s="513">
        <f t="shared" si="509"/>
        <v>0.10999999999999943</v>
      </c>
      <c r="EO177" s="161"/>
      <c r="EQ177" s="103">
        <f t="shared" si="510"/>
        <v>-19.627124073501175</v>
      </c>
      <c r="ER177" s="178"/>
      <c r="ES177" s="179"/>
      <c r="ET177" s="36">
        <v>42419</v>
      </c>
      <c r="EU177" s="104">
        <v>1.7479499999999999</v>
      </c>
      <c r="EV177" s="107">
        <v>1.6969249999999998</v>
      </c>
      <c r="EW177" s="173">
        <v>-22.40894119355999</v>
      </c>
      <c r="EX177" s="197">
        <v>0.1</v>
      </c>
      <c r="EY177" s="219">
        <v>2.0530750000000002</v>
      </c>
      <c r="EZ177" s="159">
        <f t="shared" si="511"/>
        <v>0</v>
      </c>
      <c r="FA177" s="227">
        <f t="shared" si="512"/>
        <v>1.4</v>
      </c>
      <c r="FB177" s="198">
        <f t="shared" si="513"/>
        <v>-21.702854038647178</v>
      </c>
      <c r="FC177" s="198">
        <f t="shared" si="554"/>
        <v>0.14000000000000057</v>
      </c>
      <c r="FD177" s="503">
        <f t="shared" si="514"/>
        <v>0</v>
      </c>
      <c r="FE177" s="503">
        <f t="shared" si="477"/>
        <v>0</v>
      </c>
      <c r="FF177" s="503">
        <f t="shared" si="515"/>
        <v>0</v>
      </c>
      <c r="FG177" s="503">
        <f t="shared" si="516"/>
        <v>0</v>
      </c>
      <c r="FH177" s="504">
        <f t="shared" si="466"/>
        <v>-22.33285403864717</v>
      </c>
      <c r="FI177" s="513">
        <f t="shared" si="478"/>
        <v>0.14000000000000057</v>
      </c>
      <c r="FJ177" s="513">
        <f t="shared" si="562"/>
        <v>0.14000000000000057</v>
      </c>
      <c r="FK177" s="513">
        <f t="shared" si="517"/>
        <v>0.14000000000000057</v>
      </c>
      <c r="FL177" s="161"/>
      <c r="FN177" s="103">
        <f t="shared" si="518"/>
        <v>-20.561824596811963</v>
      </c>
      <c r="FO177" s="178"/>
      <c r="FP177" s="179"/>
      <c r="FQ177" s="36">
        <v>42419</v>
      </c>
      <c r="FR177" s="104">
        <v>1.7479499999999999</v>
      </c>
      <c r="FS177" s="107">
        <v>1.6969249999999998</v>
      </c>
      <c r="FT177" s="173">
        <v>-22.40894119355999</v>
      </c>
      <c r="FU177" s="197">
        <v>0.1</v>
      </c>
      <c r="FV177" s="218">
        <v>0.10307500000000025</v>
      </c>
      <c r="FW177" s="159">
        <f t="shared" si="519"/>
        <v>0</v>
      </c>
      <c r="FX177" s="227">
        <f t="shared" si="520"/>
        <v>1.1000000000000001</v>
      </c>
      <c r="FY177" s="198">
        <f t="shared" si="521"/>
        <v>-23.922999999999995</v>
      </c>
      <c r="FZ177" s="198">
        <f t="shared" si="555"/>
        <v>0.10999999999999943</v>
      </c>
      <c r="GA177" s="503">
        <f t="shared" si="522"/>
        <v>0</v>
      </c>
      <c r="GB177" s="503">
        <f t="shared" si="479"/>
        <v>0</v>
      </c>
      <c r="GC177" s="503">
        <f t="shared" si="523"/>
        <v>0</v>
      </c>
      <c r="GD177" s="503">
        <f t="shared" si="524"/>
        <v>0</v>
      </c>
      <c r="GE177" s="504">
        <f t="shared" si="467"/>
        <v>-23.402999999999992</v>
      </c>
      <c r="GF177" s="513">
        <f t="shared" si="480"/>
        <v>0.10999999999999943</v>
      </c>
      <c r="GG177" s="513">
        <f t="shared" si="563"/>
        <v>0.10999999999999943</v>
      </c>
      <c r="GH177" s="513">
        <f t="shared" si="525"/>
        <v>0.18699999999999903</v>
      </c>
      <c r="GI177" s="161"/>
      <c r="GK177" s="103">
        <f t="shared" si="526"/>
        <v>-23.046108547470716</v>
      </c>
      <c r="GL177" s="178"/>
      <c r="GM177" s="179"/>
      <c r="GN177" s="36">
        <v>42419</v>
      </c>
      <c r="GO177" s="104">
        <v>1.7479499999999999</v>
      </c>
      <c r="GP177" s="107">
        <v>1.6969249999999998</v>
      </c>
      <c r="GQ177" s="173">
        <v>-22.40894119355999</v>
      </c>
      <c r="GR177" s="197">
        <v>0.1</v>
      </c>
      <c r="GS177" s="218">
        <v>-7.8469249999999988</v>
      </c>
      <c r="GT177" s="159">
        <f t="shared" si="527"/>
        <v>-1.8</v>
      </c>
      <c r="GU177" s="227">
        <f t="shared" si="528"/>
        <v>0</v>
      </c>
      <c r="GV177" s="198">
        <f t="shared" si="529"/>
        <v>-23.124999999999975</v>
      </c>
      <c r="GW177" s="198">
        <f t="shared" si="556"/>
        <v>-0.17999999999999972</v>
      </c>
      <c r="GX177" s="503">
        <f t="shared" si="530"/>
        <v>0</v>
      </c>
      <c r="GY177" s="503">
        <f t="shared" si="481"/>
        <v>0</v>
      </c>
      <c r="GZ177" s="503">
        <f t="shared" si="531"/>
        <v>0</v>
      </c>
      <c r="HA177" s="503">
        <f t="shared" si="532"/>
        <v>0</v>
      </c>
      <c r="HB177" s="504">
        <f t="shared" si="468"/>
        <v>-22.503454129133182</v>
      </c>
      <c r="HC177" s="513">
        <f t="shared" si="482"/>
        <v>-0.17999999999999972</v>
      </c>
      <c r="HD177" s="513">
        <f t="shared" si="564"/>
        <v>-0.17999999999999972</v>
      </c>
      <c r="HE177" s="513">
        <f t="shared" si="533"/>
        <v>-0.17999999999999972</v>
      </c>
      <c r="HF177" s="161"/>
      <c r="HH177" s="103">
        <f t="shared" si="534"/>
        <v>-22.654054129133161</v>
      </c>
      <c r="HJ177" s="179"/>
      <c r="HK177" s="36">
        <v>42419</v>
      </c>
      <c r="HL177" s="104">
        <v>1.7479499999999999</v>
      </c>
      <c r="HM177" s="107">
        <v>1.6969249999999998</v>
      </c>
      <c r="HN177" s="173">
        <v>-22.40894119355999</v>
      </c>
      <c r="HO177" s="197">
        <v>0.1</v>
      </c>
      <c r="HP177" s="218">
        <v>-9.2469249999999992</v>
      </c>
      <c r="HQ177" s="159">
        <f t="shared" si="535"/>
        <v>-2</v>
      </c>
      <c r="HR177" s="227">
        <f t="shared" si="536"/>
        <v>0</v>
      </c>
      <c r="HS177" s="198">
        <f t="shared" si="537"/>
        <v>-25.17199999999999</v>
      </c>
      <c r="HT177" s="198">
        <f t="shared" si="557"/>
        <v>-5.9999999999998721E-2</v>
      </c>
      <c r="HU177" s="503">
        <f t="shared" si="538"/>
        <v>0</v>
      </c>
      <c r="HV177" s="503">
        <f t="shared" si="483"/>
        <v>0</v>
      </c>
      <c r="HW177" s="503">
        <f t="shared" si="539"/>
        <v>0</v>
      </c>
      <c r="HX177" s="503">
        <f t="shared" si="540"/>
        <v>0</v>
      </c>
      <c r="HY177" s="504">
        <f t="shared" si="469"/>
        <v>-24.551999999999989</v>
      </c>
      <c r="HZ177" s="513">
        <f t="shared" si="484"/>
        <v>-3.5999999999999234E-2</v>
      </c>
      <c r="IA177" s="513">
        <f t="shared" si="565"/>
        <v>-2.399999999999949E-2</v>
      </c>
      <c r="IB177" s="513">
        <f t="shared" si="541"/>
        <v>-2.399999999999949E-2</v>
      </c>
      <c r="IC177" s="161"/>
      <c r="ID177" s="159"/>
      <c r="IE177" s="103">
        <f t="shared" si="542"/>
        <v>-23.981179903397283</v>
      </c>
      <c r="IF177" s="178"/>
      <c r="IG177" s="179"/>
      <c r="IH177" s="36">
        <v>42419</v>
      </c>
      <c r="II177" s="104">
        <v>1.7479499999999999</v>
      </c>
      <c r="IJ177" s="107">
        <v>1.6969249999999998</v>
      </c>
      <c r="IK177" s="173">
        <v>-22.40894119355999</v>
      </c>
      <c r="IL177" s="197">
        <v>0.1</v>
      </c>
      <c r="IM177" s="218"/>
      <c r="IN177" s="159">
        <f t="shared" si="543"/>
        <v>0</v>
      </c>
      <c r="IO177" s="227">
        <f t="shared" si="544"/>
        <v>1.05</v>
      </c>
      <c r="IP177" s="198">
        <f t="shared" si="545"/>
        <v>-22.449999999999992</v>
      </c>
      <c r="IQ177" s="198">
        <f t="shared" si="558"/>
        <v>0.10500000000000043</v>
      </c>
      <c r="IR177" s="503">
        <f t="shared" si="546"/>
        <v>0</v>
      </c>
      <c r="IS177" s="503">
        <f t="shared" si="485"/>
        <v>0</v>
      </c>
      <c r="IT177" s="503">
        <f t="shared" si="547"/>
        <v>0</v>
      </c>
      <c r="IU177" s="503">
        <f t="shared" si="548"/>
        <v>0</v>
      </c>
      <c r="IV177" s="504">
        <f t="shared" si="470"/>
        <v>-21.994167740969175</v>
      </c>
      <c r="IW177" s="513">
        <f t="shared" si="486"/>
        <v>0.10500000000000043</v>
      </c>
      <c r="IX177" s="513">
        <f t="shared" si="566"/>
        <v>0.10500000000000043</v>
      </c>
      <c r="IY177" s="513">
        <f t="shared" si="549"/>
        <v>0.10500000000000043</v>
      </c>
      <c r="IZ177" s="161"/>
      <c r="JA177" s="159"/>
      <c r="JB177" s="103">
        <f t="shared" si="550"/>
        <v>-21.595014087414068</v>
      </c>
      <c r="JC177" s="184"/>
      <c r="JD177" s="515">
        <v>-22.40894119355999</v>
      </c>
      <c r="JF177" s="159">
        <v>-1.4469249999999998</v>
      </c>
      <c r="JG177" s="159">
        <f t="shared" si="455"/>
        <v>-22.004094754535991</v>
      </c>
      <c r="JH177" s="159"/>
      <c r="JJ177" s="159">
        <v>1.4530750000000001</v>
      </c>
      <c r="JK177" s="159">
        <f t="shared" si="456"/>
        <v>-21.80272124979232</v>
      </c>
      <c r="JL177" s="159"/>
      <c r="JN177" s="159">
        <v>0.40307500000000029</v>
      </c>
      <c r="JO177" s="159">
        <f t="shared" si="457"/>
        <v>-19.627124073501175</v>
      </c>
      <c r="JP177" s="159"/>
      <c r="JR177" s="159">
        <v>2.0530750000000002</v>
      </c>
      <c r="JS177" s="159">
        <f t="shared" si="458"/>
        <v>-20.561824596811963</v>
      </c>
      <c r="JT177" s="159"/>
      <c r="JV177" s="159">
        <v>0.10307500000000025</v>
      </c>
      <c r="JW177" s="159">
        <f t="shared" si="459"/>
        <v>-23.046108547470716</v>
      </c>
      <c r="JX177" s="159"/>
      <c r="JZ177" s="159">
        <v>-7.8469249999999988</v>
      </c>
      <c r="KA177" s="159">
        <f t="shared" si="460"/>
        <v>-22.654054129133161</v>
      </c>
      <c r="KB177" s="159"/>
      <c r="KD177" s="370">
        <v>-9.2469249999999992</v>
      </c>
      <c r="KE177" s="159">
        <f t="shared" si="461"/>
        <v>-23.981179903397283</v>
      </c>
      <c r="KF177" s="159"/>
      <c r="KH177" s="218"/>
      <c r="KI177" s="159"/>
      <c r="KJ177" s="159"/>
      <c r="KK177" s="36">
        <v>42419</v>
      </c>
      <c r="KL177" s="36"/>
    </row>
    <row r="178" spans="1:315" ht="15.75" thickBot="1" x14ac:dyDescent="0.3">
      <c r="A178" s="95">
        <v>41324</v>
      </c>
      <c r="B178" s="36">
        <v>41324</v>
      </c>
      <c r="C178" s="303">
        <v>0.25</v>
      </c>
      <c r="D178" s="303">
        <v>3.15</v>
      </c>
      <c r="E178" s="303">
        <v>2.1</v>
      </c>
      <c r="F178" s="303">
        <v>3.75</v>
      </c>
      <c r="G178" s="303">
        <v>1.8</v>
      </c>
      <c r="H178" s="303">
        <v>-6.1499999999999995</v>
      </c>
      <c r="I178" s="303">
        <v>-7.55</v>
      </c>
      <c r="J178" s="303"/>
      <c r="K178" s="105"/>
      <c r="L178" s="36">
        <v>42419</v>
      </c>
      <c r="M178" s="104">
        <v>1.7479499999999999</v>
      </c>
      <c r="N178" s="98">
        <f t="shared" si="453"/>
        <v>1.6969249999999998</v>
      </c>
      <c r="O178" s="107">
        <f t="shared" si="454"/>
        <v>1.6464666666666663</v>
      </c>
      <c r="P178" s="264"/>
      <c r="Q178" s="177">
        <v>42419</v>
      </c>
      <c r="R178" s="303">
        <v>0.25</v>
      </c>
      <c r="S178" s="219">
        <v>-1.4469249999999998</v>
      </c>
      <c r="U178" s="303">
        <v>3.15</v>
      </c>
      <c r="V178" s="219">
        <v>1.4530750000000001</v>
      </c>
      <c r="X178" s="303">
        <v>2.1</v>
      </c>
      <c r="Y178" s="219">
        <v>0.40307500000000029</v>
      </c>
      <c r="AA178" s="303">
        <v>3.75</v>
      </c>
      <c r="AB178" s="219">
        <v>2.0530750000000002</v>
      </c>
      <c r="AD178" s="303">
        <v>1.8</v>
      </c>
      <c r="AE178" s="218">
        <v>0.10307500000000025</v>
      </c>
      <c r="AG178" s="303">
        <v>-6.1499999999999995</v>
      </c>
      <c r="AH178" s="218">
        <v>-7.8469249999999988</v>
      </c>
      <c r="AJ178" s="303">
        <v>-7.55</v>
      </c>
      <c r="AK178" s="218">
        <v>-9.2469249999999992</v>
      </c>
      <c r="AL178" s="103"/>
      <c r="AM178" s="485"/>
      <c r="AN178" s="103"/>
      <c r="AO178" s="103"/>
      <c r="AZ178" s="36">
        <v>42420</v>
      </c>
      <c r="BA178" s="303">
        <v>0.85</v>
      </c>
      <c r="BB178" s="227"/>
      <c r="BC178" s="303">
        <v>4.5</v>
      </c>
      <c r="BD178" s="184"/>
      <c r="BE178" s="303">
        <v>3.7</v>
      </c>
      <c r="BF178" s="184"/>
      <c r="BG178" s="303">
        <v>4.4000000000000004</v>
      </c>
      <c r="BH178" s="184"/>
      <c r="BI178" s="303">
        <v>2.85</v>
      </c>
      <c r="BJ178" s="184"/>
      <c r="BK178" s="303">
        <v>-10.25</v>
      </c>
      <c r="BL178" s="374"/>
      <c r="BM178" s="303">
        <v>-6.15</v>
      </c>
      <c r="BN178" s="184"/>
      <c r="BO178" s="103"/>
      <c r="BP178" s="184"/>
      <c r="BQ178">
        <f t="shared" si="396"/>
        <v>1</v>
      </c>
      <c r="BR178" s="36">
        <v>42408</v>
      </c>
      <c r="BS178">
        <v>114</v>
      </c>
      <c r="BT178">
        <f t="shared" si="393"/>
        <v>1.1399999999999999</v>
      </c>
      <c r="BU178" s="100"/>
      <c r="BV178" s="36">
        <v>42420</v>
      </c>
      <c r="BW178" s="100">
        <v>124</v>
      </c>
      <c r="BX178" s="100">
        <f t="shared" si="394"/>
        <v>1.24</v>
      </c>
      <c r="BY178" s="100">
        <f t="shared" si="395"/>
        <v>-22.318417692160004</v>
      </c>
      <c r="BZ178" s="116"/>
      <c r="CA178" s="116"/>
      <c r="CB178" s="485"/>
      <c r="CC178" s="36">
        <v>42420</v>
      </c>
      <c r="CD178" s="104">
        <v>1.8516999999999997</v>
      </c>
      <c r="CE178" s="107">
        <v>1.7998249999999998</v>
      </c>
      <c r="CF178" s="173">
        <v>-22.318417692160004</v>
      </c>
      <c r="CG178" s="197">
        <v>0.1</v>
      </c>
      <c r="CH178" s="219">
        <v>-0.94982499999999981</v>
      </c>
      <c r="CI178" s="159">
        <f t="shared" si="487"/>
        <v>0</v>
      </c>
      <c r="CJ178" s="227">
        <f t="shared" si="488"/>
        <v>1.05</v>
      </c>
      <c r="CK178" s="198">
        <f t="shared" si="489"/>
        <v>-22.964999999999989</v>
      </c>
      <c r="CL178" s="198">
        <f t="shared" si="551"/>
        <v>0.10500000000000043</v>
      </c>
      <c r="CM178" s="503">
        <f t="shared" si="490"/>
        <v>0</v>
      </c>
      <c r="CN178" s="503">
        <f t="shared" si="471"/>
        <v>0</v>
      </c>
      <c r="CO178" s="503">
        <f t="shared" si="491"/>
        <v>0</v>
      </c>
      <c r="CP178" s="503">
        <f t="shared" si="492"/>
        <v>0</v>
      </c>
      <c r="CQ178" s="504">
        <f t="shared" si="463"/>
        <v>-22.814999999999987</v>
      </c>
      <c r="CR178" s="513">
        <f t="shared" si="472"/>
        <v>0.10500000000000043</v>
      </c>
      <c r="CS178" s="513">
        <f t="shared" si="559"/>
        <v>0.10500000000000043</v>
      </c>
      <c r="CT178" s="513">
        <f t="shared" si="493"/>
        <v>0.10500000000000043</v>
      </c>
      <c r="CU178" s="161"/>
      <c r="CW178" s="103">
        <f t="shared" si="494"/>
        <v>-21.899094754535991</v>
      </c>
      <c r="CZ178" s="36">
        <v>42420</v>
      </c>
      <c r="DA178" s="104">
        <v>1.8516999999999997</v>
      </c>
      <c r="DB178" s="107">
        <v>1.7998249999999998</v>
      </c>
      <c r="DC178" s="173">
        <v>-22.318417692160004</v>
      </c>
      <c r="DD178" s="197">
        <v>0.1</v>
      </c>
      <c r="DE178" s="219">
        <v>2.7001750000000002</v>
      </c>
      <c r="DF178" s="159">
        <f t="shared" si="495"/>
        <v>0</v>
      </c>
      <c r="DG178" s="227">
        <f t="shared" si="496"/>
        <v>1.4</v>
      </c>
      <c r="DH178" s="198">
        <f t="shared" si="497"/>
        <v>-23.534999999999993</v>
      </c>
      <c r="DI178" s="198">
        <f t="shared" si="552"/>
        <v>0.14000000000000057</v>
      </c>
      <c r="DJ178" s="503">
        <f t="shared" si="498"/>
        <v>0</v>
      </c>
      <c r="DK178" s="503">
        <f t="shared" si="473"/>
        <v>0</v>
      </c>
      <c r="DL178" s="503">
        <f t="shared" si="499"/>
        <v>0</v>
      </c>
      <c r="DM178" s="503">
        <f t="shared" si="500"/>
        <v>0</v>
      </c>
      <c r="DN178" s="504">
        <f t="shared" si="464"/>
        <v>-23.284999999999989</v>
      </c>
      <c r="DO178" s="513">
        <f t="shared" si="474"/>
        <v>0.14000000000000057</v>
      </c>
      <c r="DP178" s="513">
        <f t="shared" si="560"/>
        <v>0.14000000000000057</v>
      </c>
      <c r="DQ178" s="513">
        <f t="shared" si="501"/>
        <v>0.23800000000000096</v>
      </c>
      <c r="DR178" s="161"/>
      <c r="DT178" s="103">
        <f t="shared" si="502"/>
        <v>-21.564721249792321</v>
      </c>
      <c r="DU178" s="178"/>
      <c r="DV178" s="179"/>
      <c r="DW178" s="36">
        <v>42420</v>
      </c>
      <c r="DX178" s="104">
        <v>1.8516999999999997</v>
      </c>
      <c r="DY178" s="107">
        <v>1.7998249999999998</v>
      </c>
      <c r="DZ178" s="173">
        <v>-22.318417692160004</v>
      </c>
      <c r="EA178" s="197">
        <v>0.1</v>
      </c>
      <c r="EB178" s="219">
        <v>1.9001750000000004</v>
      </c>
      <c r="EC178" s="159">
        <f t="shared" si="503"/>
        <v>0</v>
      </c>
      <c r="ED178" s="227">
        <f t="shared" si="504"/>
        <v>1.2</v>
      </c>
      <c r="EE178" s="198">
        <f t="shared" si="505"/>
        <v>-20.441014396181185</v>
      </c>
      <c r="EF178" s="198">
        <f t="shared" si="553"/>
        <v>0.12000000000000099</v>
      </c>
      <c r="EG178" s="503">
        <f t="shared" si="506"/>
        <v>0</v>
      </c>
      <c r="EH178" s="503">
        <f t="shared" si="475"/>
        <v>0</v>
      </c>
      <c r="EI178" s="503">
        <f t="shared" si="507"/>
        <v>0</v>
      </c>
      <c r="EJ178" s="503">
        <f t="shared" si="508"/>
        <v>0</v>
      </c>
      <c r="EK178" s="504">
        <f t="shared" si="465"/>
        <v>-20.12512407350118</v>
      </c>
      <c r="EL178" s="513">
        <f t="shared" si="476"/>
        <v>0.12000000000000099</v>
      </c>
      <c r="EM178" s="513">
        <f t="shared" si="561"/>
        <v>0.12000000000000099</v>
      </c>
      <c r="EN178" s="513">
        <f t="shared" si="509"/>
        <v>0.12000000000000099</v>
      </c>
      <c r="EO178" s="161"/>
      <c r="EQ178" s="103">
        <f t="shared" si="510"/>
        <v>-19.507124073501174</v>
      </c>
      <c r="ER178" s="178"/>
      <c r="ES178" s="179"/>
      <c r="ET178" s="36">
        <v>42420</v>
      </c>
      <c r="EU178" s="104">
        <v>1.8516999999999997</v>
      </c>
      <c r="EV178" s="107">
        <v>1.7998249999999998</v>
      </c>
      <c r="EW178" s="173">
        <v>-22.318417692160004</v>
      </c>
      <c r="EX178" s="197">
        <v>0.1</v>
      </c>
      <c r="EY178" s="219">
        <v>2.6001750000000006</v>
      </c>
      <c r="EZ178" s="159">
        <f t="shared" si="511"/>
        <v>0</v>
      </c>
      <c r="FA178" s="227">
        <f t="shared" si="512"/>
        <v>1.4</v>
      </c>
      <c r="FB178" s="198">
        <f t="shared" si="513"/>
        <v>-21.562854038647178</v>
      </c>
      <c r="FC178" s="198">
        <f t="shared" si="554"/>
        <v>0.14000000000000057</v>
      </c>
      <c r="FD178" s="503">
        <f t="shared" si="514"/>
        <v>0</v>
      </c>
      <c r="FE178" s="503">
        <f t="shared" si="477"/>
        <v>0</v>
      </c>
      <c r="FF178" s="503">
        <f t="shared" si="515"/>
        <v>0</v>
      </c>
      <c r="FG178" s="503">
        <f t="shared" si="516"/>
        <v>0</v>
      </c>
      <c r="FH178" s="504">
        <f t="shared" si="466"/>
        <v>-22.19285403864717</v>
      </c>
      <c r="FI178" s="513">
        <f t="shared" si="478"/>
        <v>0.14000000000000057</v>
      </c>
      <c r="FJ178" s="513">
        <f t="shared" si="562"/>
        <v>0.14000000000000057</v>
      </c>
      <c r="FK178" s="513">
        <f t="shared" si="517"/>
        <v>0.14000000000000057</v>
      </c>
      <c r="FL178" s="161"/>
      <c r="FN178" s="103">
        <f t="shared" si="518"/>
        <v>-20.421824596811962</v>
      </c>
      <c r="FO178" s="178"/>
      <c r="FP178" s="179"/>
      <c r="FQ178" s="36">
        <v>42420</v>
      </c>
      <c r="FR178" s="104">
        <v>1.8516999999999997</v>
      </c>
      <c r="FS178" s="107">
        <v>1.7998249999999998</v>
      </c>
      <c r="FT178" s="173">
        <v>-22.318417692160004</v>
      </c>
      <c r="FU178" s="197">
        <v>0.1</v>
      </c>
      <c r="FV178" s="218">
        <v>1.0501750000000003</v>
      </c>
      <c r="FW178" s="159">
        <f t="shared" si="519"/>
        <v>0</v>
      </c>
      <c r="FX178" s="227">
        <f t="shared" si="520"/>
        <v>1.2</v>
      </c>
      <c r="FY178" s="198">
        <f t="shared" si="521"/>
        <v>-23.802999999999994</v>
      </c>
      <c r="FZ178" s="198">
        <f t="shared" si="555"/>
        <v>0.12000000000000099</v>
      </c>
      <c r="GA178" s="503">
        <f t="shared" si="522"/>
        <v>0</v>
      </c>
      <c r="GB178" s="503">
        <f t="shared" si="479"/>
        <v>0</v>
      </c>
      <c r="GC178" s="503">
        <f t="shared" si="523"/>
        <v>0</v>
      </c>
      <c r="GD178" s="503">
        <f t="shared" si="524"/>
        <v>0</v>
      </c>
      <c r="GE178" s="504">
        <f t="shared" si="467"/>
        <v>-23.282999999999991</v>
      </c>
      <c r="GF178" s="513">
        <f t="shared" si="480"/>
        <v>0.12000000000000099</v>
      </c>
      <c r="GG178" s="513">
        <f t="shared" si="563"/>
        <v>0.12000000000000099</v>
      </c>
      <c r="GH178" s="513">
        <f t="shared" si="525"/>
        <v>0.20400000000000168</v>
      </c>
      <c r="GI178" s="161"/>
      <c r="GK178" s="103">
        <f t="shared" si="526"/>
        <v>-22.842108547470716</v>
      </c>
      <c r="GL178" s="178"/>
      <c r="GM178" s="179"/>
      <c r="GN178" s="36">
        <v>42420</v>
      </c>
      <c r="GO178" s="104">
        <v>1.8516999999999997</v>
      </c>
      <c r="GP178" s="107">
        <v>1.7998249999999998</v>
      </c>
      <c r="GQ178" s="173">
        <v>-22.318417692160004</v>
      </c>
      <c r="GR178" s="197">
        <v>0.1</v>
      </c>
      <c r="GS178" s="218">
        <v>-12.049825</v>
      </c>
      <c r="GT178" s="159">
        <f t="shared" si="527"/>
        <v>-2</v>
      </c>
      <c r="GU178" s="227">
        <f t="shared" si="528"/>
        <v>0</v>
      </c>
      <c r="GV178" s="198">
        <f t="shared" si="529"/>
        <v>-23.324999999999974</v>
      </c>
      <c r="GW178" s="198">
        <f t="shared" si="556"/>
        <v>-0.19999999999999929</v>
      </c>
      <c r="GX178" s="503">
        <f t="shared" si="530"/>
        <v>0</v>
      </c>
      <c r="GY178" s="503">
        <f t="shared" si="481"/>
        <v>0</v>
      </c>
      <c r="GZ178" s="503">
        <f t="shared" si="531"/>
        <v>0</v>
      </c>
      <c r="HA178" s="503">
        <f t="shared" si="532"/>
        <v>0</v>
      </c>
      <c r="HB178" s="504">
        <f t="shared" si="468"/>
        <v>-22.703454129133181</v>
      </c>
      <c r="HC178" s="513">
        <f t="shared" si="482"/>
        <v>-0.19999999999999929</v>
      </c>
      <c r="HD178" s="513">
        <f t="shared" si="564"/>
        <v>-0.19999999999999929</v>
      </c>
      <c r="HE178" s="513">
        <f t="shared" si="533"/>
        <v>-0.19999999999999929</v>
      </c>
      <c r="HF178" s="161"/>
      <c r="HH178" s="103">
        <f t="shared" si="534"/>
        <v>-22.854054129133161</v>
      </c>
      <c r="HJ178" s="179"/>
      <c r="HK178" s="36">
        <v>42420</v>
      </c>
      <c r="HL178" s="104">
        <v>1.8516999999999997</v>
      </c>
      <c r="HM178" s="107">
        <v>1.7998249999999998</v>
      </c>
      <c r="HN178" s="173">
        <v>-22.318417692160004</v>
      </c>
      <c r="HO178" s="197">
        <v>0.1</v>
      </c>
      <c r="HP178" s="218">
        <v>-7.9498250000000006</v>
      </c>
      <c r="HQ178" s="159">
        <f t="shared" si="535"/>
        <v>-1.8</v>
      </c>
      <c r="HR178" s="227">
        <f t="shared" si="536"/>
        <v>0</v>
      </c>
      <c r="HS178" s="198">
        <f t="shared" si="537"/>
        <v>-25.225999999999988</v>
      </c>
      <c r="HT178" s="198">
        <f t="shared" si="557"/>
        <v>-5.3999999999998494E-2</v>
      </c>
      <c r="HU178" s="503">
        <f t="shared" si="538"/>
        <v>0</v>
      </c>
      <c r="HV178" s="503">
        <f t="shared" si="483"/>
        <v>0</v>
      </c>
      <c r="HW178" s="503">
        <f t="shared" si="539"/>
        <v>0</v>
      </c>
      <c r="HX178" s="503">
        <f t="shared" si="540"/>
        <v>0</v>
      </c>
      <c r="HY178" s="504">
        <f t="shared" si="469"/>
        <v>-24.605999999999987</v>
      </c>
      <c r="HZ178" s="513">
        <f t="shared" si="484"/>
        <v>-3.2399999999999096E-2</v>
      </c>
      <c r="IA178" s="513">
        <f t="shared" si="565"/>
        <v>-2.1599999999999397E-2</v>
      </c>
      <c r="IB178" s="513">
        <f t="shared" si="541"/>
        <v>-2.1599999999999397E-2</v>
      </c>
      <c r="IC178" s="161"/>
      <c r="ID178" s="159"/>
      <c r="IE178" s="103">
        <f t="shared" si="542"/>
        <v>-24.002779903397283</v>
      </c>
      <c r="IF178" s="178"/>
      <c r="IG178" s="179"/>
      <c r="IH178" s="36">
        <v>42420</v>
      </c>
      <c r="II178" s="104">
        <v>1.8516999999999997</v>
      </c>
      <c r="IJ178" s="107">
        <v>1.7998249999999998</v>
      </c>
      <c r="IK178" s="173">
        <v>-22.318417692160004</v>
      </c>
      <c r="IL178" s="197">
        <v>0.1</v>
      </c>
      <c r="IM178" s="218"/>
      <c r="IN178" s="159">
        <f t="shared" si="543"/>
        <v>0</v>
      </c>
      <c r="IO178" s="227">
        <f t="shared" si="544"/>
        <v>1.05</v>
      </c>
      <c r="IP178" s="198">
        <f t="shared" si="545"/>
        <v>-22.344999999999992</v>
      </c>
      <c r="IQ178" s="198">
        <f t="shared" si="558"/>
        <v>0.10500000000000043</v>
      </c>
      <c r="IR178" s="503">
        <f t="shared" si="546"/>
        <v>0</v>
      </c>
      <c r="IS178" s="503">
        <f t="shared" si="485"/>
        <v>0</v>
      </c>
      <c r="IT178" s="503">
        <f t="shared" si="547"/>
        <v>0</v>
      </c>
      <c r="IU178" s="503">
        <f t="shared" si="548"/>
        <v>0</v>
      </c>
      <c r="IV178" s="504">
        <f t="shared" si="470"/>
        <v>-21.889167740969175</v>
      </c>
      <c r="IW178" s="513">
        <f t="shared" si="486"/>
        <v>0.10500000000000043</v>
      </c>
      <c r="IX178" s="513">
        <f t="shared" si="566"/>
        <v>0.10500000000000043</v>
      </c>
      <c r="IY178" s="513">
        <f t="shared" si="549"/>
        <v>0.10500000000000043</v>
      </c>
      <c r="IZ178" s="161"/>
      <c r="JA178" s="159"/>
      <c r="JB178" s="103">
        <f t="shared" si="550"/>
        <v>-21.490014087414067</v>
      </c>
      <c r="JC178" s="184"/>
      <c r="JD178" s="515">
        <v>-22.318417692160004</v>
      </c>
      <c r="JF178" s="159">
        <v>-0.94982499999999981</v>
      </c>
      <c r="JG178" s="159">
        <f t="shared" si="455"/>
        <v>-21.899094754535991</v>
      </c>
      <c r="JH178" s="159"/>
      <c r="JJ178" s="159">
        <v>2.7001750000000002</v>
      </c>
      <c r="JK178" s="159">
        <f t="shared" si="456"/>
        <v>-21.564721249792321</v>
      </c>
      <c r="JL178" s="159"/>
      <c r="JN178" s="159">
        <v>1.9001750000000004</v>
      </c>
      <c r="JO178" s="159">
        <f t="shared" si="457"/>
        <v>-19.507124073501174</v>
      </c>
      <c r="JP178" s="159"/>
      <c r="JR178" s="159">
        <v>2.6001750000000006</v>
      </c>
      <c r="JS178" s="159">
        <f t="shared" si="458"/>
        <v>-20.421824596811962</v>
      </c>
      <c r="JT178" s="159"/>
      <c r="JV178" s="159">
        <v>1.0501750000000003</v>
      </c>
      <c r="JW178" s="159">
        <f t="shared" si="459"/>
        <v>-22.842108547470716</v>
      </c>
      <c r="JX178" s="159"/>
      <c r="JZ178" s="159">
        <v>-12.049825</v>
      </c>
      <c r="KA178" s="159">
        <f t="shared" si="460"/>
        <v>-22.854054129133161</v>
      </c>
      <c r="KB178" s="159"/>
      <c r="KD178" s="370">
        <v>-7.9498250000000006</v>
      </c>
      <c r="KE178" s="159">
        <f t="shared" si="461"/>
        <v>-24.002779903397283</v>
      </c>
      <c r="KF178" s="159"/>
      <c r="KH178" s="218"/>
      <c r="KI178" s="159"/>
      <c r="KJ178" s="159"/>
      <c r="KK178" s="316">
        <v>42420</v>
      </c>
      <c r="KL178" s="316"/>
    </row>
    <row r="179" spans="1:315" ht="15.75" thickBot="1" x14ac:dyDescent="0.3">
      <c r="A179" s="95">
        <v>41325</v>
      </c>
      <c r="B179" s="36">
        <v>41325</v>
      </c>
      <c r="C179" s="303">
        <v>0.85</v>
      </c>
      <c r="D179" s="303">
        <v>4.5</v>
      </c>
      <c r="E179" s="303">
        <v>3.7</v>
      </c>
      <c r="F179" s="303">
        <v>4.4000000000000004</v>
      </c>
      <c r="G179" s="303">
        <v>2.85</v>
      </c>
      <c r="H179" s="303">
        <v>-10.25</v>
      </c>
      <c r="I179" s="303">
        <v>-6.15</v>
      </c>
      <c r="J179" s="303"/>
      <c r="K179" s="105"/>
      <c r="L179" s="36">
        <v>42420</v>
      </c>
      <c r="M179" s="104">
        <v>1.8516999999999997</v>
      </c>
      <c r="N179" s="98">
        <f t="shared" si="453"/>
        <v>1.7998249999999998</v>
      </c>
      <c r="O179" s="107">
        <f t="shared" si="454"/>
        <v>1.7485166666666665</v>
      </c>
      <c r="P179" s="264"/>
      <c r="Q179" s="177">
        <v>42420</v>
      </c>
      <c r="R179" s="303">
        <v>0.85</v>
      </c>
      <c r="S179" s="219">
        <v>-0.94982499999999981</v>
      </c>
      <c r="U179" s="303">
        <v>4.5</v>
      </c>
      <c r="V179" s="219">
        <v>2.7001750000000002</v>
      </c>
      <c r="X179" s="303">
        <v>3.7</v>
      </c>
      <c r="Y179" s="219">
        <v>1.9001750000000004</v>
      </c>
      <c r="AA179" s="303">
        <v>4.4000000000000004</v>
      </c>
      <c r="AB179" s="219">
        <v>2.6001750000000006</v>
      </c>
      <c r="AD179" s="303">
        <v>2.85</v>
      </c>
      <c r="AE179" s="218">
        <v>1.0501750000000003</v>
      </c>
      <c r="AG179" s="303">
        <v>-10.25</v>
      </c>
      <c r="AH179" s="218">
        <v>-12.049825</v>
      </c>
      <c r="AJ179" s="303">
        <v>-6.15</v>
      </c>
      <c r="AK179" s="218">
        <v>-7.9498250000000006</v>
      </c>
      <c r="AL179" s="103"/>
      <c r="AM179" s="485"/>
      <c r="AN179" s="103"/>
      <c r="AO179" s="103"/>
      <c r="AZ179" s="36">
        <v>42421</v>
      </c>
      <c r="BA179" s="303">
        <v>0.4</v>
      </c>
      <c r="BB179" s="227">
        <v>-22.636922222222218</v>
      </c>
      <c r="BC179" s="303">
        <v>2.75</v>
      </c>
      <c r="BD179" s="184"/>
      <c r="BE179" s="303">
        <v>5</v>
      </c>
      <c r="BF179" s="184"/>
      <c r="BG179" s="303">
        <v>3.7</v>
      </c>
      <c r="BH179" s="184"/>
      <c r="BI179" s="303">
        <v>3.2</v>
      </c>
      <c r="BJ179" s="184"/>
      <c r="BK179" s="303">
        <v>-12.15</v>
      </c>
      <c r="BL179" s="374"/>
      <c r="BM179" s="303">
        <v>-3.25</v>
      </c>
      <c r="BN179" s="184"/>
      <c r="BO179" s="103"/>
      <c r="BP179" s="184"/>
      <c r="BQ179">
        <f t="shared" si="396"/>
        <v>1</v>
      </c>
      <c r="BR179" s="36">
        <v>42409</v>
      </c>
      <c r="BS179">
        <v>114</v>
      </c>
      <c r="BT179">
        <f t="shared" si="393"/>
        <v>1.1399999999999999</v>
      </c>
      <c r="BU179" s="100"/>
      <c r="BV179" s="36">
        <v>42421</v>
      </c>
      <c r="BW179" s="100">
        <v>125</v>
      </c>
      <c r="BX179" s="100">
        <f t="shared" si="394"/>
        <v>1.25</v>
      </c>
      <c r="BY179" s="100">
        <f t="shared" si="395"/>
        <v>-22.223984374999993</v>
      </c>
      <c r="BZ179" s="116"/>
      <c r="CA179" s="116"/>
      <c r="CB179" s="485"/>
      <c r="CC179" s="36">
        <v>42421</v>
      </c>
      <c r="CD179" s="107">
        <v>1.9571500000000002</v>
      </c>
      <c r="CE179" s="107">
        <v>1.9044249999999998</v>
      </c>
      <c r="CF179" s="173">
        <v>-22.223984374999993</v>
      </c>
      <c r="CG179" s="197">
        <v>0.1</v>
      </c>
      <c r="CH179" s="219">
        <v>-1.5044249999999999</v>
      </c>
      <c r="CI179" s="159">
        <f t="shared" si="487"/>
        <v>0.5</v>
      </c>
      <c r="CJ179" s="227">
        <f t="shared" si="488"/>
        <v>0</v>
      </c>
      <c r="CK179" s="198">
        <f t="shared" si="489"/>
        <v>-22.914999999999988</v>
      </c>
      <c r="CL179" s="198">
        <f t="shared" si="551"/>
        <v>5.0000000000000711E-2</v>
      </c>
      <c r="CM179" s="503">
        <f t="shared" si="490"/>
        <v>0</v>
      </c>
      <c r="CN179" s="503">
        <f t="shared" si="471"/>
        <v>0</v>
      </c>
      <c r="CO179" s="503">
        <f t="shared" si="491"/>
        <v>0</v>
      </c>
      <c r="CP179" s="503">
        <f t="shared" si="492"/>
        <v>0</v>
      </c>
      <c r="CQ179" s="504">
        <f t="shared" si="463"/>
        <v>-22.764999999999986</v>
      </c>
      <c r="CR179" s="513">
        <f t="shared" si="472"/>
        <v>5.0000000000000711E-2</v>
      </c>
      <c r="CS179" s="513">
        <f t="shared" si="559"/>
        <v>5.0000000000000711E-2</v>
      </c>
      <c r="CT179" s="513">
        <f t="shared" si="493"/>
        <v>5.0000000000000711E-2</v>
      </c>
      <c r="CU179" s="161"/>
      <c r="CW179" s="103">
        <f t="shared" si="494"/>
        <v>-21.84909475453599</v>
      </c>
      <c r="CX179" s="228">
        <v>-22.636922222222218</v>
      </c>
      <c r="CZ179" s="36">
        <v>42421</v>
      </c>
      <c r="DA179" s="107">
        <v>1.9571500000000002</v>
      </c>
      <c r="DB179" s="107">
        <v>1.9044249999999998</v>
      </c>
      <c r="DC179" s="173">
        <v>-22.223984374999993</v>
      </c>
      <c r="DD179" s="197">
        <v>0.1</v>
      </c>
      <c r="DE179" s="219">
        <v>0.84557500000000019</v>
      </c>
      <c r="DF179" s="159">
        <f t="shared" si="495"/>
        <v>0</v>
      </c>
      <c r="DG179" s="227">
        <f t="shared" si="496"/>
        <v>1.1000000000000001</v>
      </c>
      <c r="DH179" s="198">
        <f t="shared" si="497"/>
        <v>-23.424999999999994</v>
      </c>
      <c r="DI179" s="198">
        <f t="shared" si="552"/>
        <v>0.10999999999999943</v>
      </c>
      <c r="DJ179" s="503">
        <f t="shared" si="498"/>
        <v>0</v>
      </c>
      <c r="DK179" s="503">
        <f t="shared" si="473"/>
        <v>0</v>
      </c>
      <c r="DL179" s="503">
        <f t="shared" si="499"/>
        <v>0</v>
      </c>
      <c r="DM179" s="503">
        <f t="shared" si="500"/>
        <v>0</v>
      </c>
      <c r="DN179" s="504">
        <f t="shared" si="464"/>
        <v>-23.17499999999999</v>
      </c>
      <c r="DO179" s="513">
        <f t="shared" si="474"/>
        <v>0.10999999999999943</v>
      </c>
      <c r="DP179" s="513">
        <f t="shared" si="560"/>
        <v>0.10999999999999943</v>
      </c>
      <c r="DQ179" s="513">
        <f t="shared" si="501"/>
        <v>0.18699999999999903</v>
      </c>
      <c r="DR179" s="161"/>
      <c r="DT179" s="103">
        <f t="shared" si="502"/>
        <v>-21.377721249792323</v>
      </c>
      <c r="DU179" s="178"/>
      <c r="DV179" s="179"/>
      <c r="DW179" s="36">
        <v>42421</v>
      </c>
      <c r="DX179" s="107">
        <v>1.9571500000000002</v>
      </c>
      <c r="DY179" s="107">
        <v>1.9044249999999998</v>
      </c>
      <c r="DZ179" s="173">
        <v>-22.223984374999993</v>
      </c>
      <c r="EA179" s="197">
        <v>0.1</v>
      </c>
      <c r="EB179" s="219">
        <v>3.0955750000000002</v>
      </c>
      <c r="EC179" s="159">
        <f t="shared" si="503"/>
        <v>0</v>
      </c>
      <c r="ED179" s="227">
        <f t="shared" si="504"/>
        <v>1.6</v>
      </c>
      <c r="EE179" s="198">
        <f t="shared" si="505"/>
        <v>-20.281014396181185</v>
      </c>
      <c r="EF179" s="198">
        <f t="shared" si="553"/>
        <v>0.16000000000000014</v>
      </c>
      <c r="EG179" s="503">
        <f t="shared" si="506"/>
        <v>0</v>
      </c>
      <c r="EH179" s="503">
        <f t="shared" si="475"/>
        <v>0</v>
      </c>
      <c r="EI179" s="503">
        <f t="shared" si="507"/>
        <v>0</v>
      </c>
      <c r="EJ179" s="503">
        <f t="shared" si="508"/>
        <v>0</v>
      </c>
      <c r="EK179" s="504">
        <f t="shared" si="465"/>
        <v>-19.96512407350118</v>
      </c>
      <c r="EL179" s="513">
        <f t="shared" si="476"/>
        <v>0.16000000000000014</v>
      </c>
      <c r="EM179" s="513">
        <f t="shared" si="561"/>
        <v>0.16000000000000014</v>
      </c>
      <c r="EN179" s="513">
        <f t="shared" si="509"/>
        <v>0.16000000000000014</v>
      </c>
      <c r="EO179" s="161"/>
      <c r="EQ179" s="103">
        <f t="shared" si="510"/>
        <v>-19.347124073501174</v>
      </c>
      <c r="ER179" s="178"/>
      <c r="ES179" s="179"/>
      <c r="ET179" s="36">
        <v>42421</v>
      </c>
      <c r="EU179" s="107">
        <v>1.9571500000000002</v>
      </c>
      <c r="EV179" s="107">
        <v>1.9044249999999998</v>
      </c>
      <c r="EW179" s="173">
        <v>-22.223984374999993</v>
      </c>
      <c r="EX179" s="197">
        <v>0.1</v>
      </c>
      <c r="EY179" s="219">
        <v>1.7955750000000004</v>
      </c>
      <c r="EZ179" s="159">
        <f t="shared" si="511"/>
        <v>0</v>
      </c>
      <c r="FA179" s="227">
        <f t="shared" si="512"/>
        <v>1.2</v>
      </c>
      <c r="FB179" s="198">
        <f t="shared" si="513"/>
        <v>-21.442854038647177</v>
      </c>
      <c r="FC179" s="198">
        <f t="shared" si="554"/>
        <v>0.12000000000000099</v>
      </c>
      <c r="FD179" s="503">
        <f t="shared" si="514"/>
        <v>0</v>
      </c>
      <c r="FE179" s="503">
        <f t="shared" si="477"/>
        <v>0</v>
      </c>
      <c r="FF179" s="503">
        <f t="shared" si="515"/>
        <v>0</v>
      </c>
      <c r="FG179" s="503">
        <f t="shared" si="516"/>
        <v>0</v>
      </c>
      <c r="FH179" s="504">
        <f t="shared" si="466"/>
        <v>-22.072854038647169</v>
      </c>
      <c r="FI179" s="513">
        <f t="shared" si="478"/>
        <v>0.12000000000000099</v>
      </c>
      <c r="FJ179" s="513">
        <f t="shared" si="562"/>
        <v>0.12000000000000099</v>
      </c>
      <c r="FK179" s="513">
        <f t="shared" si="517"/>
        <v>0.12000000000000099</v>
      </c>
      <c r="FL179" s="161"/>
      <c r="FN179" s="103">
        <f t="shared" si="518"/>
        <v>-20.301824596811961</v>
      </c>
      <c r="FO179" s="178"/>
      <c r="FP179" s="179"/>
      <c r="FQ179" s="36">
        <v>42421</v>
      </c>
      <c r="FR179" s="107">
        <v>1.9571500000000002</v>
      </c>
      <c r="FS179" s="107">
        <v>1.9044249999999998</v>
      </c>
      <c r="FT179" s="173">
        <v>-22.223984374999993</v>
      </c>
      <c r="FU179" s="197">
        <v>0.1</v>
      </c>
      <c r="FV179" s="218">
        <v>1.2955750000000004</v>
      </c>
      <c r="FW179" s="159">
        <f t="shared" si="519"/>
        <v>0</v>
      </c>
      <c r="FX179" s="227">
        <f t="shared" si="520"/>
        <v>1.2</v>
      </c>
      <c r="FY179" s="198">
        <f t="shared" si="521"/>
        <v>-23.682999999999993</v>
      </c>
      <c r="FZ179" s="198">
        <f t="shared" si="555"/>
        <v>0.12000000000000099</v>
      </c>
      <c r="GA179" s="503">
        <f t="shared" si="522"/>
        <v>0</v>
      </c>
      <c r="GB179" s="503">
        <f t="shared" si="479"/>
        <v>0</v>
      </c>
      <c r="GC179" s="503">
        <f t="shared" si="523"/>
        <v>0</v>
      </c>
      <c r="GD179" s="503">
        <f t="shared" si="524"/>
        <v>0</v>
      </c>
      <c r="GE179" s="504">
        <f t="shared" si="467"/>
        <v>-23.16299999999999</v>
      </c>
      <c r="GF179" s="513">
        <f t="shared" si="480"/>
        <v>0.12000000000000099</v>
      </c>
      <c r="GG179" s="513">
        <f t="shared" si="563"/>
        <v>0.12000000000000099</v>
      </c>
      <c r="GH179" s="513">
        <f t="shared" si="525"/>
        <v>0.20400000000000168</v>
      </c>
      <c r="GI179" s="161"/>
      <c r="GK179" s="103">
        <f t="shared" si="526"/>
        <v>-22.638108547470715</v>
      </c>
      <c r="GL179" s="178"/>
      <c r="GM179" s="179"/>
      <c r="GN179" s="36">
        <v>42421</v>
      </c>
      <c r="GO179" s="107">
        <v>1.9571500000000002</v>
      </c>
      <c r="GP179" s="107">
        <v>1.9044249999999998</v>
      </c>
      <c r="GQ179" s="173">
        <v>-22.223984374999993</v>
      </c>
      <c r="GR179" s="197">
        <v>0.1</v>
      </c>
      <c r="GS179" s="218">
        <v>-14.054425</v>
      </c>
      <c r="GT179" s="159">
        <f t="shared" si="527"/>
        <v>-2</v>
      </c>
      <c r="GU179" s="227">
        <f t="shared" si="528"/>
        <v>0</v>
      </c>
      <c r="GV179" s="198">
        <f t="shared" si="529"/>
        <v>-23.524999999999974</v>
      </c>
      <c r="GW179" s="198">
        <f t="shared" si="556"/>
        <v>-0.19999999999999929</v>
      </c>
      <c r="GX179" s="503">
        <f t="shared" si="530"/>
        <v>0</v>
      </c>
      <c r="GY179" s="503">
        <f t="shared" si="481"/>
        <v>0</v>
      </c>
      <c r="GZ179" s="503">
        <f t="shared" si="531"/>
        <v>0</v>
      </c>
      <c r="HA179" s="503">
        <f t="shared" si="532"/>
        <v>0</v>
      </c>
      <c r="HB179" s="504">
        <f t="shared" si="468"/>
        <v>-22.903454129133181</v>
      </c>
      <c r="HC179" s="513">
        <f t="shared" si="482"/>
        <v>-0.19999999999999929</v>
      </c>
      <c r="HD179" s="513">
        <f t="shared" si="564"/>
        <v>-0.19999999999999929</v>
      </c>
      <c r="HE179" s="513">
        <f t="shared" si="533"/>
        <v>-0.19999999999999929</v>
      </c>
      <c r="HF179" s="161"/>
      <c r="HH179" s="103">
        <f t="shared" si="534"/>
        <v>-23.05405412913316</v>
      </c>
      <c r="HJ179" s="179"/>
      <c r="HK179" s="36">
        <v>42421</v>
      </c>
      <c r="HL179" s="107">
        <v>1.9571500000000002</v>
      </c>
      <c r="HM179" s="107">
        <v>1.9044249999999998</v>
      </c>
      <c r="HN179" s="173">
        <v>-22.223984374999993</v>
      </c>
      <c r="HO179" s="197">
        <v>0.1</v>
      </c>
      <c r="HP179" s="218">
        <v>-5.1544249999999998</v>
      </c>
      <c r="HQ179" s="159">
        <f t="shared" si="535"/>
        <v>-1.5</v>
      </c>
      <c r="HR179" s="227">
        <f t="shared" si="536"/>
        <v>0</v>
      </c>
      <c r="HS179" s="198">
        <f t="shared" si="537"/>
        <v>-25.27099999999999</v>
      </c>
      <c r="HT179" s="198">
        <f t="shared" si="557"/>
        <v>-4.5000000000001705E-2</v>
      </c>
      <c r="HU179" s="503">
        <f t="shared" si="538"/>
        <v>1.0000000000000002E-2</v>
      </c>
      <c r="HV179" s="503">
        <f t="shared" si="483"/>
        <v>0</v>
      </c>
      <c r="HW179" s="503">
        <f t="shared" si="539"/>
        <v>0</v>
      </c>
      <c r="HX179" s="503">
        <f t="shared" si="540"/>
        <v>0</v>
      </c>
      <c r="HY179" s="504">
        <f t="shared" si="469"/>
        <v>-24.640999999999988</v>
      </c>
      <c r="HZ179" s="513">
        <f t="shared" si="484"/>
        <v>-2.1000000000001021E-2</v>
      </c>
      <c r="IA179" s="513">
        <f t="shared" si="565"/>
        <v>-1.4000000000000682E-2</v>
      </c>
      <c r="IB179" s="513">
        <f t="shared" si="541"/>
        <v>-1.4000000000000682E-2</v>
      </c>
      <c r="IC179" s="161"/>
      <c r="ID179" s="159"/>
      <c r="IE179" s="103">
        <f t="shared" si="542"/>
        <v>-24.016779903397282</v>
      </c>
      <c r="IF179" s="178"/>
      <c r="IG179" s="179"/>
      <c r="IH179" s="36">
        <v>42421</v>
      </c>
      <c r="II179" s="107">
        <v>1.9571500000000002</v>
      </c>
      <c r="IJ179" s="107">
        <v>1.9044249999999998</v>
      </c>
      <c r="IK179" s="173">
        <v>-22.223984374999993</v>
      </c>
      <c r="IL179" s="197">
        <v>0.1</v>
      </c>
      <c r="IM179" s="218"/>
      <c r="IN179" s="159">
        <f t="shared" si="543"/>
        <v>0</v>
      </c>
      <c r="IO179" s="227">
        <f t="shared" si="544"/>
        <v>1.05</v>
      </c>
      <c r="IP179" s="198">
        <f t="shared" si="545"/>
        <v>-22.239999999999991</v>
      </c>
      <c r="IQ179" s="198">
        <f t="shared" si="558"/>
        <v>0.10500000000000043</v>
      </c>
      <c r="IR179" s="503">
        <f t="shared" si="546"/>
        <v>0</v>
      </c>
      <c r="IS179" s="503">
        <f t="shared" si="485"/>
        <v>0</v>
      </c>
      <c r="IT179" s="503">
        <f t="shared" si="547"/>
        <v>0</v>
      </c>
      <c r="IU179" s="503">
        <f t="shared" si="548"/>
        <v>0</v>
      </c>
      <c r="IV179" s="504">
        <f t="shared" si="470"/>
        <v>-21.784167740969174</v>
      </c>
      <c r="IW179" s="513">
        <f t="shared" si="486"/>
        <v>0.10500000000000043</v>
      </c>
      <c r="IX179" s="513">
        <f t="shared" si="566"/>
        <v>0.10500000000000043</v>
      </c>
      <c r="IY179" s="513">
        <f t="shared" si="549"/>
        <v>0.10500000000000043</v>
      </c>
      <c r="IZ179" s="161"/>
      <c r="JA179" s="159"/>
      <c r="JB179" s="103">
        <f t="shared" si="550"/>
        <v>-21.385014087414067</v>
      </c>
      <c r="JC179" s="184"/>
      <c r="JD179" s="515">
        <v>-22.223984374999993</v>
      </c>
      <c r="JE179">
        <v>9</v>
      </c>
      <c r="JF179" s="159">
        <v>-1.5044249999999999</v>
      </c>
      <c r="JG179" s="159">
        <f t="shared" si="455"/>
        <v>-21.84909475453599</v>
      </c>
      <c r="JH179" s="228">
        <v>-22.636922222222218</v>
      </c>
      <c r="JJ179" s="159">
        <v>0.84557500000000019</v>
      </c>
      <c r="JK179" s="159">
        <f t="shared" si="456"/>
        <v>-21.377721249792323</v>
      </c>
      <c r="JL179" s="159"/>
      <c r="JN179" s="159">
        <v>3.0955750000000002</v>
      </c>
      <c r="JO179" s="159">
        <f t="shared" si="457"/>
        <v>-19.347124073501174</v>
      </c>
      <c r="JP179" s="159"/>
      <c r="JR179" s="159">
        <v>1.7955750000000004</v>
      </c>
      <c r="JS179" s="159">
        <f t="shared" si="458"/>
        <v>-20.301824596811961</v>
      </c>
      <c r="JT179" s="159"/>
      <c r="JV179" s="159">
        <v>1.2955750000000004</v>
      </c>
      <c r="JW179" s="159">
        <f t="shared" si="459"/>
        <v>-22.638108547470715</v>
      </c>
      <c r="JX179" s="159"/>
      <c r="JZ179" s="159">
        <v>-14.054425</v>
      </c>
      <c r="KA179" s="159">
        <f t="shared" si="460"/>
        <v>-23.05405412913316</v>
      </c>
      <c r="KB179" s="159"/>
      <c r="KD179" s="370">
        <v>-5.1544249999999998</v>
      </c>
      <c r="KE179" s="159">
        <f t="shared" si="461"/>
        <v>-24.016779903397282</v>
      </c>
      <c r="KF179" s="159"/>
      <c r="KH179" s="218"/>
      <c r="KI179" s="159"/>
      <c r="KJ179" s="159"/>
      <c r="KK179" s="316">
        <v>42421</v>
      </c>
      <c r="KL179" s="316"/>
    </row>
    <row r="180" spans="1:315" x14ac:dyDescent="0.25">
      <c r="A180" s="95">
        <v>41326</v>
      </c>
      <c r="B180" s="36">
        <v>41326</v>
      </c>
      <c r="C180" s="303">
        <v>0.4</v>
      </c>
      <c r="D180" s="303">
        <v>2.75</v>
      </c>
      <c r="E180" s="303">
        <v>5</v>
      </c>
      <c r="F180" s="303">
        <v>3.7</v>
      </c>
      <c r="G180" s="303">
        <v>3.2</v>
      </c>
      <c r="H180" s="303">
        <v>-12.15</v>
      </c>
      <c r="I180" s="303">
        <v>-3.25</v>
      </c>
      <c r="J180" s="303"/>
      <c r="K180" s="105"/>
      <c r="L180" s="36">
        <v>42421</v>
      </c>
      <c r="M180" s="117">
        <v>1.9571500000000002</v>
      </c>
      <c r="N180" s="98">
        <f t="shared" si="453"/>
        <v>1.9044249999999998</v>
      </c>
      <c r="O180" s="107">
        <f t="shared" si="454"/>
        <v>1.8522666666666667</v>
      </c>
      <c r="P180" s="264"/>
      <c r="Q180" s="177">
        <v>42421</v>
      </c>
      <c r="R180" s="303">
        <v>0.4</v>
      </c>
      <c r="S180" s="219">
        <v>-1.5044249999999999</v>
      </c>
      <c r="T180" s="182">
        <v>-22.636922222222218</v>
      </c>
      <c r="U180" s="303">
        <v>2.75</v>
      </c>
      <c r="V180" s="219">
        <v>0.84557500000000019</v>
      </c>
      <c r="X180" s="303">
        <v>5</v>
      </c>
      <c r="Y180" s="219">
        <v>3.0955750000000002</v>
      </c>
      <c r="AA180" s="303">
        <v>3.7</v>
      </c>
      <c r="AB180" s="219">
        <v>1.7955750000000004</v>
      </c>
      <c r="AD180" s="303">
        <v>3.2</v>
      </c>
      <c r="AE180" s="218">
        <v>1.2955750000000004</v>
      </c>
      <c r="AG180" s="303">
        <v>-12.15</v>
      </c>
      <c r="AH180" s="218">
        <v>-14.054425</v>
      </c>
      <c r="AJ180" s="303">
        <v>-3.25</v>
      </c>
      <c r="AK180" s="218">
        <v>-5.1544249999999998</v>
      </c>
      <c r="AL180" s="103"/>
      <c r="AM180" s="485"/>
      <c r="AN180" s="103"/>
      <c r="AO180" s="103"/>
      <c r="AZ180" s="36">
        <v>42422</v>
      </c>
      <c r="BA180" s="303">
        <v>2.4000000000000004</v>
      </c>
      <c r="BB180" s="227"/>
      <c r="BC180" s="303">
        <v>-0.8</v>
      </c>
      <c r="BD180" s="184"/>
      <c r="BE180" s="303">
        <v>2.65</v>
      </c>
      <c r="BF180" s="184"/>
      <c r="BG180" s="303">
        <v>3.05</v>
      </c>
      <c r="BH180" s="184"/>
      <c r="BI180" s="303">
        <v>2.95</v>
      </c>
      <c r="BJ180" s="184"/>
      <c r="BK180" s="303">
        <v>-9.35</v>
      </c>
      <c r="BL180" s="374"/>
      <c r="BM180" s="303">
        <v>-3.15</v>
      </c>
      <c r="BN180" s="184"/>
      <c r="BO180" s="103"/>
      <c r="BP180" s="184"/>
      <c r="BQ180">
        <f t="shared" si="396"/>
        <v>1</v>
      </c>
      <c r="BR180" s="36">
        <v>42410</v>
      </c>
      <c r="BS180">
        <v>115</v>
      </c>
      <c r="BT180">
        <f t="shared" si="393"/>
        <v>1.1499999999999999</v>
      </c>
      <c r="BU180" s="100"/>
      <c r="BV180" s="36">
        <v>42422</v>
      </c>
      <c r="BW180" s="100">
        <v>126</v>
      </c>
      <c r="BX180" s="100">
        <f t="shared" si="394"/>
        <v>1.26</v>
      </c>
      <c r="BY180" s="100">
        <f t="shared" si="395"/>
        <v>-22.12549242815998</v>
      </c>
      <c r="BZ180" s="116"/>
      <c r="CA180" s="116"/>
      <c r="CB180" s="485"/>
      <c r="CC180" s="36">
        <v>42422</v>
      </c>
      <c r="CD180" s="107">
        <v>2.0643000000000002</v>
      </c>
      <c r="CE180" s="107">
        <v>2.0107250000000003</v>
      </c>
      <c r="CF180" s="173">
        <v>-22.12549242815998</v>
      </c>
      <c r="CG180" s="197">
        <f t="shared" ref="CG180:CG217" si="567">(CF180-CF179)</f>
        <v>9.8491946840013611E-2</v>
      </c>
      <c r="CH180" s="219">
        <v>0.38927500000000004</v>
      </c>
      <c r="CI180" s="159">
        <f t="shared" si="487"/>
        <v>0</v>
      </c>
      <c r="CJ180" s="227">
        <f t="shared" si="488"/>
        <v>1.1000000000000001</v>
      </c>
      <c r="CK180" s="198">
        <f t="shared" si="489"/>
        <v>-22.806658858475974</v>
      </c>
      <c r="CL180" s="198">
        <f t="shared" si="551"/>
        <v>0.10834114152401497</v>
      </c>
      <c r="CM180" s="503">
        <f t="shared" si="490"/>
        <v>0</v>
      </c>
      <c r="CN180" s="503">
        <f t="shared" si="471"/>
        <v>0</v>
      </c>
      <c r="CO180" s="503">
        <f t="shared" si="491"/>
        <v>0</v>
      </c>
      <c r="CP180" s="503">
        <f t="shared" si="492"/>
        <v>0</v>
      </c>
      <c r="CQ180" s="504">
        <f t="shared" si="463"/>
        <v>-22.656658858475971</v>
      </c>
      <c r="CR180" s="513">
        <f t="shared" si="472"/>
        <v>0.10834114152401497</v>
      </c>
      <c r="CS180" s="513">
        <f t="shared" si="559"/>
        <v>0.10834114152401497</v>
      </c>
      <c r="CT180" s="513">
        <f t="shared" si="493"/>
        <v>0.10834114152401497</v>
      </c>
      <c r="CU180" s="161"/>
      <c r="CW180" s="103">
        <f t="shared" si="494"/>
        <v>-21.740753613011975</v>
      </c>
      <c r="CZ180" s="36">
        <v>42422</v>
      </c>
      <c r="DA180" s="107">
        <v>2.0643000000000002</v>
      </c>
      <c r="DB180" s="107">
        <v>2.0107250000000003</v>
      </c>
      <c r="DC180" s="173">
        <v>-22.12549242815998</v>
      </c>
      <c r="DD180" s="197">
        <f t="shared" ref="DD180:DD217" si="568">(DC180-DC179)</f>
        <v>9.8491946840013611E-2</v>
      </c>
      <c r="DE180" s="219">
        <v>-2.8107250000000006</v>
      </c>
      <c r="DF180" s="159">
        <f t="shared" si="495"/>
        <v>-0.5</v>
      </c>
      <c r="DG180" s="227">
        <f t="shared" si="496"/>
        <v>0</v>
      </c>
      <c r="DH180" s="198">
        <f t="shared" si="497"/>
        <v>-23.47424597342</v>
      </c>
      <c r="DI180" s="198">
        <f t="shared" si="552"/>
        <v>-4.9245973420006806E-2</v>
      </c>
      <c r="DJ180" s="503">
        <f t="shared" si="498"/>
        <v>0</v>
      </c>
      <c r="DK180" s="503">
        <f t="shared" si="473"/>
        <v>0</v>
      </c>
      <c r="DL180" s="503">
        <f t="shared" si="499"/>
        <v>0</v>
      </c>
      <c r="DM180" s="503">
        <f t="shared" si="500"/>
        <v>0</v>
      </c>
      <c r="DN180" s="504">
        <f t="shared" si="464"/>
        <v>-23.224245973419997</v>
      </c>
      <c r="DO180" s="513">
        <f t="shared" si="474"/>
        <v>-2.9547584052004083E-2</v>
      </c>
      <c r="DP180" s="513">
        <f t="shared" si="560"/>
        <v>-4.9245973420006806E-2</v>
      </c>
      <c r="DQ180" s="513">
        <f t="shared" si="501"/>
        <v>-4.9245973420006806E-2</v>
      </c>
      <c r="DR180" s="161"/>
      <c r="DT180" s="103">
        <f t="shared" si="502"/>
        <v>-21.42696722321233</v>
      </c>
      <c r="DU180" s="178"/>
      <c r="DV180" s="179"/>
      <c r="DW180" s="36">
        <v>42422</v>
      </c>
      <c r="DX180" s="107">
        <v>2.0643000000000002</v>
      </c>
      <c r="DY180" s="107">
        <v>2.0107250000000003</v>
      </c>
      <c r="DZ180" s="173">
        <v>-22.12549242815998</v>
      </c>
      <c r="EA180" s="197">
        <f t="shared" ref="EA180:EA217" si="569">(DZ180-DZ179)</f>
        <v>9.8491946840013611E-2</v>
      </c>
      <c r="EB180" s="219">
        <v>0.63927499999999959</v>
      </c>
      <c r="EC180" s="159">
        <f t="shared" si="503"/>
        <v>0</v>
      </c>
      <c r="ED180" s="227">
        <f t="shared" si="504"/>
        <v>1.1000000000000001</v>
      </c>
      <c r="EE180" s="198">
        <f t="shared" si="505"/>
        <v>-20.17267325465717</v>
      </c>
      <c r="EF180" s="198">
        <f t="shared" si="553"/>
        <v>0.10834114152401497</v>
      </c>
      <c r="EG180" s="503">
        <f t="shared" si="506"/>
        <v>0</v>
      </c>
      <c r="EH180" s="503">
        <f t="shared" si="475"/>
        <v>0</v>
      </c>
      <c r="EI180" s="503">
        <f t="shared" si="507"/>
        <v>0</v>
      </c>
      <c r="EJ180" s="503">
        <f t="shared" si="508"/>
        <v>0</v>
      </c>
      <c r="EK180" s="504">
        <f t="shared" si="465"/>
        <v>-19.856782931977165</v>
      </c>
      <c r="EL180" s="513">
        <f t="shared" si="476"/>
        <v>0.10834114152401497</v>
      </c>
      <c r="EM180" s="513">
        <f t="shared" si="561"/>
        <v>0.10834114152401497</v>
      </c>
      <c r="EN180" s="513">
        <f t="shared" si="509"/>
        <v>0.10834114152401497</v>
      </c>
      <c r="EO180" s="161"/>
      <c r="EQ180" s="103">
        <f t="shared" si="510"/>
        <v>-19.238782931977159</v>
      </c>
      <c r="ER180" s="178"/>
      <c r="ES180" s="179"/>
      <c r="ET180" s="36">
        <v>42422</v>
      </c>
      <c r="EU180" s="107">
        <v>2.0643000000000002</v>
      </c>
      <c r="EV180" s="107">
        <v>2.0107250000000003</v>
      </c>
      <c r="EW180" s="173">
        <v>-22.12549242815998</v>
      </c>
      <c r="EX180" s="197">
        <f t="shared" ref="EX180:EX217" si="570">(EW180-EW179)</f>
        <v>9.8491946840013611E-2</v>
      </c>
      <c r="EY180" s="219">
        <v>1.0392749999999995</v>
      </c>
      <c r="EZ180" s="159">
        <f t="shared" si="511"/>
        <v>0</v>
      </c>
      <c r="FA180" s="227">
        <f t="shared" si="512"/>
        <v>1.2</v>
      </c>
      <c r="FB180" s="198">
        <f t="shared" si="513"/>
        <v>-21.32466370243916</v>
      </c>
      <c r="FC180" s="198">
        <f t="shared" si="554"/>
        <v>0.11819033620801633</v>
      </c>
      <c r="FD180" s="503">
        <f t="shared" si="514"/>
        <v>0</v>
      </c>
      <c r="FE180" s="503">
        <f t="shared" si="477"/>
        <v>0</v>
      </c>
      <c r="FF180" s="503">
        <f t="shared" si="515"/>
        <v>0</v>
      </c>
      <c r="FG180" s="503">
        <f t="shared" si="516"/>
        <v>0</v>
      </c>
      <c r="FH180" s="504">
        <f t="shared" si="466"/>
        <v>-21.954663702439152</v>
      </c>
      <c r="FI180" s="513">
        <f t="shared" si="478"/>
        <v>0.11819033620801633</v>
      </c>
      <c r="FJ180" s="513">
        <f t="shared" si="562"/>
        <v>0.11819033620801633</v>
      </c>
      <c r="FK180" s="513">
        <f t="shared" si="517"/>
        <v>0.11819033620801633</v>
      </c>
      <c r="FL180" s="161"/>
      <c r="FN180" s="103">
        <f t="shared" si="518"/>
        <v>-20.183634260603945</v>
      </c>
      <c r="FO180" s="178"/>
      <c r="FP180" s="179"/>
      <c r="FQ180" s="36">
        <v>42422</v>
      </c>
      <c r="FR180" s="107">
        <v>2.0643000000000002</v>
      </c>
      <c r="FS180" s="107">
        <v>2.0107250000000003</v>
      </c>
      <c r="FT180" s="173">
        <v>-22.12549242815998</v>
      </c>
      <c r="FU180" s="197">
        <f t="shared" ref="FU180:FU217" si="571">(FT180-FT179)</f>
        <v>9.8491946840013611E-2</v>
      </c>
      <c r="FV180" s="218">
        <v>0.93927499999999986</v>
      </c>
      <c r="FW180" s="159">
        <f t="shared" si="519"/>
        <v>0</v>
      </c>
      <c r="FX180" s="227">
        <f t="shared" si="520"/>
        <v>1.1000000000000001</v>
      </c>
      <c r="FY180" s="198">
        <f t="shared" si="521"/>
        <v>-23.574658858475978</v>
      </c>
      <c r="FZ180" s="198">
        <f t="shared" si="555"/>
        <v>0.10834114152401497</v>
      </c>
      <c r="GA180" s="503">
        <f t="shared" si="522"/>
        <v>0</v>
      </c>
      <c r="GB180" s="503">
        <f t="shared" si="479"/>
        <v>0</v>
      </c>
      <c r="GC180" s="503">
        <f t="shared" si="523"/>
        <v>0</v>
      </c>
      <c r="GD180" s="503">
        <f t="shared" si="524"/>
        <v>0</v>
      </c>
      <c r="GE180" s="504">
        <f t="shared" si="467"/>
        <v>-23.054658858475975</v>
      </c>
      <c r="GF180" s="513">
        <f t="shared" si="480"/>
        <v>0.10834114152401497</v>
      </c>
      <c r="GG180" s="513">
        <f t="shared" si="563"/>
        <v>0.10834114152401497</v>
      </c>
      <c r="GH180" s="513">
        <f t="shared" si="525"/>
        <v>0.18417994059082546</v>
      </c>
      <c r="GI180" s="161"/>
      <c r="GK180" s="103">
        <f t="shared" si="526"/>
        <v>-22.453928606879888</v>
      </c>
      <c r="GL180" s="178"/>
      <c r="GM180" s="179"/>
      <c r="GN180" s="36">
        <v>42422</v>
      </c>
      <c r="GO180" s="107">
        <v>2.0643000000000002</v>
      </c>
      <c r="GP180" s="107">
        <v>2.0107250000000003</v>
      </c>
      <c r="GQ180" s="173">
        <v>-22.12549242815998</v>
      </c>
      <c r="GR180" s="197">
        <f t="shared" ref="GR180:GR217" si="572">(GQ180-GQ179)</f>
        <v>9.8491946840013611E-2</v>
      </c>
      <c r="GS180" s="218">
        <v>-11.360725</v>
      </c>
      <c r="GT180" s="159">
        <f t="shared" si="527"/>
        <v>-2</v>
      </c>
      <c r="GU180" s="227">
        <f t="shared" si="528"/>
        <v>0</v>
      </c>
      <c r="GV180" s="198">
        <f t="shared" si="529"/>
        <v>-23.721983893680001</v>
      </c>
      <c r="GW180" s="198">
        <f t="shared" si="556"/>
        <v>-0.19698389368002722</v>
      </c>
      <c r="GX180" s="503">
        <f t="shared" si="530"/>
        <v>0</v>
      </c>
      <c r="GY180" s="503">
        <f t="shared" si="481"/>
        <v>0</v>
      </c>
      <c r="GZ180" s="503">
        <f t="shared" si="531"/>
        <v>0</v>
      </c>
      <c r="HA180" s="503">
        <f t="shared" si="532"/>
        <v>0</v>
      </c>
      <c r="HB180" s="504">
        <f t="shared" si="468"/>
        <v>-23.100438022813208</v>
      </c>
      <c r="HC180" s="513">
        <f t="shared" si="482"/>
        <v>-0.19698389368002722</v>
      </c>
      <c r="HD180" s="513">
        <f t="shared" si="564"/>
        <v>-0.19698389368002722</v>
      </c>
      <c r="HE180" s="513">
        <f t="shared" si="533"/>
        <v>-0.19698389368002722</v>
      </c>
      <c r="HF180" s="161"/>
      <c r="HH180" s="103">
        <f t="shared" si="534"/>
        <v>-23.251038022813187</v>
      </c>
      <c r="HJ180" s="179"/>
      <c r="HK180" s="36">
        <v>42422</v>
      </c>
      <c r="HL180" s="107">
        <v>2.0643000000000002</v>
      </c>
      <c r="HM180" s="107">
        <v>2.0107250000000003</v>
      </c>
      <c r="HN180" s="173">
        <v>-22.12549242815998</v>
      </c>
      <c r="HO180" s="197">
        <f t="shared" ref="HO180:HO217" si="573">(HN180-HN179)</f>
        <v>9.8491946840013611E-2</v>
      </c>
      <c r="HP180" s="218">
        <v>-5.1607250000000002</v>
      </c>
      <c r="HQ180" s="159">
        <f t="shared" si="535"/>
        <v>-1.5</v>
      </c>
      <c r="HR180" s="227">
        <f t="shared" si="536"/>
        <v>0</v>
      </c>
      <c r="HS180" s="198">
        <f t="shared" si="537"/>
        <v>-25.315321376077996</v>
      </c>
      <c r="HT180" s="198">
        <f t="shared" si="557"/>
        <v>-4.4321376078006125E-2</v>
      </c>
      <c r="HU180" s="503">
        <f t="shared" si="538"/>
        <v>9.8491946840013611E-3</v>
      </c>
      <c r="HV180" s="503">
        <f t="shared" si="483"/>
        <v>0</v>
      </c>
      <c r="HW180" s="503">
        <f t="shared" si="539"/>
        <v>0</v>
      </c>
      <c r="HX180" s="503">
        <f t="shared" si="540"/>
        <v>0</v>
      </c>
      <c r="HY180" s="504">
        <f t="shared" si="469"/>
        <v>-24.675472181393992</v>
      </c>
      <c r="HZ180" s="513">
        <f t="shared" si="484"/>
        <v>-2.0683308836402858E-2</v>
      </c>
      <c r="IA180" s="513">
        <f t="shared" si="565"/>
        <v>-1.3788872557601906E-2</v>
      </c>
      <c r="IB180" s="513">
        <f t="shared" si="541"/>
        <v>-1.3788872557601906E-2</v>
      </c>
      <c r="IC180" s="161"/>
      <c r="ID180" s="159"/>
      <c r="IE180" s="103">
        <f t="shared" si="542"/>
        <v>-24.030568775954883</v>
      </c>
      <c r="IF180" s="178"/>
      <c r="IG180" s="179"/>
      <c r="IH180" s="36">
        <v>42422</v>
      </c>
      <c r="II180" s="107">
        <v>2.0643000000000002</v>
      </c>
      <c r="IJ180" s="107">
        <v>2.0107250000000003</v>
      </c>
      <c r="IK180" s="173">
        <v>-22.12549242815998</v>
      </c>
      <c r="IL180" s="197">
        <f t="shared" ref="IL180:IL217" si="574">(IK180-IK179)</f>
        <v>9.8491946840013611E-2</v>
      </c>
      <c r="IM180" s="218"/>
      <c r="IN180" s="159">
        <f t="shared" si="543"/>
        <v>0</v>
      </c>
      <c r="IO180" s="227">
        <f t="shared" si="544"/>
        <v>1.05</v>
      </c>
      <c r="IP180" s="198">
        <f t="shared" si="545"/>
        <v>-22.136583455817977</v>
      </c>
      <c r="IQ180" s="198">
        <f t="shared" si="558"/>
        <v>0.10341654418201429</v>
      </c>
      <c r="IR180" s="503">
        <f t="shared" si="546"/>
        <v>0</v>
      </c>
      <c r="IS180" s="503">
        <f t="shared" si="485"/>
        <v>0</v>
      </c>
      <c r="IT180" s="503">
        <f t="shared" si="547"/>
        <v>0</v>
      </c>
      <c r="IU180" s="503">
        <f t="shared" si="548"/>
        <v>0</v>
      </c>
      <c r="IV180" s="504">
        <f t="shared" si="470"/>
        <v>-21.68075119678716</v>
      </c>
      <c r="IW180" s="513">
        <f t="shared" si="486"/>
        <v>0.10341654418201429</v>
      </c>
      <c r="IX180" s="513">
        <f t="shared" si="566"/>
        <v>0.10341654418201429</v>
      </c>
      <c r="IY180" s="513">
        <f t="shared" si="549"/>
        <v>0.10341654418201429</v>
      </c>
      <c r="IZ180" s="161"/>
      <c r="JA180" s="159"/>
      <c r="JB180" s="103">
        <f t="shared" si="550"/>
        <v>-21.281597543232053</v>
      </c>
      <c r="JC180" s="184"/>
      <c r="JD180" s="515">
        <v>-22.12549242815998</v>
      </c>
      <c r="JF180" s="159">
        <v>0.38927500000000004</v>
      </c>
      <c r="JG180" s="159">
        <f t="shared" si="455"/>
        <v>-21.740753613011975</v>
      </c>
      <c r="JH180" s="159"/>
      <c r="JJ180" s="159">
        <v>-2.8107250000000006</v>
      </c>
      <c r="JK180" s="159">
        <f t="shared" si="456"/>
        <v>-21.42696722321233</v>
      </c>
      <c r="JL180" s="159"/>
      <c r="JN180" s="159">
        <v>0.63927499999999959</v>
      </c>
      <c r="JO180" s="159">
        <f t="shared" si="457"/>
        <v>-19.238782931977159</v>
      </c>
      <c r="JP180" s="159"/>
      <c r="JR180" s="159">
        <v>1.0392749999999995</v>
      </c>
      <c r="JS180" s="159">
        <f t="shared" si="458"/>
        <v>-20.183634260603945</v>
      </c>
      <c r="JT180" s="159"/>
      <c r="JV180" s="159">
        <v>0.93927499999999986</v>
      </c>
      <c r="JW180" s="159">
        <f t="shared" si="459"/>
        <v>-22.453928606879888</v>
      </c>
      <c r="JX180" s="159"/>
      <c r="JZ180" s="159">
        <v>-11.360725</v>
      </c>
      <c r="KA180" s="159">
        <f t="shared" si="460"/>
        <v>-23.251038022813187</v>
      </c>
      <c r="KB180" s="159"/>
      <c r="KD180" s="370">
        <v>-5.1607250000000002</v>
      </c>
      <c r="KE180" s="159">
        <f t="shared" si="461"/>
        <v>-24.030568775954883</v>
      </c>
      <c r="KF180" s="159"/>
      <c r="KH180" s="218"/>
      <c r="KI180" s="159"/>
      <c r="KJ180" s="159"/>
      <c r="KK180" s="316">
        <v>42422</v>
      </c>
      <c r="KL180" s="316"/>
    </row>
    <row r="181" spans="1:315" x14ac:dyDescent="0.25">
      <c r="A181" s="95">
        <v>41327</v>
      </c>
      <c r="B181" s="36">
        <v>41327</v>
      </c>
      <c r="C181" s="303">
        <v>2.4000000000000004</v>
      </c>
      <c r="D181" s="303">
        <v>-0.8</v>
      </c>
      <c r="E181" s="303">
        <v>2.65</v>
      </c>
      <c r="F181" s="303">
        <v>3.05</v>
      </c>
      <c r="G181" s="303">
        <v>2.95</v>
      </c>
      <c r="H181" s="303">
        <v>-9.35</v>
      </c>
      <c r="I181" s="303">
        <v>-3.15</v>
      </c>
      <c r="J181" s="303"/>
      <c r="K181" s="105"/>
      <c r="L181" s="36">
        <v>42422</v>
      </c>
      <c r="M181" s="104">
        <v>2.0643000000000002</v>
      </c>
      <c r="N181" s="98">
        <f t="shared" si="453"/>
        <v>2.0107250000000003</v>
      </c>
      <c r="O181" s="107">
        <f t="shared" si="454"/>
        <v>1.9577166666666665</v>
      </c>
      <c r="P181" s="264"/>
      <c r="Q181" s="177">
        <v>42422</v>
      </c>
      <c r="R181" s="303">
        <v>2.4000000000000004</v>
      </c>
      <c r="S181" s="219">
        <v>0.38927500000000004</v>
      </c>
      <c r="U181" s="303">
        <v>-0.8</v>
      </c>
      <c r="V181" s="219">
        <v>-2.8107250000000006</v>
      </c>
      <c r="X181" s="303">
        <v>2.65</v>
      </c>
      <c r="Y181" s="219">
        <v>0.63927499999999959</v>
      </c>
      <c r="AA181" s="303">
        <v>3.05</v>
      </c>
      <c r="AB181" s="219">
        <v>1.0392749999999995</v>
      </c>
      <c r="AD181" s="303">
        <v>2.95</v>
      </c>
      <c r="AE181" s="218">
        <v>0.93927499999999986</v>
      </c>
      <c r="AG181" s="303">
        <v>-9.35</v>
      </c>
      <c r="AH181" s="218">
        <v>-11.360725</v>
      </c>
      <c r="AJ181" s="303">
        <v>-3.15</v>
      </c>
      <c r="AK181" s="218">
        <v>-5.1607250000000002</v>
      </c>
      <c r="AL181" s="103"/>
      <c r="AM181" s="485"/>
      <c r="AN181" s="103"/>
      <c r="AO181" s="103"/>
      <c r="AZ181" s="36">
        <v>42423</v>
      </c>
      <c r="BA181" s="303">
        <v>3.65</v>
      </c>
      <c r="BB181" s="227"/>
      <c r="BC181" s="303">
        <v>-2.2000000000000002</v>
      </c>
      <c r="BD181" s="184"/>
      <c r="BE181" s="303">
        <v>1.0499999999999998</v>
      </c>
      <c r="BF181" s="184"/>
      <c r="BG181" s="303">
        <v>2.2000000000000002</v>
      </c>
      <c r="BH181" s="184"/>
      <c r="BI181" s="303">
        <v>0.45000000000000007</v>
      </c>
      <c r="BJ181" s="184"/>
      <c r="BK181" s="303">
        <v>-8.1999999999999993</v>
      </c>
      <c r="BL181" s="374"/>
      <c r="BM181" s="303">
        <v>-4.8</v>
      </c>
      <c r="BN181" s="184"/>
      <c r="BO181" s="103"/>
      <c r="BP181" s="184"/>
      <c r="BQ181">
        <f t="shared" si="396"/>
        <v>1</v>
      </c>
      <c r="BR181" s="36">
        <v>42411</v>
      </c>
      <c r="BS181">
        <v>116</v>
      </c>
      <c r="BT181">
        <f t="shared" si="393"/>
        <v>1.1599999999999999</v>
      </c>
      <c r="BU181" s="100"/>
      <c r="BV181" s="36">
        <v>42423</v>
      </c>
      <c r="BW181" s="100">
        <v>127</v>
      </c>
      <c r="BX181" s="100">
        <f t="shared" si="394"/>
        <v>1.27</v>
      </c>
      <c r="BY181" s="100">
        <f t="shared" si="395"/>
        <v>-22.022789081559971</v>
      </c>
      <c r="BZ181" s="100"/>
      <c r="CA181" s="100"/>
      <c r="CC181" s="36">
        <v>42423</v>
      </c>
      <c r="CD181" s="107">
        <v>2.1731500000000001</v>
      </c>
      <c r="CE181" s="107">
        <v>2.1187250000000004</v>
      </c>
      <c r="CF181" s="173">
        <v>-22.022789081559971</v>
      </c>
      <c r="CG181" s="197">
        <f t="shared" si="567"/>
        <v>0.10270334660000913</v>
      </c>
      <c r="CH181" s="219">
        <v>1.5312749999999995</v>
      </c>
      <c r="CI181" s="159">
        <f t="shared" si="487"/>
        <v>0</v>
      </c>
      <c r="CJ181" s="227">
        <f t="shared" si="488"/>
        <v>1.2</v>
      </c>
      <c r="CK181" s="198">
        <f t="shared" si="489"/>
        <v>-22.683414842555962</v>
      </c>
      <c r="CL181" s="198">
        <f t="shared" si="551"/>
        <v>0.12324401592001166</v>
      </c>
      <c r="CM181" s="503">
        <f t="shared" si="490"/>
        <v>0</v>
      </c>
      <c r="CN181" s="503">
        <f t="shared" si="471"/>
        <v>0</v>
      </c>
      <c r="CO181" s="503">
        <f t="shared" si="491"/>
        <v>0</v>
      </c>
      <c r="CP181" s="503">
        <f t="shared" si="492"/>
        <v>0</v>
      </c>
      <c r="CQ181" s="504">
        <f t="shared" si="463"/>
        <v>-22.53341484255596</v>
      </c>
      <c r="CR181" s="513">
        <f t="shared" si="472"/>
        <v>0.12324401592001166</v>
      </c>
      <c r="CS181" s="513">
        <f t="shared" si="559"/>
        <v>0.12324401592001166</v>
      </c>
      <c r="CT181" s="513">
        <f t="shared" si="493"/>
        <v>0.12324401592001166</v>
      </c>
      <c r="CU181" s="161"/>
      <c r="CW181" s="103">
        <f t="shared" si="494"/>
        <v>-21.617509597091964</v>
      </c>
      <c r="CZ181" s="36">
        <v>42423</v>
      </c>
      <c r="DA181" s="107">
        <v>2.1731500000000001</v>
      </c>
      <c r="DB181" s="107">
        <v>2.1187250000000004</v>
      </c>
      <c r="DC181" s="173">
        <v>-22.022789081559971</v>
      </c>
      <c r="DD181" s="197">
        <f t="shared" si="568"/>
        <v>0.10270334660000913</v>
      </c>
      <c r="DE181" s="219">
        <v>-4.3187250000000006</v>
      </c>
      <c r="DF181" s="159">
        <f t="shared" si="495"/>
        <v>-1.3</v>
      </c>
      <c r="DG181" s="227">
        <f t="shared" si="496"/>
        <v>0</v>
      </c>
      <c r="DH181" s="198">
        <f t="shared" si="497"/>
        <v>-23.607760324000012</v>
      </c>
      <c r="DI181" s="198">
        <f t="shared" si="552"/>
        <v>-0.13351435058001115</v>
      </c>
      <c r="DJ181" s="503">
        <f t="shared" si="498"/>
        <v>0</v>
      </c>
      <c r="DK181" s="503">
        <f t="shared" si="473"/>
        <v>0</v>
      </c>
      <c r="DL181" s="503">
        <f t="shared" si="499"/>
        <v>0</v>
      </c>
      <c r="DM181" s="503">
        <f t="shared" si="500"/>
        <v>0</v>
      </c>
      <c r="DN181" s="504">
        <f t="shared" si="464"/>
        <v>-23.357760324000008</v>
      </c>
      <c r="DO181" s="513">
        <f t="shared" si="474"/>
        <v>-8.010861034800669E-2</v>
      </c>
      <c r="DP181" s="513">
        <f t="shared" si="560"/>
        <v>-0.13351435058001115</v>
      </c>
      <c r="DQ181" s="513">
        <f t="shared" si="501"/>
        <v>-0.13351435058001115</v>
      </c>
      <c r="DR181" s="161"/>
      <c r="DT181" s="103">
        <f t="shared" si="502"/>
        <v>-21.560481573792341</v>
      </c>
      <c r="DU181" s="178"/>
      <c r="DV181" s="179"/>
      <c r="DW181" s="36">
        <v>42423</v>
      </c>
      <c r="DX181" s="107">
        <v>2.1731500000000001</v>
      </c>
      <c r="DY181" s="107">
        <v>2.1187250000000004</v>
      </c>
      <c r="DZ181" s="173">
        <v>-22.022789081559971</v>
      </c>
      <c r="EA181" s="197">
        <f t="shared" si="569"/>
        <v>0.10270334660000913</v>
      </c>
      <c r="EB181" s="219">
        <v>-1.0687250000000006</v>
      </c>
      <c r="EC181" s="159">
        <f t="shared" si="503"/>
        <v>0.5</v>
      </c>
      <c r="ED181" s="227">
        <f t="shared" si="504"/>
        <v>0</v>
      </c>
      <c r="EE181" s="198">
        <f t="shared" si="505"/>
        <v>-20.121321581357165</v>
      </c>
      <c r="EF181" s="198">
        <f t="shared" si="553"/>
        <v>5.1351673300004563E-2</v>
      </c>
      <c r="EG181" s="503">
        <f t="shared" si="506"/>
        <v>0</v>
      </c>
      <c r="EH181" s="503">
        <f t="shared" si="475"/>
        <v>0</v>
      </c>
      <c r="EI181" s="503">
        <f t="shared" si="507"/>
        <v>0</v>
      </c>
      <c r="EJ181" s="503">
        <f t="shared" si="508"/>
        <v>0</v>
      </c>
      <c r="EK181" s="504">
        <f t="shared" si="465"/>
        <v>-19.80543125867716</v>
      </c>
      <c r="EL181" s="513">
        <f t="shared" si="476"/>
        <v>5.1351673300004563E-2</v>
      </c>
      <c r="EM181" s="513">
        <f t="shared" si="561"/>
        <v>5.1351673300004563E-2</v>
      </c>
      <c r="EN181" s="513">
        <f t="shared" si="509"/>
        <v>5.1351673300004563E-2</v>
      </c>
      <c r="EO181" s="161"/>
      <c r="EQ181" s="103">
        <f t="shared" si="510"/>
        <v>-19.187431258677154</v>
      </c>
      <c r="ER181" s="178"/>
      <c r="ES181" s="179"/>
      <c r="ET181" s="36">
        <v>42423</v>
      </c>
      <c r="EU181" s="107">
        <v>2.1731500000000001</v>
      </c>
      <c r="EV181" s="107">
        <v>2.1187250000000004</v>
      </c>
      <c r="EW181" s="173">
        <v>-22.022789081559971</v>
      </c>
      <c r="EX181" s="197">
        <f t="shared" si="570"/>
        <v>0.10270334660000913</v>
      </c>
      <c r="EY181" s="219">
        <v>8.1274999999999764E-2</v>
      </c>
      <c r="EZ181" s="159">
        <f t="shared" si="511"/>
        <v>0</v>
      </c>
      <c r="FA181" s="227">
        <f t="shared" si="512"/>
        <v>1.1000000000000001</v>
      </c>
      <c r="FB181" s="198">
        <f t="shared" si="513"/>
        <v>-21.211690021179152</v>
      </c>
      <c r="FC181" s="198">
        <f t="shared" si="554"/>
        <v>0.11297368126000862</v>
      </c>
      <c r="FD181" s="503">
        <f t="shared" si="514"/>
        <v>0</v>
      </c>
      <c r="FE181" s="503">
        <f t="shared" si="477"/>
        <v>0</v>
      </c>
      <c r="FF181" s="503">
        <f t="shared" si="515"/>
        <v>0</v>
      </c>
      <c r="FG181" s="503">
        <f t="shared" si="516"/>
        <v>0</v>
      </c>
      <c r="FH181" s="504">
        <f t="shared" si="466"/>
        <v>-21.841690021179144</v>
      </c>
      <c r="FI181" s="513">
        <f t="shared" si="478"/>
        <v>0.11297368126000862</v>
      </c>
      <c r="FJ181" s="513">
        <f t="shared" si="562"/>
        <v>0.11297368126000862</v>
      </c>
      <c r="FK181" s="513">
        <f t="shared" si="517"/>
        <v>0.11297368126000862</v>
      </c>
      <c r="FL181" s="161"/>
      <c r="FN181" s="103">
        <f t="shared" si="518"/>
        <v>-20.070660579343937</v>
      </c>
      <c r="FO181" s="178"/>
      <c r="FP181" s="179"/>
      <c r="FQ181" s="36">
        <v>42423</v>
      </c>
      <c r="FR181" s="107">
        <v>2.1731500000000001</v>
      </c>
      <c r="FS181" s="107">
        <v>2.1187250000000004</v>
      </c>
      <c r="FT181" s="173">
        <v>-22.022789081559971</v>
      </c>
      <c r="FU181" s="197">
        <f t="shared" si="571"/>
        <v>0.10270334660000913</v>
      </c>
      <c r="FV181" s="218">
        <v>-1.6687250000000002</v>
      </c>
      <c r="FW181" s="159">
        <f t="shared" si="519"/>
        <v>0.5</v>
      </c>
      <c r="FX181" s="227">
        <f t="shared" si="520"/>
        <v>0</v>
      </c>
      <c r="FY181" s="198">
        <f t="shared" si="521"/>
        <v>-23.523307185175973</v>
      </c>
      <c r="FZ181" s="198">
        <f t="shared" si="555"/>
        <v>5.1351673300004563E-2</v>
      </c>
      <c r="GA181" s="503">
        <f t="shared" si="522"/>
        <v>0</v>
      </c>
      <c r="GB181" s="503">
        <f t="shared" si="479"/>
        <v>0</v>
      </c>
      <c r="GC181" s="503">
        <f t="shared" si="523"/>
        <v>0</v>
      </c>
      <c r="GD181" s="503">
        <f t="shared" si="524"/>
        <v>0</v>
      </c>
      <c r="GE181" s="504">
        <f t="shared" si="467"/>
        <v>-23.00330718517597</v>
      </c>
      <c r="GF181" s="513">
        <f t="shared" si="480"/>
        <v>5.1351673300004563E-2</v>
      </c>
      <c r="GG181" s="513">
        <f t="shared" si="563"/>
        <v>5.1351673300004563E-2</v>
      </c>
      <c r="GH181" s="513">
        <f t="shared" si="525"/>
        <v>8.7297844610007752E-2</v>
      </c>
      <c r="GI181" s="161"/>
      <c r="GK181" s="103">
        <f t="shared" si="526"/>
        <v>-22.366630762269882</v>
      </c>
      <c r="GL181" s="178"/>
      <c r="GM181" s="179"/>
      <c r="GN181" s="36">
        <v>42423</v>
      </c>
      <c r="GO181" s="107">
        <v>2.1731500000000001</v>
      </c>
      <c r="GP181" s="107">
        <v>2.1187250000000004</v>
      </c>
      <c r="GQ181" s="173">
        <v>-22.022789081559971</v>
      </c>
      <c r="GR181" s="197">
        <f t="shared" si="572"/>
        <v>0.10270334660000913</v>
      </c>
      <c r="GS181" s="218">
        <v>-10.318725000000001</v>
      </c>
      <c r="GT181" s="159">
        <f t="shared" si="527"/>
        <v>-2</v>
      </c>
      <c r="GU181" s="227">
        <f t="shared" si="528"/>
        <v>0</v>
      </c>
      <c r="GV181" s="198">
        <f t="shared" si="529"/>
        <v>-23.927390586880019</v>
      </c>
      <c r="GW181" s="198">
        <f t="shared" si="556"/>
        <v>-0.20540669320001825</v>
      </c>
      <c r="GX181" s="503">
        <f t="shared" si="530"/>
        <v>0</v>
      </c>
      <c r="GY181" s="503">
        <f t="shared" si="481"/>
        <v>0</v>
      </c>
      <c r="GZ181" s="503">
        <f t="shared" si="531"/>
        <v>0</v>
      </c>
      <c r="HA181" s="503">
        <f t="shared" si="532"/>
        <v>0</v>
      </c>
      <c r="HB181" s="504">
        <f t="shared" si="468"/>
        <v>-23.305844716013226</v>
      </c>
      <c r="HC181" s="513">
        <f t="shared" si="482"/>
        <v>-0.12324401592001094</v>
      </c>
      <c r="HD181" s="513">
        <f t="shared" si="564"/>
        <v>-0.20540669320001825</v>
      </c>
      <c r="HE181" s="513">
        <f t="shared" si="533"/>
        <v>-0.20540669320001825</v>
      </c>
      <c r="HF181" s="161"/>
      <c r="HH181" s="103">
        <f t="shared" si="534"/>
        <v>-23.456444716013205</v>
      </c>
      <c r="HJ181" s="179"/>
      <c r="HK181" s="36">
        <v>42423</v>
      </c>
      <c r="HL181" s="107">
        <v>2.1731500000000001</v>
      </c>
      <c r="HM181" s="107">
        <v>2.1187250000000004</v>
      </c>
      <c r="HN181" s="173">
        <v>-22.022789081559971</v>
      </c>
      <c r="HO181" s="197">
        <f t="shared" si="573"/>
        <v>0.10270334660000913</v>
      </c>
      <c r="HP181" s="218">
        <v>-6.9187250000000002</v>
      </c>
      <c r="HQ181" s="159">
        <f t="shared" si="535"/>
        <v>-1.5</v>
      </c>
      <c r="HR181" s="227">
        <f t="shared" si="536"/>
        <v>0</v>
      </c>
      <c r="HS181" s="198">
        <f t="shared" si="537"/>
        <v>-25.361537882048001</v>
      </c>
      <c r="HT181" s="198">
        <f t="shared" si="557"/>
        <v>-4.6216505970004818E-2</v>
      </c>
      <c r="HU181" s="503">
        <f t="shared" si="538"/>
        <v>1.0270334660000914E-2</v>
      </c>
      <c r="HV181" s="503">
        <f t="shared" si="483"/>
        <v>0</v>
      </c>
      <c r="HW181" s="503">
        <f t="shared" si="539"/>
        <v>0</v>
      </c>
      <c r="HX181" s="503">
        <f t="shared" si="540"/>
        <v>0</v>
      </c>
      <c r="HY181" s="504">
        <f t="shared" si="469"/>
        <v>-24.711418352703998</v>
      </c>
      <c r="HZ181" s="513">
        <f t="shared" si="484"/>
        <v>-2.1567702786002341E-2</v>
      </c>
      <c r="IA181" s="513">
        <f t="shared" si="565"/>
        <v>-1.4378468524001563E-2</v>
      </c>
      <c r="IB181" s="513">
        <f t="shared" si="541"/>
        <v>-1.4378468524001563E-2</v>
      </c>
      <c r="IC181" s="161"/>
      <c r="ID181" s="159"/>
      <c r="IE181" s="103">
        <f t="shared" si="542"/>
        <v>-24.044947244478884</v>
      </c>
      <c r="IF181" s="178"/>
      <c r="IG181" s="179"/>
      <c r="IH181" s="36">
        <v>42423</v>
      </c>
      <c r="II181" s="107">
        <v>2.1731500000000001</v>
      </c>
      <c r="IJ181" s="107">
        <v>2.1187250000000004</v>
      </c>
      <c r="IK181" s="173">
        <v>-22.022789081559971</v>
      </c>
      <c r="IL181" s="197">
        <f t="shared" si="574"/>
        <v>0.10270334660000913</v>
      </c>
      <c r="IM181" s="218"/>
      <c r="IN181" s="159">
        <f t="shared" si="543"/>
        <v>0</v>
      </c>
      <c r="IO181" s="227">
        <f t="shared" si="544"/>
        <v>1.05</v>
      </c>
      <c r="IP181" s="198">
        <f t="shared" si="545"/>
        <v>-22.028744941887968</v>
      </c>
      <c r="IQ181" s="198">
        <f t="shared" si="558"/>
        <v>0.10783851393000887</v>
      </c>
      <c r="IR181" s="503">
        <f t="shared" si="546"/>
        <v>0</v>
      </c>
      <c r="IS181" s="503">
        <f t="shared" si="485"/>
        <v>0</v>
      </c>
      <c r="IT181" s="503">
        <f t="shared" si="547"/>
        <v>0</v>
      </c>
      <c r="IU181" s="503">
        <f t="shared" si="548"/>
        <v>0</v>
      </c>
      <c r="IV181" s="504">
        <f t="shared" si="470"/>
        <v>-21.572912682857151</v>
      </c>
      <c r="IW181" s="513">
        <f t="shared" si="486"/>
        <v>0.10783851393000887</v>
      </c>
      <c r="IX181" s="513">
        <f t="shared" si="566"/>
        <v>0.10783851393000887</v>
      </c>
      <c r="IY181" s="513">
        <f t="shared" si="549"/>
        <v>0.10783851393000887</v>
      </c>
      <c r="IZ181" s="161"/>
      <c r="JA181" s="159"/>
      <c r="JB181" s="103">
        <f t="shared" si="550"/>
        <v>-21.173759029302044</v>
      </c>
      <c r="JC181" s="184"/>
      <c r="JD181" s="515">
        <v>-22.022789081559971</v>
      </c>
      <c r="JF181" s="159">
        <v>1.5312749999999995</v>
      </c>
      <c r="JG181" s="159">
        <f t="shared" si="455"/>
        <v>-21.617509597091964</v>
      </c>
      <c r="JH181" s="159"/>
      <c r="JJ181" s="159">
        <v>-4.3187250000000006</v>
      </c>
      <c r="JK181" s="159">
        <f t="shared" si="456"/>
        <v>-21.560481573792341</v>
      </c>
      <c r="JL181" s="159"/>
      <c r="JN181" s="159">
        <v>-1.0687250000000006</v>
      </c>
      <c r="JO181" s="159">
        <f t="shared" si="457"/>
        <v>-19.187431258677154</v>
      </c>
      <c r="JP181" s="159"/>
      <c r="JR181" s="159">
        <v>8.1274999999999764E-2</v>
      </c>
      <c r="JS181" s="159">
        <f t="shared" si="458"/>
        <v>-20.070660579343937</v>
      </c>
      <c r="JT181" s="159"/>
      <c r="JV181" s="159">
        <v>-1.6687250000000002</v>
      </c>
      <c r="JW181" s="159">
        <f t="shared" si="459"/>
        <v>-22.366630762269882</v>
      </c>
      <c r="JX181" s="159"/>
      <c r="JZ181" s="159">
        <v>-10.318725000000001</v>
      </c>
      <c r="KA181" s="159">
        <f t="shared" si="460"/>
        <v>-23.456444716013205</v>
      </c>
      <c r="KB181" s="159"/>
      <c r="KD181" s="370">
        <v>-6.9187250000000002</v>
      </c>
      <c r="KE181" s="159">
        <f t="shared" si="461"/>
        <v>-24.044947244478884</v>
      </c>
      <c r="KF181" s="159"/>
      <c r="KH181" s="218"/>
      <c r="KI181" s="159"/>
      <c r="KJ181" s="159"/>
      <c r="KK181" s="316">
        <v>42423</v>
      </c>
      <c r="KL181" s="316"/>
    </row>
    <row r="182" spans="1:315" x14ac:dyDescent="0.25">
      <c r="A182" s="95">
        <v>41328</v>
      </c>
      <c r="B182" s="36">
        <v>41328</v>
      </c>
      <c r="C182" s="303">
        <v>3.65</v>
      </c>
      <c r="D182" s="303">
        <v>-2.2000000000000002</v>
      </c>
      <c r="E182" s="303">
        <v>1.0499999999999998</v>
      </c>
      <c r="F182" s="303">
        <v>2.2000000000000002</v>
      </c>
      <c r="G182" s="303">
        <v>0.45000000000000007</v>
      </c>
      <c r="H182" s="303">
        <v>-8.1999999999999993</v>
      </c>
      <c r="I182" s="303">
        <v>-4.8</v>
      </c>
      <c r="J182" s="303"/>
      <c r="K182" s="105"/>
      <c r="L182" s="36">
        <v>42423</v>
      </c>
      <c r="M182" s="104">
        <v>2.1731500000000001</v>
      </c>
      <c r="N182" s="98">
        <f t="shared" si="453"/>
        <v>2.1187250000000004</v>
      </c>
      <c r="O182" s="107">
        <f t="shared" si="454"/>
        <v>2.0648666666666671</v>
      </c>
      <c r="P182" s="264"/>
      <c r="Q182" s="177">
        <v>42423</v>
      </c>
      <c r="R182" s="303">
        <v>3.65</v>
      </c>
      <c r="S182" s="219">
        <v>1.5312749999999995</v>
      </c>
      <c r="U182" s="303">
        <v>-2.2000000000000002</v>
      </c>
      <c r="V182" s="219">
        <v>-4.3187250000000006</v>
      </c>
      <c r="X182" s="303">
        <v>1.0499999999999998</v>
      </c>
      <c r="Y182" s="219">
        <v>-1.0687250000000006</v>
      </c>
      <c r="AA182" s="303">
        <v>2.2000000000000002</v>
      </c>
      <c r="AB182" s="219">
        <v>8.1274999999999764E-2</v>
      </c>
      <c r="AD182" s="303">
        <v>0.45000000000000007</v>
      </c>
      <c r="AE182" s="218">
        <v>-1.6687250000000002</v>
      </c>
      <c r="AG182" s="303">
        <v>-8.1999999999999993</v>
      </c>
      <c r="AH182" s="218">
        <v>-10.318725000000001</v>
      </c>
      <c r="AJ182" s="303">
        <v>-4.8</v>
      </c>
      <c r="AK182" s="218">
        <v>-6.9187250000000002</v>
      </c>
      <c r="AL182" s="103"/>
      <c r="AM182" s="485"/>
      <c r="AN182" s="103"/>
      <c r="AO182" s="103"/>
      <c r="AZ182" s="36">
        <v>42424</v>
      </c>
      <c r="BA182" s="303">
        <v>2.4499999999999997</v>
      </c>
      <c r="BB182" s="227"/>
      <c r="BC182" s="303">
        <v>-3.45</v>
      </c>
      <c r="BD182" s="184"/>
      <c r="BE182" s="303">
        <v>2.75</v>
      </c>
      <c r="BF182" s="184"/>
      <c r="BG182" s="303">
        <v>1</v>
      </c>
      <c r="BH182" s="184"/>
      <c r="BI182" s="303">
        <v>-0.7</v>
      </c>
      <c r="BJ182" s="184"/>
      <c r="BK182" s="303">
        <v>-5.75</v>
      </c>
      <c r="BL182" s="374"/>
      <c r="BM182" s="303">
        <v>-3.55</v>
      </c>
      <c r="BN182" s="184"/>
      <c r="BO182" s="103"/>
      <c r="BP182" s="184"/>
      <c r="BQ182">
        <f t="shared" si="396"/>
        <v>1</v>
      </c>
      <c r="BR182" s="36">
        <v>42412</v>
      </c>
      <c r="BS182">
        <v>117</v>
      </c>
      <c r="BT182">
        <f t="shared" si="393"/>
        <v>1.17</v>
      </c>
      <c r="BU182" s="103">
        <v>-25.182240740740742</v>
      </c>
      <c r="BV182" s="36">
        <v>42424</v>
      </c>
      <c r="BW182" s="100">
        <v>128</v>
      </c>
      <c r="BX182" s="100">
        <f t="shared" si="394"/>
        <v>1.28</v>
      </c>
      <c r="BY182" s="100">
        <f t="shared" si="395"/>
        <v>-21.915717608959973</v>
      </c>
      <c r="BZ182" s="100"/>
      <c r="CA182" s="100"/>
      <c r="CC182" s="36">
        <v>42424</v>
      </c>
      <c r="CD182" s="104">
        <v>2.2837000000000001</v>
      </c>
      <c r="CE182" s="107">
        <v>2.2284250000000001</v>
      </c>
      <c r="CF182" s="173">
        <v>-21.915717608959973</v>
      </c>
      <c r="CG182" s="197">
        <f t="shared" si="567"/>
        <v>0.10707147259999772</v>
      </c>
      <c r="CH182" s="219">
        <v>0.22157499999999963</v>
      </c>
      <c r="CI182" s="159">
        <f t="shared" si="487"/>
        <v>0</v>
      </c>
      <c r="CJ182" s="227">
        <f t="shared" si="488"/>
        <v>1.1000000000000001</v>
      </c>
      <c r="CK182" s="198">
        <f t="shared" si="489"/>
        <v>-22.565636222695964</v>
      </c>
      <c r="CL182" s="198">
        <f t="shared" si="551"/>
        <v>0.11777861985999749</v>
      </c>
      <c r="CM182" s="503">
        <f t="shared" si="490"/>
        <v>0</v>
      </c>
      <c r="CN182" s="503">
        <f t="shared" si="471"/>
        <v>0</v>
      </c>
      <c r="CO182" s="503">
        <f t="shared" si="491"/>
        <v>0</v>
      </c>
      <c r="CP182" s="503">
        <f t="shared" si="492"/>
        <v>0</v>
      </c>
      <c r="CQ182" s="504">
        <f t="shared" si="463"/>
        <v>-22.415636222695962</v>
      </c>
      <c r="CR182" s="513">
        <f t="shared" si="472"/>
        <v>0.11777861985999749</v>
      </c>
      <c r="CS182" s="513">
        <f t="shared" si="559"/>
        <v>0.11777861985999749</v>
      </c>
      <c r="CT182" s="513">
        <f t="shared" si="493"/>
        <v>0.11777861985999749</v>
      </c>
      <c r="CU182" s="161"/>
      <c r="CW182" s="103">
        <f t="shared" si="494"/>
        <v>-21.499730977231966</v>
      </c>
      <c r="CZ182" s="36">
        <v>42424</v>
      </c>
      <c r="DA182" s="104">
        <v>2.2837000000000001</v>
      </c>
      <c r="DB182" s="107">
        <v>2.2284250000000001</v>
      </c>
      <c r="DC182" s="173">
        <v>-21.915717608959973</v>
      </c>
      <c r="DD182" s="197">
        <f t="shared" si="568"/>
        <v>0.10707147259999772</v>
      </c>
      <c r="DE182" s="219">
        <v>-5.6784250000000007</v>
      </c>
      <c r="DF182" s="159">
        <f t="shared" si="495"/>
        <v>-1.5</v>
      </c>
      <c r="DG182" s="227">
        <f t="shared" si="496"/>
        <v>0</v>
      </c>
      <c r="DH182" s="198">
        <f t="shared" si="497"/>
        <v>-23.768367532900008</v>
      </c>
      <c r="DI182" s="198">
        <f t="shared" si="552"/>
        <v>-0.16060720889999658</v>
      </c>
      <c r="DJ182" s="503">
        <f t="shared" si="498"/>
        <v>0</v>
      </c>
      <c r="DK182" s="503">
        <f t="shared" si="473"/>
        <v>0</v>
      </c>
      <c r="DL182" s="503">
        <f t="shared" si="499"/>
        <v>0</v>
      </c>
      <c r="DM182" s="503">
        <f t="shared" si="500"/>
        <v>0</v>
      </c>
      <c r="DN182" s="504">
        <f t="shared" si="464"/>
        <v>-23.518367532900005</v>
      </c>
      <c r="DO182" s="513">
        <f t="shared" si="474"/>
        <v>-9.6364325339997947E-2</v>
      </c>
      <c r="DP182" s="513">
        <f t="shared" si="560"/>
        <v>-0.16060720889999658</v>
      </c>
      <c r="DQ182" s="513">
        <f t="shared" si="501"/>
        <v>-0.16060720889999658</v>
      </c>
      <c r="DR182" s="161"/>
      <c r="DT182" s="103">
        <f t="shared" si="502"/>
        <v>-21.721088782692338</v>
      </c>
      <c r="DU182" s="178"/>
      <c r="DV182" s="179"/>
      <c r="DW182" s="36">
        <v>42424</v>
      </c>
      <c r="DX182" s="104">
        <v>2.2837000000000001</v>
      </c>
      <c r="DY182" s="107">
        <v>2.2284250000000001</v>
      </c>
      <c r="DZ182" s="173">
        <v>-21.915717608959973</v>
      </c>
      <c r="EA182" s="197">
        <f t="shared" si="569"/>
        <v>0.10707147259999772</v>
      </c>
      <c r="EB182" s="219">
        <v>0.5215749999999999</v>
      </c>
      <c r="EC182" s="159">
        <f t="shared" si="503"/>
        <v>0</v>
      </c>
      <c r="ED182" s="227">
        <f t="shared" si="504"/>
        <v>1.1000000000000001</v>
      </c>
      <c r="EE182" s="198">
        <f t="shared" si="505"/>
        <v>-20.003542961497168</v>
      </c>
      <c r="EF182" s="198">
        <f t="shared" si="553"/>
        <v>0.11777861985999749</v>
      </c>
      <c r="EG182" s="503">
        <f t="shared" si="506"/>
        <v>0</v>
      </c>
      <c r="EH182" s="503">
        <f t="shared" si="475"/>
        <v>0</v>
      </c>
      <c r="EI182" s="503">
        <f t="shared" si="507"/>
        <v>0</v>
      </c>
      <c r="EJ182" s="503">
        <f t="shared" si="508"/>
        <v>0</v>
      </c>
      <c r="EK182" s="504">
        <f t="shared" si="465"/>
        <v>-19.687652638817163</v>
      </c>
      <c r="EL182" s="513">
        <f t="shared" si="476"/>
        <v>0.11777861985999749</v>
      </c>
      <c r="EM182" s="513">
        <f t="shared" si="561"/>
        <v>0.11777861985999749</v>
      </c>
      <c r="EN182" s="513">
        <f t="shared" si="509"/>
        <v>0.11777861985999749</v>
      </c>
      <c r="EO182" s="161"/>
      <c r="EQ182" s="103">
        <f t="shared" si="510"/>
        <v>-19.069652638817157</v>
      </c>
      <c r="ER182" s="178"/>
      <c r="ES182" s="179"/>
      <c r="ET182" s="36">
        <v>42424</v>
      </c>
      <c r="EU182" s="104">
        <v>2.2837000000000001</v>
      </c>
      <c r="EV182" s="107">
        <v>2.2284250000000001</v>
      </c>
      <c r="EW182" s="173">
        <v>-21.915717608959973</v>
      </c>
      <c r="EX182" s="197">
        <f t="shared" si="570"/>
        <v>0.10707147259999772</v>
      </c>
      <c r="EY182" s="219">
        <v>-1.2284250000000001</v>
      </c>
      <c r="EZ182" s="159">
        <f t="shared" si="511"/>
        <v>0.5</v>
      </c>
      <c r="FA182" s="227">
        <f t="shared" si="512"/>
        <v>0</v>
      </c>
      <c r="FB182" s="198">
        <f t="shared" si="513"/>
        <v>-21.158154284879153</v>
      </c>
      <c r="FC182" s="198">
        <f t="shared" si="554"/>
        <v>5.353573629999886E-2</v>
      </c>
      <c r="FD182" s="503">
        <f t="shared" si="514"/>
        <v>0</v>
      </c>
      <c r="FE182" s="503">
        <f t="shared" si="477"/>
        <v>0</v>
      </c>
      <c r="FF182" s="503">
        <f t="shared" si="515"/>
        <v>0</v>
      </c>
      <c r="FG182" s="503">
        <f t="shared" si="516"/>
        <v>0</v>
      </c>
      <c r="FH182" s="504">
        <f t="shared" si="466"/>
        <v>-21.788154284879145</v>
      </c>
      <c r="FI182" s="513">
        <f t="shared" si="478"/>
        <v>5.353573629999886E-2</v>
      </c>
      <c r="FJ182" s="513">
        <f t="shared" si="562"/>
        <v>5.353573629999886E-2</v>
      </c>
      <c r="FK182" s="513">
        <f t="shared" si="517"/>
        <v>5.353573629999886E-2</v>
      </c>
      <c r="FL182" s="161"/>
      <c r="FN182" s="103">
        <f t="shared" si="518"/>
        <v>-20.017124843043938</v>
      </c>
      <c r="FO182" s="178"/>
      <c r="FP182" s="179"/>
      <c r="FQ182" s="36">
        <v>42424</v>
      </c>
      <c r="FR182" s="104">
        <v>2.2837000000000001</v>
      </c>
      <c r="FS182" s="107">
        <v>2.2284250000000001</v>
      </c>
      <c r="FT182" s="173">
        <v>-21.915717608959973</v>
      </c>
      <c r="FU182" s="197">
        <f t="shared" si="571"/>
        <v>0.10707147259999772</v>
      </c>
      <c r="FV182" s="218">
        <v>-2.9284249999999998</v>
      </c>
      <c r="FW182" s="159">
        <f t="shared" si="519"/>
        <v>-0.5</v>
      </c>
      <c r="FX182" s="227">
        <f t="shared" si="520"/>
        <v>0</v>
      </c>
      <c r="FY182" s="198">
        <f t="shared" si="521"/>
        <v>-23.576842921475972</v>
      </c>
      <c r="FZ182" s="198">
        <f t="shared" si="555"/>
        <v>-5.353573629999886E-2</v>
      </c>
      <c r="GA182" s="503">
        <f t="shared" si="522"/>
        <v>0</v>
      </c>
      <c r="GB182" s="503">
        <f t="shared" si="479"/>
        <v>0</v>
      </c>
      <c r="GC182" s="503">
        <f t="shared" si="523"/>
        <v>0</v>
      </c>
      <c r="GD182" s="503">
        <f t="shared" si="524"/>
        <v>0</v>
      </c>
      <c r="GE182" s="504">
        <f t="shared" si="467"/>
        <v>-23.056842921475969</v>
      </c>
      <c r="GF182" s="513">
        <f t="shared" si="480"/>
        <v>-3.2121441779999316E-2</v>
      </c>
      <c r="GG182" s="513">
        <f t="shared" si="563"/>
        <v>-5.353573629999886E-2</v>
      </c>
      <c r="GH182" s="513">
        <f t="shared" si="525"/>
        <v>-5.353573629999886E-2</v>
      </c>
      <c r="GI182" s="161"/>
      <c r="GK182" s="103">
        <f t="shared" si="526"/>
        <v>-22.420166498569881</v>
      </c>
      <c r="GL182" s="178"/>
      <c r="GM182" s="179"/>
      <c r="GN182" s="36">
        <v>42424</v>
      </c>
      <c r="GO182" s="104">
        <v>2.2837000000000001</v>
      </c>
      <c r="GP182" s="107">
        <v>2.2284250000000001</v>
      </c>
      <c r="GQ182" s="173">
        <v>-21.915717608959973</v>
      </c>
      <c r="GR182" s="197">
        <f t="shared" si="572"/>
        <v>0.10707147259999772</v>
      </c>
      <c r="GS182" s="218">
        <v>-7.9784249999999997</v>
      </c>
      <c r="GT182" s="159">
        <f t="shared" si="527"/>
        <v>-1.8</v>
      </c>
      <c r="GU182" s="227">
        <f t="shared" si="528"/>
        <v>0</v>
      </c>
      <c r="GV182" s="198">
        <f t="shared" si="529"/>
        <v>-24.120119237560015</v>
      </c>
      <c r="GW182" s="198">
        <f t="shared" si="556"/>
        <v>-0.19272865067999589</v>
      </c>
      <c r="GX182" s="503">
        <f t="shared" si="530"/>
        <v>0</v>
      </c>
      <c r="GY182" s="503">
        <f t="shared" si="481"/>
        <v>0</v>
      </c>
      <c r="GZ182" s="503">
        <f t="shared" si="531"/>
        <v>0</v>
      </c>
      <c r="HA182" s="503">
        <f t="shared" si="532"/>
        <v>0</v>
      </c>
      <c r="HB182" s="504">
        <f t="shared" si="468"/>
        <v>-23.498573366693222</v>
      </c>
      <c r="HC182" s="513">
        <f t="shared" si="482"/>
        <v>-0.11563719040799753</v>
      </c>
      <c r="HD182" s="513">
        <f t="shared" si="564"/>
        <v>-0.19272865067999589</v>
      </c>
      <c r="HE182" s="513">
        <f t="shared" si="533"/>
        <v>-0.19272865067999589</v>
      </c>
      <c r="HF182" s="161"/>
      <c r="HH182" s="103">
        <f t="shared" si="534"/>
        <v>-23.649173366693201</v>
      </c>
      <c r="HJ182" s="179"/>
      <c r="HK182" s="36">
        <v>42424</v>
      </c>
      <c r="HL182" s="104">
        <v>2.2837000000000001</v>
      </c>
      <c r="HM182" s="107">
        <v>2.2284250000000001</v>
      </c>
      <c r="HN182" s="173">
        <v>-21.915717608959973</v>
      </c>
      <c r="HO182" s="197">
        <f t="shared" si="573"/>
        <v>0.10707147259999772</v>
      </c>
      <c r="HP182" s="218">
        <v>-5.7784250000000004</v>
      </c>
      <c r="HQ182" s="159">
        <f t="shared" si="535"/>
        <v>-1.5</v>
      </c>
      <c r="HR182" s="227">
        <f t="shared" si="536"/>
        <v>0</v>
      </c>
      <c r="HS182" s="198">
        <f t="shared" si="537"/>
        <v>-25.409720044718</v>
      </c>
      <c r="HT182" s="198">
        <f t="shared" si="557"/>
        <v>-4.8182162669998974E-2</v>
      </c>
      <c r="HU182" s="503">
        <f t="shared" si="538"/>
        <v>1.0707147259999772E-2</v>
      </c>
      <c r="HV182" s="503">
        <f t="shared" si="483"/>
        <v>0</v>
      </c>
      <c r="HW182" s="503">
        <f t="shared" si="539"/>
        <v>0</v>
      </c>
      <c r="HX182" s="503">
        <f t="shared" si="540"/>
        <v>0</v>
      </c>
      <c r="HY182" s="504">
        <f t="shared" si="469"/>
        <v>-24.748893368113997</v>
      </c>
      <c r="HZ182" s="513">
        <f t="shared" si="484"/>
        <v>-2.248500924599952E-2</v>
      </c>
      <c r="IA182" s="513">
        <f t="shared" si="565"/>
        <v>-1.4990006163999682E-2</v>
      </c>
      <c r="IB182" s="513">
        <f t="shared" si="541"/>
        <v>-1.4990006163999682E-2</v>
      </c>
      <c r="IC182" s="161"/>
      <c r="ID182" s="159"/>
      <c r="IE182" s="103">
        <f t="shared" si="542"/>
        <v>-24.059937250642882</v>
      </c>
      <c r="IF182" s="178"/>
      <c r="IG182" s="179"/>
      <c r="IH182" s="36">
        <v>42424</v>
      </c>
      <c r="II182" s="104">
        <v>2.2837000000000001</v>
      </c>
      <c r="IJ182" s="107">
        <v>2.2284250000000001</v>
      </c>
      <c r="IK182" s="173">
        <v>-21.915717608959973</v>
      </c>
      <c r="IL182" s="197">
        <f t="shared" si="574"/>
        <v>0.10707147259999772</v>
      </c>
      <c r="IM182" s="218"/>
      <c r="IN182" s="159">
        <f t="shared" si="543"/>
        <v>0</v>
      </c>
      <c r="IO182" s="227">
        <f t="shared" si="544"/>
        <v>1.05</v>
      </c>
      <c r="IP182" s="198">
        <f t="shared" si="545"/>
        <v>-21.916319895657971</v>
      </c>
      <c r="IQ182" s="198">
        <f t="shared" si="558"/>
        <v>0.1124250462299976</v>
      </c>
      <c r="IR182" s="503">
        <f t="shared" si="546"/>
        <v>0</v>
      </c>
      <c r="IS182" s="503">
        <f t="shared" si="485"/>
        <v>0</v>
      </c>
      <c r="IT182" s="503">
        <f t="shared" si="547"/>
        <v>0</v>
      </c>
      <c r="IU182" s="503">
        <f t="shared" si="548"/>
        <v>0</v>
      </c>
      <c r="IV182" s="504">
        <f t="shared" si="470"/>
        <v>-21.460487636627153</v>
      </c>
      <c r="IW182" s="513">
        <f t="shared" si="486"/>
        <v>0.1124250462299976</v>
      </c>
      <c r="IX182" s="513">
        <f t="shared" si="566"/>
        <v>0.1124250462299976</v>
      </c>
      <c r="IY182" s="513">
        <f t="shared" si="549"/>
        <v>0.1124250462299976</v>
      </c>
      <c r="IZ182" s="161"/>
      <c r="JA182" s="159"/>
      <c r="JB182" s="103">
        <f t="shared" si="550"/>
        <v>-21.061333983072046</v>
      </c>
      <c r="JC182" s="184"/>
      <c r="JD182" s="515">
        <v>-21.915717608959973</v>
      </c>
      <c r="JF182" s="159">
        <v>0.22157499999999963</v>
      </c>
      <c r="JG182" s="159">
        <f t="shared" si="455"/>
        <v>-21.499730977231966</v>
      </c>
      <c r="JH182" s="159"/>
      <c r="JJ182" s="159">
        <v>-5.6784250000000007</v>
      </c>
      <c r="JK182" s="159">
        <f t="shared" si="456"/>
        <v>-21.721088782692338</v>
      </c>
      <c r="JL182" s="159"/>
      <c r="JN182" s="159">
        <v>0.5215749999999999</v>
      </c>
      <c r="JO182" s="159">
        <f t="shared" si="457"/>
        <v>-19.069652638817157</v>
      </c>
      <c r="JP182" s="159"/>
      <c r="JR182" s="159">
        <v>-1.2284250000000001</v>
      </c>
      <c r="JS182" s="159">
        <f t="shared" si="458"/>
        <v>-20.017124843043938</v>
      </c>
      <c r="JT182" s="159"/>
      <c r="JV182" s="159">
        <v>-2.9284249999999998</v>
      </c>
      <c r="JW182" s="159">
        <f t="shared" si="459"/>
        <v>-22.420166498569881</v>
      </c>
      <c r="JX182" s="159"/>
      <c r="JZ182" s="159">
        <v>-7.9784249999999997</v>
      </c>
      <c r="KA182" s="159">
        <f t="shared" si="460"/>
        <v>-23.649173366693201</v>
      </c>
      <c r="KB182" s="159"/>
      <c r="KD182" s="370">
        <v>-5.7784250000000004</v>
      </c>
      <c r="KE182" s="159">
        <f t="shared" si="461"/>
        <v>-24.059937250642882</v>
      </c>
      <c r="KF182" s="159"/>
      <c r="KH182" s="218"/>
      <c r="KI182" s="159"/>
      <c r="KJ182" s="159"/>
      <c r="KK182" s="36">
        <v>42424</v>
      </c>
      <c r="KL182" s="36"/>
    </row>
    <row r="183" spans="1:315" ht="15.75" thickBot="1" x14ac:dyDescent="0.3">
      <c r="A183" s="95">
        <v>41329</v>
      </c>
      <c r="B183" s="36">
        <v>41329</v>
      </c>
      <c r="C183" s="303">
        <v>2.4499999999999997</v>
      </c>
      <c r="D183" s="303">
        <v>-3.45</v>
      </c>
      <c r="E183" s="303">
        <v>2.75</v>
      </c>
      <c r="F183" s="303">
        <v>1</v>
      </c>
      <c r="G183" s="303">
        <v>-0.7</v>
      </c>
      <c r="H183" s="303">
        <v>-5.75</v>
      </c>
      <c r="I183" s="303">
        <v>-3.55</v>
      </c>
      <c r="J183" s="303"/>
      <c r="K183" s="105"/>
      <c r="L183" s="36">
        <v>42424</v>
      </c>
      <c r="M183" s="104">
        <v>2.2837000000000001</v>
      </c>
      <c r="N183" s="98">
        <f t="shared" si="453"/>
        <v>2.2284250000000001</v>
      </c>
      <c r="O183" s="107">
        <f t="shared" si="454"/>
        <v>2.173716666666667</v>
      </c>
      <c r="P183" s="264"/>
      <c r="Q183" s="177">
        <v>42424</v>
      </c>
      <c r="R183" s="303">
        <v>2.4499999999999997</v>
      </c>
      <c r="S183" s="219">
        <v>0.22157499999999963</v>
      </c>
      <c r="U183" s="303">
        <v>-3.45</v>
      </c>
      <c r="V183" s="219">
        <v>-5.6784250000000007</v>
      </c>
      <c r="X183" s="303">
        <v>2.75</v>
      </c>
      <c r="Y183" s="219">
        <v>0.5215749999999999</v>
      </c>
      <c r="AA183" s="303">
        <v>1</v>
      </c>
      <c r="AB183" s="219">
        <v>-1.2284250000000001</v>
      </c>
      <c r="AD183" s="303">
        <v>-0.7</v>
      </c>
      <c r="AE183" s="218">
        <v>-2.9284249999999998</v>
      </c>
      <c r="AG183" s="303">
        <v>-5.75</v>
      </c>
      <c r="AH183" s="218">
        <v>-7.9784249999999997</v>
      </c>
      <c r="AJ183" s="303">
        <v>-3.55</v>
      </c>
      <c r="AK183" s="218">
        <v>-5.7784250000000004</v>
      </c>
      <c r="AL183" s="103"/>
      <c r="AM183" s="485"/>
      <c r="AN183" s="103"/>
      <c r="AO183" s="103"/>
      <c r="AZ183" s="36">
        <v>42425</v>
      </c>
      <c r="BA183" s="303">
        <v>2.2999999999999998</v>
      </c>
      <c r="BB183" s="227"/>
      <c r="BC183" s="303">
        <v>-6.25</v>
      </c>
      <c r="BD183" s="184"/>
      <c r="BE183" s="303">
        <v>2.9499999999999997</v>
      </c>
      <c r="BF183" s="184"/>
      <c r="BG183" s="303">
        <v>1.75</v>
      </c>
      <c r="BH183" s="184"/>
      <c r="BI183" s="303">
        <v>-1.0499999999999998</v>
      </c>
      <c r="BJ183" s="184"/>
      <c r="BK183" s="303">
        <v>-0.30000000000000004</v>
      </c>
      <c r="BL183" s="374"/>
      <c r="BM183" s="303">
        <v>-2.25</v>
      </c>
      <c r="BN183" s="184"/>
      <c r="BO183" s="103"/>
      <c r="BP183" s="184"/>
      <c r="BQ183">
        <f t="shared" si="396"/>
        <v>1</v>
      </c>
      <c r="BR183" s="36">
        <v>42413</v>
      </c>
      <c r="BS183">
        <v>117</v>
      </c>
      <c r="BT183">
        <f t="shared" si="393"/>
        <v>1.17</v>
      </c>
      <c r="BU183" s="114">
        <v>-23.585574074074071</v>
      </c>
      <c r="BV183" s="36">
        <v>42425</v>
      </c>
      <c r="BW183" s="100">
        <v>129</v>
      </c>
      <c r="BX183" s="100">
        <f t="shared" si="394"/>
        <v>1.29</v>
      </c>
      <c r="BY183" s="100">
        <f t="shared" si="395"/>
        <v>-21.804117327959979</v>
      </c>
      <c r="BZ183" s="100"/>
      <c r="CA183" s="100"/>
      <c r="CC183" s="36">
        <v>42425</v>
      </c>
      <c r="CD183" s="104">
        <v>2.39595</v>
      </c>
      <c r="CE183" s="107">
        <v>2.3398250000000003</v>
      </c>
      <c r="CF183" s="173">
        <v>-21.804117327959979</v>
      </c>
      <c r="CG183" s="197">
        <f t="shared" si="567"/>
        <v>0.11160028099999408</v>
      </c>
      <c r="CH183" s="219">
        <v>-3.9825000000000443E-2</v>
      </c>
      <c r="CI183" s="159">
        <f t="shared" si="487"/>
        <v>0</v>
      </c>
      <c r="CJ183" s="227">
        <f t="shared" si="488"/>
        <v>1.05</v>
      </c>
      <c r="CK183" s="198">
        <f t="shared" si="489"/>
        <v>-22.44845592764597</v>
      </c>
      <c r="CL183" s="198">
        <f t="shared" si="551"/>
        <v>0.1171802950499945</v>
      </c>
      <c r="CM183" s="503">
        <f t="shared" si="490"/>
        <v>0</v>
      </c>
      <c r="CN183" s="503">
        <f t="shared" si="471"/>
        <v>0</v>
      </c>
      <c r="CO183" s="503">
        <f t="shared" si="491"/>
        <v>0</v>
      </c>
      <c r="CP183" s="503">
        <f t="shared" si="492"/>
        <v>0</v>
      </c>
      <c r="CQ183" s="504">
        <f t="shared" si="463"/>
        <v>-22.298455927645968</v>
      </c>
      <c r="CR183" s="513">
        <f t="shared" si="472"/>
        <v>0.1171802950499945</v>
      </c>
      <c r="CS183" s="513">
        <f t="shared" si="559"/>
        <v>0.1171802950499945</v>
      </c>
      <c r="CT183" s="513">
        <f t="shared" si="493"/>
        <v>0.1171802950499945</v>
      </c>
      <c r="CU183" s="161"/>
      <c r="CW183" s="103">
        <f t="shared" si="494"/>
        <v>-21.382550682181972</v>
      </c>
      <c r="CZ183" s="36">
        <v>42425</v>
      </c>
      <c r="DA183" s="104">
        <v>2.39595</v>
      </c>
      <c r="DB183" s="107">
        <v>2.3398250000000003</v>
      </c>
      <c r="DC183" s="173">
        <v>-21.804117327959979</v>
      </c>
      <c r="DD183" s="197">
        <f t="shared" si="568"/>
        <v>0.11160028099999408</v>
      </c>
      <c r="DE183" s="219">
        <v>-8.5898250000000012</v>
      </c>
      <c r="DF183" s="159">
        <f t="shared" si="495"/>
        <v>-1.8</v>
      </c>
      <c r="DG183" s="227">
        <f t="shared" si="496"/>
        <v>0</v>
      </c>
      <c r="DH183" s="198">
        <f t="shared" si="497"/>
        <v>-23.969248038699998</v>
      </c>
      <c r="DI183" s="198">
        <f t="shared" si="552"/>
        <v>-0.20088050579999006</v>
      </c>
      <c r="DJ183" s="503">
        <f t="shared" si="498"/>
        <v>0</v>
      </c>
      <c r="DK183" s="503">
        <f t="shared" si="473"/>
        <v>0</v>
      </c>
      <c r="DL183" s="503">
        <f t="shared" si="499"/>
        <v>0</v>
      </c>
      <c r="DM183" s="503">
        <f t="shared" si="500"/>
        <v>0</v>
      </c>
      <c r="DN183" s="504">
        <f t="shared" si="464"/>
        <v>-23.719248038699995</v>
      </c>
      <c r="DO183" s="513">
        <f t="shared" si="474"/>
        <v>-0.12052830347999403</v>
      </c>
      <c r="DP183" s="513">
        <f t="shared" si="560"/>
        <v>-0.20088050579999006</v>
      </c>
      <c r="DQ183" s="513">
        <f t="shared" si="501"/>
        <v>-0.20088050579999006</v>
      </c>
      <c r="DR183" s="161"/>
      <c r="DT183" s="103">
        <f t="shared" si="502"/>
        <v>-21.921969288492328</v>
      </c>
      <c r="DU183" s="178"/>
      <c r="DV183" s="179"/>
      <c r="DW183" s="36">
        <v>42425</v>
      </c>
      <c r="DX183" s="104">
        <v>2.39595</v>
      </c>
      <c r="DY183" s="107">
        <v>2.3398250000000003</v>
      </c>
      <c r="DZ183" s="173">
        <v>-21.804117327959979</v>
      </c>
      <c r="EA183" s="197">
        <f t="shared" si="569"/>
        <v>0.11160028099999408</v>
      </c>
      <c r="EB183" s="219">
        <v>0.61017499999999947</v>
      </c>
      <c r="EC183" s="159">
        <f t="shared" si="503"/>
        <v>0</v>
      </c>
      <c r="ED183" s="227">
        <f t="shared" si="504"/>
        <v>1.1000000000000001</v>
      </c>
      <c r="EE183" s="198">
        <f t="shared" si="505"/>
        <v>-19.880782652397173</v>
      </c>
      <c r="EF183" s="198">
        <f t="shared" si="553"/>
        <v>0.12276030909999491</v>
      </c>
      <c r="EG183" s="503">
        <f t="shared" si="506"/>
        <v>0</v>
      </c>
      <c r="EH183" s="503">
        <f t="shared" si="475"/>
        <v>0</v>
      </c>
      <c r="EI183" s="503">
        <f t="shared" si="507"/>
        <v>0</v>
      </c>
      <c r="EJ183" s="503">
        <f t="shared" si="508"/>
        <v>0</v>
      </c>
      <c r="EK183" s="504">
        <f t="shared" si="465"/>
        <v>-19.564892329717168</v>
      </c>
      <c r="EL183" s="513">
        <f t="shared" si="476"/>
        <v>0.12276030909999491</v>
      </c>
      <c r="EM183" s="513">
        <f t="shared" si="561"/>
        <v>0.12276030909999491</v>
      </c>
      <c r="EN183" s="513">
        <f t="shared" si="509"/>
        <v>0.12276030909999491</v>
      </c>
      <c r="EO183" s="161"/>
      <c r="EQ183" s="103">
        <f t="shared" si="510"/>
        <v>-18.946892329717162</v>
      </c>
      <c r="ER183" s="178"/>
      <c r="ES183" s="179"/>
      <c r="ET183" s="36">
        <v>42425</v>
      </c>
      <c r="EU183" s="104">
        <v>2.39595</v>
      </c>
      <c r="EV183" s="107">
        <v>2.3398250000000003</v>
      </c>
      <c r="EW183" s="173">
        <v>-21.804117327959979</v>
      </c>
      <c r="EX183" s="197">
        <f t="shared" si="570"/>
        <v>0.11160028099999408</v>
      </c>
      <c r="EY183" s="219">
        <v>-0.58982500000000027</v>
      </c>
      <c r="EZ183" s="159">
        <f t="shared" si="511"/>
        <v>0</v>
      </c>
      <c r="FA183" s="227">
        <f t="shared" si="512"/>
        <v>1.05</v>
      </c>
      <c r="FB183" s="198">
        <f t="shared" si="513"/>
        <v>-21.040973989829158</v>
      </c>
      <c r="FC183" s="198">
        <f t="shared" si="554"/>
        <v>0.1171802950499945</v>
      </c>
      <c r="FD183" s="503">
        <f t="shared" si="514"/>
        <v>0</v>
      </c>
      <c r="FE183" s="503">
        <f t="shared" si="477"/>
        <v>0</v>
      </c>
      <c r="FF183" s="503">
        <f t="shared" si="515"/>
        <v>0</v>
      </c>
      <c r="FG183" s="503">
        <f t="shared" si="516"/>
        <v>0</v>
      </c>
      <c r="FH183" s="504">
        <f t="shared" si="466"/>
        <v>-21.67097398982915</v>
      </c>
      <c r="FI183" s="513">
        <f t="shared" si="478"/>
        <v>0.1171802950499945</v>
      </c>
      <c r="FJ183" s="513">
        <f t="shared" si="562"/>
        <v>0.1171802950499945</v>
      </c>
      <c r="FK183" s="513">
        <f t="shared" si="517"/>
        <v>0.1171802950499945</v>
      </c>
      <c r="FL183" s="161"/>
      <c r="FN183" s="103">
        <f t="shared" si="518"/>
        <v>-19.899944547993943</v>
      </c>
      <c r="FO183" s="178"/>
      <c r="FP183" s="179"/>
      <c r="FQ183" s="36">
        <v>42425</v>
      </c>
      <c r="FR183" s="104">
        <v>2.39595</v>
      </c>
      <c r="FS183" s="107">
        <v>2.3398250000000003</v>
      </c>
      <c r="FT183" s="173">
        <v>-21.804117327959979</v>
      </c>
      <c r="FU183" s="197">
        <f t="shared" si="571"/>
        <v>0.11160028099999408</v>
      </c>
      <c r="FV183" s="218">
        <v>-3.3898250000000001</v>
      </c>
      <c r="FW183" s="159">
        <f t="shared" si="519"/>
        <v>-1</v>
      </c>
      <c r="FX183" s="227">
        <f t="shared" si="520"/>
        <v>0</v>
      </c>
      <c r="FY183" s="198">
        <f t="shared" si="521"/>
        <v>-23.688443202475966</v>
      </c>
      <c r="FZ183" s="198">
        <f t="shared" si="555"/>
        <v>-0.11160028099999408</v>
      </c>
      <c r="GA183" s="503">
        <f t="shared" si="522"/>
        <v>0</v>
      </c>
      <c r="GB183" s="503">
        <f t="shared" si="479"/>
        <v>0</v>
      </c>
      <c r="GC183" s="503">
        <f t="shared" si="523"/>
        <v>0</v>
      </c>
      <c r="GD183" s="503">
        <f t="shared" si="524"/>
        <v>0</v>
      </c>
      <c r="GE183" s="504">
        <f t="shared" si="467"/>
        <v>-23.168443202475963</v>
      </c>
      <c r="GF183" s="513">
        <f t="shared" si="480"/>
        <v>-6.6960168599996442E-2</v>
      </c>
      <c r="GG183" s="513">
        <f t="shared" si="563"/>
        <v>-0.11160028099999408</v>
      </c>
      <c r="GH183" s="513">
        <f t="shared" si="525"/>
        <v>-0.11160028099999408</v>
      </c>
      <c r="GI183" s="161"/>
      <c r="GK183" s="103">
        <f t="shared" si="526"/>
        <v>-22.531766779569875</v>
      </c>
      <c r="GL183" s="178"/>
      <c r="GM183" s="179"/>
      <c r="GN183" s="36">
        <v>42425</v>
      </c>
      <c r="GO183" s="104">
        <v>2.39595</v>
      </c>
      <c r="GP183" s="107">
        <v>2.3398250000000003</v>
      </c>
      <c r="GQ183" s="173">
        <v>-21.804117327959979</v>
      </c>
      <c r="GR183" s="197">
        <f t="shared" si="572"/>
        <v>0.11160028099999408</v>
      </c>
      <c r="GS183" s="218">
        <v>-2.6398250000000001</v>
      </c>
      <c r="GT183" s="159">
        <f t="shared" si="527"/>
        <v>-0.5</v>
      </c>
      <c r="GU183" s="227">
        <f t="shared" si="528"/>
        <v>0</v>
      </c>
      <c r="GV183" s="198">
        <f t="shared" si="529"/>
        <v>-24.175919378060012</v>
      </c>
      <c r="GW183" s="198">
        <f t="shared" si="556"/>
        <v>-5.5800140499997042E-2</v>
      </c>
      <c r="GX183" s="503">
        <f t="shared" si="530"/>
        <v>0</v>
      </c>
      <c r="GY183" s="503">
        <f t="shared" si="481"/>
        <v>0</v>
      </c>
      <c r="GZ183" s="503">
        <f t="shared" si="531"/>
        <v>0</v>
      </c>
      <c r="HA183" s="503">
        <f t="shared" si="532"/>
        <v>0</v>
      </c>
      <c r="HB183" s="504">
        <f t="shared" si="468"/>
        <v>-23.554373507193219</v>
      </c>
      <c r="HC183" s="513">
        <f t="shared" si="482"/>
        <v>-3.3480084299998221E-2</v>
      </c>
      <c r="HD183" s="513">
        <f t="shared" si="564"/>
        <v>-5.5800140499997042E-2</v>
      </c>
      <c r="HE183" s="513">
        <f t="shared" si="533"/>
        <v>-5.5800140499997042E-2</v>
      </c>
      <c r="HF183" s="161"/>
      <c r="HH183" s="103">
        <f t="shared" si="534"/>
        <v>-23.704973507193198</v>
      </c>
      <c r="HJ183" s="179"/>
      <c r="HK183" s="36">
        <v>42425</v>
      </c>
      <c r="HL183" s="104">
        <v>2.39595</v>
      </c>
      <c r="HM183" s="107">
        <v>2.3398250000000003</v>
      </c>
      <c r="HN183" s="173">
        <v>-21.804117327959979</v>
      </c>
      <c r="HO183" s="197">
        <f t="shared" si="573"/>
        <v>0.11160028099999408</v>
      </c>
      <c r="HP183" s="218">
        <v>-4.5898250000000003</v>
      </c>
      <c r="HQ183" s="159">
        <f t="shared" si="535"/>
        <v>-1.3</v>
      </c>
      <c r="HR183" s="227">
        <f t="shared" si="536"/>
        <v>0</v>
      </c>
      <c r="HS183" s="198">
        <f t="shared" si="537"/>
        <v>-25.453244154307999</v>
      </c>
      <c r="HT183" s="198">
        <f t="shared" si="557"/>
        <v>-4.3524109589998972E-2</v>
      </c>
      <c r="HU183" s="503">
        <f t="shared" si="538"/>
        <v>4.4640112399997635E-2</v>
      </c>
      <c r="HV183" s="503">
        <f t="shared" si="483"/>
        <v>0</v>
      </c>
      <c r="HW183" s="503">
        <f t="shared" si="539"/>
        <v>0</v>
      </c>
      <c r="HX183" s="503">
        <f t="shared" si="540"/>
        <v>0</v>
      </c>
      <c r="HY183" s="504">
        <f t="shared" si="469"/>
        <v>-24.747777365304</v>
      </c>
      <c r="HZ183" s="513">
        <f t="shared" si="484"/>
        <v>6.6960168599919791E-4</v>
      </c>
      <c r="IA183" s="513">
        <f t="shared" si="565"/>
        <v>4.4640112399946534E-4</v>
      </c>
      <c r="IB183" s="513">
        <f t="shared" si="541"/>
        <v>4.4640112399946534E-4</v>
      </c>
      <c r="IC183" s="161"/>
      <c r="ID183" s="159"/>
      <c r="IE183" s="103">
        <f t="shared" si="542"/>
        <v>-24.059490849518884</v>
      </c>
      <c r="IF183" s="178"/>
      <c r="IG183" s="179"/>
      <c r="IH183" s="36">
        <v>42425</v>
      </c>
      <c r="II183" s="104">
        <v>2.39595</v>
      </c>
      <c r="IJ183" s="107">
        <v>2.3398250000000003</v>
      </c>
      <c r="IK183" s="173">
        <v>-21.804117327959979</v>
      </c>
      <c r="IL183" s="197">
        <f t="shared" si="574"/>
        <v>0.11160028099999408</v>
      </c>
      <c r="IM183" s="218"/>
      <c r="IN183" s="159">
        <f t="shared" si="543"/>
        <v>0</v>
      </c>
      <c r="IO183" s="227">
        <f t="shared" si="544"/>
        <v>1.05</v>
      </c>
      <c r="IP183" s="198">
        <f t="shared" si="545"/>
        <v>-21.799139600607976</v>
      </c>
      <c r="IQ183" s="198">
        <f t="shared" si="558"/>
        <v>0.1171802950499945</v>
      </c>
      <c r="IR183" s="503">
        <f t="shared" si="546"/>
        <v>0</v>
      </c>
      <c r="IS183" s="503">
        <f t="shared" si="485"/>
        <v>0</v>
      </c>
      <c r="IT183" s="503">
        <f t="shared" si="547"/>
        <v>0</v>
      </c>
      <c r="IU183" s="503">
        <f t="shared" si="548"/>
        <v>0</v>
      </c>
      <c r="IV183" s="504">
        <f t="shared" si="470"/>
        <v>-21.343307341577159</v>
      </c>
      <c r="IW183" s="513">
        <f t="shared" si="486"/>
        <v>0.1171802950499945</v>
      </c>
      <c r="IX183" s="513">
        <f t="shared" si="566"/>
        <v>0.1171802950499945</v>
      </c>
      <c r="IY183" s="513">
        <f t="shared" si="549"/>
        <v>0.1171802950499945</v>
      </c>
      <c r="IZ183" s="161"/>
      <c r="JA183" s="159"/>
      <c r="JB183" s="103">
        <f t="shared" si="550"/>
        <v>-20.944153688022052</v>
      </c>
      <c r="JC183" s="184"/>
      <c r="JD183" s="515">
        <v>-21.804117327959979</v>
      </c>
      <c r="JF183" s="159">
        <v>-3.9825000000000443E-2</v>
      </c>
      <c r="JG183" s="159">
        <f t="shared" si="455"/>
        <v>-21.382550682181972</v>
      </c>
      <c r="JH183" s="159"/>
      <c r="JJ183" s="159">
        <v>-8.5898250000000012</v>
      </c>
      <c r="JK183" s="159">
        <f t="shared" si="456"/>
        <v>-21.921969288492328</v>
      </c>
      <c r="JL183" s="159"/>
      <c r="JN183" s="159">
        <v>0.61017499999999947</v>
      </c>
      <c r="JO183" s="159">
        <f t="shared" si="457"/>
        <v>-18.946892329717162</v>
      </c>
      <c r="JP183" s="159"/>
      <c r="JR183" s="159">
        <v>-0.58982500000000027</v>
      </c>
      <c r="JS183" s="159">
        <f t="shared" si="458"/>
        <v>-19.899944547993943</v>
      </c>
      <c r="JT183" s="159"/>
      <c r="JV183" s="159">
        <v>-3.3898250000000001</v>
      </c>
      <c r="JW183" s="159">
        <f t="shared" si="459"/>
        <v>-22.531766779569875</v>
      </c>
      <c r="JX183" s="159"/>
      <c r="JZ183" s="159">
        <v>-2.6398250000000001</v>
      </c>
      <c r="KA183" s="159">
        <f t="shared" si="460"/>
        <v>-23.704973507193198</v>
      </c>
      <c r="KB183" s="159"/>
      <c r="KD183" s="370">
        <v>-4.5898250000000003</v>
      </c>
      <c r="KE183" s="159">
        <f t="shared" si="461"/>
        <v>-24.059490849518884</v>
      </c>
      <c r="KF183" s="159"/>
      <c r="KH183" s="218"/>
      <c r="KI183" s="159"/>
      <c r="KJ183" s="159"/>
      <c r="KK183" s="36">
        <v>42425</v>
      </c>
      <c r="KL183" s="36"/>
    </row>
    <row r="184" spans="1:315" ht="15.75" thickBot="1" x14ac:dyDescent="0.3">
      <c r="A184" s="95">
        <v>41330</v>
      </c>
      <c r="B184" s="36">
        <v>41330</v>
      </c>
      <c r="C184" s="303">
        <v>2.2999999999999998</v>
      </c>
      <c r="D184" s="303">
        <v>-6.25</v>
      </c>
      <c r="E184" s="303">
        <v>2.9499999999999997</v>
      </c>
      <c r="F184" s="303">
        <v>1.75</v>
      </c>
      <c r="G184" s="303">
        <v>-1.0499999999999998</v>
      </c>
      <c r="H184" s="303">
        <v>-0.30000000000000004</v>
      </c>
      <c r="I184" s="303">
        <v>-2.25</v>
      </c>
      <c r="J184" s="303"/>
      <c r="K184" s="105"/>
      <c r="L184" s="36">
        <v>42425</v>
      </c>
      <c r="M184" s="104">
        <v>2.39595</v>
      </c>
      <c r="N184" s="98">
        <f t="shared" si="453"/>
        <v>2.3398250000000003</v>
      </c>
      <c r="O184" s="107">
        <f t="shared" si="454"/>
        <v>2.2842666666666669</v>
      </c>
      <c r="P184" s="264"/>
      <c r="Q184" s="177">
        <v>42425</v>
      </c>
      <c r="R184" s="303">
        <v>2.2999999999999998</v>
      </c>
      <c r="S184" s="219">
        <v>-3.9825000000000443E-2</v>
      </c>
      <c r="U184" s="303">
        <v>-6.25</v>
      </c>
      <c r="V184" s="219">
        <v>-8.5898250000000012</v>
      </c>
      <c r="X184" s="303">
        <v>2.9499999999999997</v>
      </c>
      <c r="Y184" s="219">
        <v>0.61017499999999947</v>
      </c>
      <c r="AA184" s="303">
        <v>1.75</v>
      </c>
      <c r="AB184" s="219">
        <v>-0.58982500000000027</v>
      </c>
      <c r="AD184" s="303">
        <v>-1.0499999999999998</v>
      </c>
      <c r="AE184" s="218">
        <v>-3.3898250000000001</v>
      </c>
      <c r="AG184" s="303">
        <v>-0.30000000000000004</v>
      </c>
      <c r="AH184" s="218">
        <v>-2.6398250000000001</v>
      </c>
      <c r="AJ184" s="303">
        <v>-2.25</v>
      </c>
      <c r="AK184" s="218">
        <v>-4.5898250000000003</v>
      </c>
      <c r="AL184" s="103"/>
      <c r="AM184" s="485"/>
      <c r="AN184" s="103"/>
      <c r="AO184" s="103"/>
      <c r="AZ184" s="36">
        <v>42426</v>
      </c>
      <c r="BA184" s="303">
        <v>3.75</v>
      </c>
      <c r="BB184" s="227"/>
      <c r="BC184" s="303">
        <v>-7.4</v>
      </c>
      <c r="BD184" s="184"/>
      <c r="BE184" s="303">
        <v>2.85</v>
      </c>
      <c r="BF184" s="184"/>
      <c r="BG184" s="303">
        <v>1.75</v>
      </c>
      <c r="BH184" s="184"/>
      <c r="BI184" s="303">
        <v>-0.64999999999999991</v>
      </c>
      <c r="BJ184" s="184"/>
      <c r="BK184" s="303">
        <v>-0.70000000000000007</v>
      </c>
      <c r="BL184" s="374"/>
      <c r="BM184" s="303">
        <v>-5.05</v>
      </c>
      <c r="BN184" s="227">
        <v>-25.327388888888891</v>
      </c>
      <c r="BP184" s="227"/>
      <c r="BQ184">
        <f t="shared" si="396"/>
        <v>1</v>
      </c>
      <c r="BR184" s="36">
        <v>42414</v>
      </c>
      <c r="BS184">
        <v>118</v>
      </c>
      <c r="BT184">
        <f t="shared" ref="BT184:BT246" si="575">(BS184/100)</f>
        <v>1.18</v>
      </c>
      <c r="BU184">
        <v>-24.077566666666669</v>
      </c>
      <c r="BV184" s="36">
        <v>42426</v>
      </c>
      <c r="BW184" s="100">
        <v>130</v>
      </c>
      <c r="BX184" s="100">
        <f t="shared" ref="BX184:BX230" si="576">(BW184/100)</f>
        <v>1.3</v>
      </c>
      <c r="BY184" s="100">
        <f t="shared" ref="BY184:BY230" si="577">((16.484*BX184*BX184*BX184*BX184)-(57.288*BX184*BX184*BX184)+(80.584*BX184*BX184)-(52.06*BX184)-11.415)</f>
        <v>-21.68782359999998</v>
      </c>
      <c r="BZ184" s="100"/>
      <c r="CA184" s="100"/>
      <c r="CC184" s="36">
        <v>42426</v>
      </c>
      <c r="CD184" s="104">
        <v>2.5099</v>
      </c>
      <c r="CE184" s="107">
        <v>2.452925</v>
      </c>
      <c r="CF184" s="173">
        <v>-21.68782359999998</v>
      </c>
      <c r="CG184" s="197">
        <f t="shared" si="567"/>
        <v>0.11629372795999871</v>
      </c>
      <c r="CH184" s="219">
        <v>1.297075</v>
      </c>
      <c r="CI184" s="159">
        <f t="shared" si="487"/>
        <v>0</v>
      </c>
      <c r="CJ184" s="227">
        <f t="shared" si="488"/>
        <v>1.2</v>
      </c>
      <c r="CK184" s="198">
        <f t="shared" si="489"/>
        <v>-22.308903454093972</v>
      </c>
      <c r="CL184" s="198">
        <f t="shared" si="551"/>
        <v>0.13955247355199774</v>
      </c>
      <c r="CM184" s="503">
        <f t="shared" si="490"/>
        <v>0</v>
      </c>
      <c r="CN184" s="503">
        <f t="shared" si="471"/>
        <v>0</v>
      </c>
      <c r="CO184" s="503">
        <f t="shared" si="491"/>
        <v>0</v>
      </c>
      <c r="CP184" s="503">
        <f t="shared" si="492"/>
        <v>0</v>
      </c>
      <c r="CQ184" s="504">
        <f t="shared" si="463"/>
        <v>-22.15890345409397</v>
      </c>
      <c r="CR184" s="513">
        <f t="shared" si="472"/>
        <v>0.13955247355199774</v>
      </c>
      <c r="CS184" s="513">
        <f t="shared" si="559"/>
        <v>0.13955247355199774</v>
      </c>
      <c r="CT184" s="513">
        <f t="shared" si="493"/>
        <v>0.13955247355199774</v>
      </c>
      <c r="CU184" s="161"/>
      <c r="CW184" s="103">
        <f t="shared" si="494"/>
        <v>-21.242998208629974</v>
      </c>
      <c r="CZ184" s="36">
        <v>42426</v>
      </c>
      <c r="DA184" s="104">
        <v>2.5099</v>
      </c>
      <c r="DB184" s="107">
        <v>2.452925</v>
      </c>
      <c r="DC184" s="173">
        <v>-21.68782359999998</v>
      </c>
      <c r="DD184" s="197">
        <f t="shared" si="568"/>
        <v>0.11629372795999871</v>
      </c>
      <c r="DE184" s="219">
        <v>-9.8529250000000008</v>
      </c>
      <c r="DF184" s="159">
        <f t="shared" si="495"/>
        <v>-2</v>
      </c>
      <c r="DG184" s="227">
        <f t="shared" si="496"/>
        <v>0</v>
      </c>
      <c r="DH184" s="198">
        <f t="shared" si="497"/>
        <v>-24.201835494619996</v>
      </c>
      <c r="DI184" s="198">
        <f t="shared" si="552"/>
        <v>-0.23258745591999741</v>
      </c>
      <c r="DJ184" s="503">
        <f t="shared" si="498"/>
        <v>0</v>
      </c>
      <c r="DK184" s="503">
        <f t="shared" si="473"/>
        <v>0</v>
      </c>
      <c r="DL184" s="503">
        <f t="shared" si="499"/>
        <v>0</v>
      </c>
      <c r="DM184" s="503">
        <f t="shared" si="500"/>
        <v>0</v>
      </c>
      <c r="DN184" s="504">
        <f t="shared" si="464"/>
        <v>-23.951835494619992</v>
      </c>
      <c r="DO184" s="513">
        <f t="shared" si="474"/>
        <v>-0.13955247355199843</v>
      </c>
      <c r="DP184" s="513">
        <f t="shared" si="560"/>
        <v>-0.23258745591999741</v>
      </c>
      <c r="DQ184" s="513">
        <f t="shared" si="501"/>
        <v>-0.23258745591999741</v>
      </c>
      <c r="DR184" s="161"/>
      <c r="DT184" s="103">
        <f t="shared" si="502"/>
        <v>-22.154556744412325</v>
      </c>
      <c r="DU184" s="178"/>
      <c r="DV184" s="179"/>
      <c r="DW184" s="36">
        <v>42426</v>
      </c>
      <c r="DX184" s="104">
        <v>2.5099</v>
      </c>
      <c r="DY184" s="107">
        <v>2.452925</v>
      </c>
      <c r="DZ184" s="173">
        <v>-21.68782359999998</v>
      </c>
      <c r="EA184" s="197">
        <f t="shared" si="569"/>
        <v>0.11629372795999871</v>
      </c>
      <c r="EB184" s="219">
        <v>0.39707500000000007</v>
      </c>
      <c r="EC184" s="159">
        <f t="shared" si="503"/>
        <v>0</v>
      </c>
      <c r="ED184" s="227">
        <f t="shared" si="504"/>
        <v>1.1000000000000001</v>
      </c>
      <c r="EE184" s="198">
        <f t="shared" si="505"/>
        <v>-19.752859551641173</v>
      </c>
      <c r="EF184" s="198">
        <f t="shared" si="553"/>
        <v>0.127923100756</v>
      </c>
      <c r="EG184" s="503">
        <f t="shared" si="506"/>
        <v>0</v>
      </c>
      <c r="EH184" s="503">
        <f t="shared" si="475"/>
        <v>0</v>
      </c>
      <c r="EI184" s="503">
        <f t="shared" si="507"/>
        <v>0</v>
      </c>
      <c r="EJ184" s="503">
        <f t="shared" si="508"/>
        <v>0</v>
      </c>
      <c r="EK184" s="504">
        <f t="shared" si="465"/>
        <v>-19.436969228961168</v>
      </c>
      <c r="EL184" s="513">
        <f t="shared" si="476"/>
        <v>0.127923100756</v>
      </c>
      <c r="EM184" s="513">
        <f t="shared" si="561"/>
        <v>0.127923100756</v>
      </c>
      <c r="EN184" s="513">
        <f t="shared" si="509"/>
        <v>0.127923100756</v>
      </c>
      <c r="EO184" s="161"/>
      <c r="EQ184" s="103">
        <f t="shared" si="510"/>
        <v>-18.818969228961162</v>
      </c>
      <c r="ER184" s="178"/>
      <c r="ES184" s="179"/>
      <c r="ET184" s="36">
        <v>42426</v>
      </c>
      <c r="EU184" s="104">
        <v>2.5099</v>
      </c>
      <c r="EV184" s="107">
        <v>2.452925</v>
      </c>
      <c r="EW184" s="173">
        <v>-21.68782359999998</v>
      </c>
      <c r="EX184" s="197">
        <f t="shared" si="570"/>
        <v>0.11629372795999871</v>
      </c>
      <c r="EY184" s="219">
        <v>-0.70292500000000002</v>
      </c>
      <c r="EZ184" s="159">
        <f t="shared" si="511"/>
        <v>0</v>
      </c>
      <c r="FA184" s="227">
        <f t="shared" si="512"/>
        <v>1.05</v>
      </c>
      <c r="FB184" s="198">
        <f t="shared" si="513"/>
        <v>-20.918865575471159</v>
      </c>
      <c r="FC184" s="198">
        <f t="shared" si="554"/>
        <v>0.12210841435799935</v>
      </c>
      <c r="FD184" s="503">
        <f t="shared" si="514"/>
        <v>0</v>
      </c>
      <c r="FE184" s="503">
        <f t="shared" si="477"/>
        <v>0</v>
      </c>
      <c r="FF184" s="503">
        <f t="shared" si="515"/>
        <v>0</v>
      </c>
      <c r="FG184" s="503">
        <f t="shared" si="516"/>
        <v>0</v>
      </c>
      <c r="FH184" s="504">
        <f t="shared" si="466"/>
        <v>-21.548865575471151</v>
      </c>
      <c r="FI184" s="513">
        <f t="shared" si="478"/>
        <v>0.12210841435799935</v>
      </c>
      <c r="FJ184" s="513">
        <f t="shared" si="562"/>
        <v>0.12210841435799935</v>
      </c>
      <c r="FK184" s="513">
        <f t="shared" si="517"/>
        <v>0.12210841435799935</v>
      </c>
      <c r="FL184" s="161"/>
      <c r="FN184" s="103">
        <f t="shared" si="518"/>
        <v>-19.777836133635944</v>
      </c>
      <c r="FO184" s="178"/>
      <c r="FP184" s="179"/>
      <c r="FQ184" s="36">
        <v>42426</v>
      </c>
      <c r="FR184" s="104">
        <v>2.5099</v>
      </c>
      <c r="FS184" s="107">
        <v>2.452925</v>
      </c>
      <c r="FT184" s="173">
        <v>-21.68782359999998</v>
      </c>
      <c r="FU184" s="197">
        <f t="shared" si="571"/>
        <v>0.11629372795999871</v>
      </c>
      <c r="FV184" s="218">
        <v>-3.1029249999999999</v>
      </c>
      <c r="FW184" s="159">
        <f t="shared" si="519"/>
        <v>-1</v>
      </c>
      <c r="FX184" s="227">
        <f t="shared" si="520"/>
        <v>0</v>
      </c>
      <c r="FY184" s="198">
        <f t="shared" si="521"/>
        <v>-23.804736930435965</v>
      </c>
      <c r="FZ184" s="198">
        <f t="shared" si="555"/>
        <v>-0.11629372795999871</v>
      </c>
      <c r="GA184" s="503">
        <f t="shared" si="522"/>
        <v>0</v>
      </c>
      <c r="GB184" s="503">
        <f t="shared" si="479"/>
        <v>0</v>
      </c>
      <c r="GC184" s="503">
        <f t="shared" si="523"/>
        <v>0</v>
      </c>
      <c r="GD184" s="503">
        <f t="shared" si="524"/>
        <v>0</v>
      </c>
      <c r="GE184" s="504">
        <f t="shared" si="467"/>
        <v>-23.284736930435962</v>
      </c>
      <c r="GF184" s="513">
        <f t="shared" si="480"/>
        <v>-6.9776236775999215E-2</v>
      </c>
      <c r="GG184" s="513">
        <f t="shared" si="563"/>
        <v>-0.11629372795999871</v>
      </c>
      <c r="GH184" s="513">
        <f t="shared" si="525"/>
        <v>-0.11629372795999871</v>
      </c>
      <c r="GI184" s="161"/>
      <c r="GK184" s="103">
        <f t="shared" si="526"/>
        <v>-22.648060507529873</v>
      </c>
      <c r="GL184" s="178"/>
      <c r="GM184" s="179"/>
      <c r="GN184" s="36">
        <v>42426</v>
      </c>
      <c r="GO184" s="104">
        <v>2.5099</v>
      </c>
      <c r="GP184" s="107">
        <v>2.452925</v>
      </c>
      <c r="GQ184" s="173">
        <v>-21.68782359999998</v>
      </c>
      <c r="GR184" s="197">
        <f t="shared" si="572"/>
        <v>0.11629372795999871</v>
      </c>
      <c r="GS184" s="218">
        <v>-3.1529250000000002</v>
      </c>
      <c r="GT184" s="159">
        <f t="shared" si="527"/>
        <v>-1</v>
      </c>
      <c r="GU184" s="227">
        <f t="shared" si="528"/>
        <v>0</v>
      </c>
      <c r="GV184" s="198">
        <f t="shared" si="529"/>
        <v>-24.292213106020011</v>
      </c>
      <c r="GW184" s="198">
        <f t="shared" si="556"/>
        <v>-0.11629372795999871</v>
      </c>
      <c r="GX184" s="503">
        <f t="shared" si="530"/>
        <v>0</v>
      </c>
      <c r="GY184" s="503">
        <f t="shared" si="481"/>
        <v>0</v>
      </c>
      <c r="GZ184" s="503">
        <f t="shared" si="531"/>
        <v>0</v>
      </c>
      <c r="HA184" s="503">
        <f t="shared" si="532"/>
        <v>0</v>
      </c>
      <c r="HB184" s="504">
        <f t="shared" si="468"/>
        <v>-23.670667235153218</v>
      </c>
      <c r="HC184" s="513">
        <f t="shared" si="482"/>
        <v>-6.9776236775999215E-2</v>
      </c>
      <c r="HD184" s="513">
        <f t="shared" si="564"/>
        <v>-0.11629372795999871</v>
      </c>
      <c r="HE184" s="513">
        <f t="shared" si="533"/>
        <v>-0.11629372795999871</v>
      </c>
      <c r="HF184" s="161"/>
      <c r="HH184" s="103">
        <f t="shared" si="534"/>
        <v>-23.821267235153197</v>
      </c>
      <c r="HJ184" s="179"/>
      <c r="HK184" s="36">
        <v>42426</v>
      </c>
      <c r="HL184" s="104">
        <v>2.5099</v>
      </c>
      <c r="HM184" s="107">
        <v>2.452925</v>
      </c>
      <c r="HN184" s="173">
        <v>-21.68782359999998</v>
      </c>
      <c r="HO184" s="197">
        <f t="shared" si="573"/>
        <v>0.11629372795999871</v>
      </c>
      <c r="HP184" s="218">
        <v>-7.5029249999999994</v>
      </c>
      <c r="HQ184" s="159">
        <f t="shared" si="535"/>
        <v>-1.8</v>
      </c>
      <c r="HR184" s="227">
        <f t="shared" si="536"/>
        <v>0</v>
      </c>
      <c r="HS184" s="198">
        <f t="shared" si="537"/>
        <v>-25.516042767406397</v>
      </c>
      <c r="HT184" s="198">
        <f t="shared" si="557"/>
        <v>-6.2798613098397738E-2</v>
      </c>
      <c r="HU184" s="503">
        <f t="shared" si="538"/>
        <v>1.1629372795999871E-2</v>
      </c>
      <c r="HV184" s="503">
        <f t="shared" si="483"/>
        <v>0</v>
      </c>
      <c r="HW184" s="503">
        <f t="shared" si="539"/>
        <v>0</v>
      </c>
      <c r="HX184" s="503">
        <f t="shared" si="540"/>
        <v>0</v>
      </c>
      <c r="HY184" s="504">
        <f t="shared" si="469"/>
        <v>-24.798946605606396</v>
      </c>
      <c r="HZ184" s="513">
        <f t="shared" si="484"/>
        <v>-3.0701544181438719E-2</v>
      </c>
      <c r="IA184" s="513">
        <f t="shared" si="565"/>
        <v>-2.0467696120959149E-2</v>
      </c>
      <c r="IB184" s="513">
        <f t="shared" si="541"/>
        <v>-2.0467696120959149E-2</v>
      </c>
      <c r="IC184" s="161"/>
      <c r="ID184" s="159"/>
      <c r="IE184" s="103">
        <f t="shared" si="542"/>
        <v>-24.079958545639844</v>
      </c>
      <c r="IF184" s="228">
        <v>-25.327388888888891</v>
      </c>
      <c r="IG184" s="179"/>
      <c r="IH184" s="36">
        <v>42426</v>
      </c>
      <c r="II184" s="104">
        <v>2.5099</v>
      </c>
      <c r="IJ184" s="107">
        <v>2.452925</v>
      </c>
      <c r="IK184" s="173">
        <v>-21.68782359999998</v>
      </c>
      <c r="IL184" s="197">
        <f t="shared" si="574"/>
        <v>0.11629372795999871</v>
      </c>
      <c r="IM184" s="218"/>
      <c r="IN184" s="159">
        <f t="shared" si="543"/>
        <v>0</v>
      </c>
      <c r="IO184" s="227">
        <f t="shared" si="544"/>
        <v>1.05</v>
      </c>
      <c r="IP184" s="198">
        <f t="shared" si="545"/>
        <v>-21.677031186249977</v>
      </c>
      <c r="IQ184" s="198">
        <f t="shared" si="558"/>
        <v>0.12210841435799935</v>
      </c>
      <c r="IR184" s="503">
        <f t="shared" si="546"/>
        <v>0</v>
      </c>
      <c r="IS184" s="503">
        <f t="shared" si="485"/>
        <v>0</v>
      </c>
      <c r="IT184" s="503">
        <f t="shared" si="547"/>
        <v>0</v>
      </c>
      <c r="IU184" s="503">
        <f t="shared" si="548"/>
        <v>0</v>
      </c>
      <c r="IV184" s="504">
        <f t="shared" si="470"/>
        <v>-21.221198927219159</v>
      </c>
      <c r="IW184" s="513">
        <f t="shared" si="486"/>
        <v>0.12210841435799935</v>
      </c>
      <c r="IX184" s="513">
        <f t="shared" si="566"/>
        <v>0.12210841435799935</v>
      </c>
      <c r="IY184" s="513">
        <f t="shared" si="549"/>
        <v>0.12210841435799935</v>
      </c>
      <c r="IZ184" s="161"/>
      <c r="JA184" s="159"/>
      <c r="JB184" s="103">
        <f t="shared" si="550"/>
        <v>-20.822045273664052</v>
      </c>
      <c r="JC184" s="227"/>
      <c r="JD184" s="170">
        <v>-21.68782359999998</v>
      </c>
      <c r="JF184" s="159">
        <v>1.297075</v>
      </c>
      <c r="JG184" s="159">
        <f t="shared" si="455"/>
        <v>-21.242998208629974</v>
      </c>
      <c r="JH184" s="159"/>
      <c r="JJ184" s="159">
        <v>-9.8529250000000008</v>
      </c>
      <c r="JK184" s="159">
        <f t="shared" si="456"/>
        <v>-22.154556744412325</v>
      </c>
      <c r="JL184" s="159"/>
      <c r="JN184" s="159">
        <v>0.39707500000000007</v>
      </c>
      <c r="JO184" s="159">
        <f t="shared" si="457"/>
        <v>-18.818969228961162</v>
      </c>
      <c r="JP184" s="159"/>
      <c r="JR184" s="159">
        <v>-0.70292500000000002</v>
      </c>
      <c r="JS184" s="159">
        <f t="shared" si="458"/>
        <v>-19.777836133635944</v>
      </c>
      <c r="JT184" s="159"/>
      <c r="JV184" s="159">
        <v>-3.1029249999999999</v>
      </c>
      <c r="JW184" s="159">
        <f t="shared" si="459"/>
        <v>-22.648060507529873</v>
      </c>
      <c r="JX184" s="159"/>
      <c r="JZ184" s="159">
        <v>-3.1529250000000002</v>
      </c>
      <c r="KA184" s="159">
        <f t="shared" si="460"/>
        <v>-23.821267235153197</v>
      </c>
      <c r="KB184" s="159"/>
      <c r="KD184" s="370">
        <v>-7.5029249999999994</v>
      </c>
      <c r="KE184" s="159">
        <f t="shared" si="461"/>
        <v>-24.079958545639844</v>
      </c>
      <c r="KF184" s="228">
        <v>-25.327388888888891</v>
      </c>
      <c r="KH184" s="218"/>
      <c r="KI184" s="227"/>
      <c r="KJ184" s="227"/>
      <c r="KK184" s="36">
        <v>42426</v>
      </c>
      <c r="KL184" s="36"/>
    </row>
    <row r="185" spans="1:315" ht="15.75" thickBot="1" x14ac:dyDescent="0.3">
      <c r="A185" s="95">
        <v>41331</v>
      </c>
      <c r="B185" s="36">
        <v>41331</v>
      </c>
      <c r="C185" s="303">
        <v>3.75</v>
      </c>
      <c r="D185" s="303">
        <v>-7.4</v>
      </c>
      <c r="E185" s="303">
        <v>2.85</v>
      </c>
      <c r="F185" s="303">
        <v>1.75</v>
      </c>
      <c r="G185" s="303">
        <v>-0.64999999999999991</v>
      </c>
      <c r="H185" s="303">
        <v>-0.70000000000000007</v>
      </c>
      <c r="I185" s="303">
        <v>-5.05</v>
      </c>
      <c r="J185" s="303"/>
      <c r="K185" s="105"/>
      <c r="L185" s="36">
        <v>42426</v>
      </c>
      <c r="M185" s="104">
        <v>2.5099</v>
      </c>
      <c r="N185" s="98">
        <f t="shared" si="453"/>
        <v>2.452925</v>
      </c>
      <c r="O185" s="107">
        <f t="shared" si="454"/>
        <v>2.3965166666666669</v>
      </c>
      <c r="P185" s="264"/>
      <c r="Q185" s="177">
        <v>42426</v>
      </c>
      <c r="R185" s="303">
        <v>3.75</v>
      </c>
      <c r="S185" s="219">
        <v>1.297075</v>
      </c>
      <c r="U185" s="303">
        <v>-7.4</v>
      </c>
      <c r="V185" s="219">
        <v>-9.8529250000000008</v>
      </c>
      <c r="X185" s="303">
        <v>2.85</v>
      </c>
      <c r="Y185" s="219">
        <v>0.39707500000000007</v>
      </c>
      <c r="AA185" s="303">
        <v>1.75</v>
      </c>
      <c r="AB185" s="219">
        <v>-0.70292500000000002</v>
      </c>
      <c r="AD185" s="303">
        <v>-0.64999999999999991</v>
      </c>
      <c r="AE185" s="218">
        <v>-3.1029249999999999</v>
      </c>
      <c r="AG185" s="303">
        <v>-0.70000000000000007</v>
      </c>
      <c r="AH185" s="218">
        <v>-3.1529250000000002</v>
      </c>
      <c r="AJ185" s="303">
        <v>-5.05</v>
      </c>
      <c r="AK185" s="218">
        <v>-7.5029249999999994</v>
      </c>
      <c r="AL185" s="103">
        <v>-25.327388888888891</v>
      </c>
      <c r="AM185" s="485"/>
      <c r="AN185" s="103"/>
      <c r="AO185" s="103"/>
      <c r="AZ185" s="36">
        <v>42427</v>
      </c>
      <c r="BA185" s="303">
        <v>4.6500000000000004</v>
      </c>
      <c r="BB185" s="227"/>
      <c r="BC185" s="303">
        <v>-4.8499999999999996</v>
      </c>
      <c r="BD185" s="184"/>
      <c r="BE185" s="303">
        <v>4.8</v>
      </c>
      <c r="BF185" s="184"/>
      <c r="BG185" s="303">
        <v>4.25</v>
      </c>
      <c r="BH185" s="184"/>
      <c r="BI185" s="303">
        <v>-2.4500000000000002</v>
      </c>
      <c r="BJ185" s="184"/>
      <c r="BK185" s="303">
        <v>-0.45000000000000007</v>
      </c>
      <c r="BL185" s="498">
        <v>-23.484314814814812</v>
      </c>
      <c r="BM185" s="303">
        <v>-7.6</v>
      </c>
      <c r="BN185" s="184"/>
      <c r="BO185" s="103"/>
      <c r="BP185" s="184"/>
      <c r="BQ185">
        <f t="shared" ref="BQ185:BQ246" si="578">(BR185-BR184)</f>
        <v>0</v>
      </c>
      <c r="BR185" s="36">
        <v>42414</v>
      </c>
      <c r="BS185">
        <v>119</v>
      </c>
      <c r="BT185">
        <f t="shared" si="575"/>
        <v>1.19</v>
      </c>
      <c r="BU185">
        <v>-22.598244444444443</v>
      </c>
      <c r="BV185" s="36">
        <v>42427</v>
      </c>
      <c r="BW185" s="100">
        <v>131</v>
      </c>
      <c r="BX185" s="100">
        <f t="shared" si="576"/>
        <v>1.31</v>
      </c>
      <c r="BY185" s="100">
        <f t="shared" si="577"/>
        <v>-21.566667830359968</v>
      </c>
      <c r="BZ185" s="100"/>
      <c r="CA185" s="100"/>
      <c r="CC185" s="36">
        <v>42427</v>
      </c>
      <c r="CD185" s="104">
        <v>2.6255499999999996</v>
      </c>
      <c r="CE185" s="107">
        <v>2.5677249999999998</v>
      </c>
      <c r="CF185" s="173">
        <v>-21.566667830359968</v>
      </c>
      <c r="CG185" s="197">
        <f t="shared" si="567"/>
        <v>0.12115576964001207</v>
      </c>
      <c r="CH185" s="219">
        <v>2.0822750000000005</v>
      </c>
      <c r="CI185" s="159">
        <f t="shared" si="487"/>
        <v>0</v>
      </c>
      <c r="CJ185" s="227">
        <f t="shared" si="488"/>
        <v>1.4</v>
      </c>
      <c r="CK185" s="198">
        <f t="shared" si="489"/>
        <v>-22.139285376597954</v>
      </c>
      <c r="CL185" s="198">
        <f t="shared" si="551"/>
        <v>0.16961807749601832</v>
      </c>
      <c r="CM185" s="503">
        <f t="shared" si="490"/>
        <v>0</v>
      </c>
      <c r="CN185" s="503">
        <f t="shared" si="471"/>
        <v>0</v>
      </c>
      <c r="CO185" s="503">
        <f t="shared" si="491"/>
        <v>0</v>
      </c>
      <c r="CP185" s="503">
        <f t="shared" si="492"/>
        <v>0</v>
      </c>
      <c r="CQ185" s="504">
        <f t="shared" si="463"/>
        <v>-21.989285376597952</v>
      </c>
      <c r="CR185" s="513">
        <f t="shared" si="472"/>
        <v>0.16961807749601832</v>
      </c>
      <c r="CS185" s="513">
        <f t="shared" si="559"/>
        <v>0.16961807749601832</v>
      </c>
      <c r="CT185" s="513">
        <f t="shared" si="493"/>
        <v>0.16961807749601832</v>
      </c>
      <c r="CU185" s="161"/>
      <c r="CW185" s="103">
        <f t="shared" si="494"/>
        <v>-21.073380131133955</v>
      </c>
      <c r="CZ185" s="36">
        <v>42427</v>
      </c>
      <c r="DA185" s="104">
        <v>2.6255499999999996</v>
      </c>
      <c r="DB185" s="107">
        <v>2.5677249999999998</v>
      </c>
      <c r="DC185" s="173">
        <v>-21.566667830359968</v>
      </c>
      <c r="DD185" s="197">
        <f t="shared" si="568"/>
        <v>0.12115576964001207</v>
      </c>
      <c r="DE185" s="219">
        <v>-7.417724999999999</v>
      </c>
      <c r="DF185" s="159">
        <f t="shared" si="495"/>
        <v>-1.8</v>
      </c>
      <c r="DG185" s="227">
        <f t="shared" si="496"/>
        <v>0</v>
      </c>
      <c r="DH185" s="198">
        <f t="shared" si="497"/>
        <v>-24.419915879972017</v>
      </c>
      <c r="DI185" s="198">
        <f t="shared" si="552"/>
        <v>-0.21808038535202101</v>
      </c>
      <c r="DJ185" s="503">
        <f t="shared" si="498"/>
        <v>0</v>
      </c>
      <c r="DK185" s="503">
        <f t="shared" si="473"/>
        <v>0</v>
      </c>
      <c r="DL185" s="503">
        <f t="shared" si="499"/>
        <v>0</v>
      </c>
      <c r="DM185" s="503">
        <f t="shared" si="500"/>
        <v>0</v>
      </c>
      <c r="DN185" s="504">
        <f t="shared" si="464"/>
        <v>-24.169915879972013</v>
      </c>
      <c r="DO185" s="513">
        <f t="shared" si="474"/>
        <v>-0.13084823121121261</v>
      </c>
      <c r="DP185" s="513">
        <f t="shared" si="560"/>
        <v>-0.21808038535202101</v>
      </c>
      <c r="DQ185" s="513">
        <f t="shared" si="501"/>
        <v>-0.21808038535202101</v>
      </c>
      <c r="DR185" s="161"/>
      <c r="DT185" s="103">
        <f t="shared" si="502"/>
        <v>-22.372637129764346</v>
      </c>
      <c r="DU185" s="178"/>
      <c r="DV185" s="179"/>
      <c r="DW185" s="36">
        <v>42427</v>
      </c>
      <c r="DX185" s="104">
        <v>2.6255499999999996</v>
      </c>
      <c r="DY185" s="107">
        <v>2.5677249999999998</v>
      </c>
      <c r="DZ185" s="173">
        <v>-21.566667830359968</v>
      </c>
      <c r="EA185" s="197">
        <f t="shared" si="569"/>
        <v>0.12115576964001207</v>
      </c>
      <c r="EB185" s="219">
        <v>2.232275</v>
      </c>
      <c r="EC185" s="159">
        <f t="shared" si="503"/>
        <v>0</v>
      </c>
      <c r="ED185" s="227">
        <f t="shared" si="504"/>
        <v>1.4</v>
      </c>
      <c r="EE185" s="198">
        <f t="shared" si="505"/>
        <v>-19.583241474145154</v>
      </c>
      <c r="EF185" s="198">
        <f t="shared" si="553"/>
        <v>0.16961807749601832</v>
      </c>
      <c r="EG185" s="503">
        <f t="shared" si="506"/>
        <v>0</v>
      </c>
      <c r="EH185" s="503">
        <f t="shared" si="475"/>
        <v>0</v>
      </c>
      <c r="EI185" s="503">
        <f t="shared" si="507"/>
        <v>0</v>
      </c>
      <c r="EJ185" s="503">
        <f t="shared" si="508"/>
        <v>0</v>
      </c>
      <c r="EK185" s="504">
        <f t="shared" si="465"/>
        <v>-19.267351151465149</v>
      </c>
      <c r="EL185" s="513">
        <f t="shared" si="476"/>
        <v>0.16961807749601832</v>
      </c>
      <c r="EM185" s="513">
        <f t="shared" si="561"/>
        <v>0.16961807749601832</v>
      </c>
      <c r="EN185" s="513">
        <f t="shared" si="509"/>
        <v>0.16961807749601832</v>
      </c>
      <c r="EO185" s="161"/>
      <c r="EQ185" s="103">
        <f t="shared" si="510"/>
        <v>-18.649351151465144</v>
      </c>
      <c r="ER185" s="178"/>
      <c r="ES185" s="179"/>
      <c r="ET185" s="36">
        <v>42427</v>
      </c>
      <c r="EU185" s="104">
        <v>2.6255499999999996</v>
      </c>
      <c r="EV185" s="107">
        <v>2.5677249999999998</v>
      </c>
      <c r="EW185" s="173">
        <v>-21.566667830359968</v>
      </c>
      <c r="EX185" s="197">
        <f t="shared" si="570"/>
        <v>0.12115576964001207</v>
      </c>
      <c r="EY185" s="219">
        <v>1.6822750000000002</v>
      </c>
      <c r="EZ185" s="159">
        <f t="shared" si="511"/>
        <v>0</v>
      </c>
      <c r="FA185" s="227">
        <f t="shared" si="512"/>
        <v>1.2</v>
      </c>
      <c r="FB185" s="198">
        <f t="shared" si="513"/>
        <v>-20.773478651903144</v>
      </c>
      <c r="FC185" s="198">
        <f t="shared" si="554"/>
        <v>0.14538692356801519</v>
      </c>
      <c r="FD185" s="503">
        <f t="shared" si="514"/>
        <v>0</v>
      </c>
      <c r="FE185" s="503">
        <f t="shared" si="477"/>
        <v>0</v>
      </c>
      <c r="FF185" s="503">
        <f t="shared" si="515"/>
        <v>0</v>
      </c>
      <c r="FG185" s="503">
        <f t="shared" si="516"/>
        <v>0</v>
      </c>
      <c r="FH185" s="504">
        <f t="shared" si="466"/>
        <v>-21.403478651903136</v>
      </c>
      <c r="FI185" s="513">
        <f t="shared" si="478"/>
        <v>0.14538692356801519</v>
      </c>
      <c r="FJ185" s="513">
        <f t="shared" si="562"/>
        <v>0.14538692356801519</v>
      </c>
      <c r="FK185" s="513">
        <f t="shared" si="517"/>
        <v>0.14538692356801519</v>
      </c>
      <c r="FL185" s="161"/>
      <c r="FN185" s="103">
        <f t="shared" si="518"/>
        <v>-19.632449210067929</v>
      </c>
      <c r="FO185" s="178"/>
      <c r="FP185" s="179"/>
      <c r="FQ185" s="36">
        <v>42427</v>
      </c>
      <c r="FR185" s="104">
        <v>2.6255499999999996</v>
      </c>
      <c r="FS185" s="107">
        <v>2.5677249999999998</v>
      </c>
      <c r="FT185" s="173">
        <v>-21.566667830359968</v>
      </c>
      <c r="FU185" s="197">
        <f t="shared" si="571"/>
        <v>0.12115576964001207</v>
      </c>
      <c r="FV185" s="218">
        <v>-5.0177250000000004</v>
      </c>
      <c r="FW185" s="159">
        <f t="shared" si="519"/>
        <v>-1.5</v>
      </c>
      <c r="FX185" s="227">
        <f t="shared" si="520"/>
        <v>0</v>
      </c>
      <c r="FY185" s="198">
        <f t="shared" si="521"/>
        <v>-23.986470584895983</v>
      </c>
      <c r="FZ185" s="198">
        <f t="shared" si="555"/>
        <v>-0.1817336544600181</v>
      </c>
      <c r="GA185" s="503">
        <f t="shared" si="522"/>
        <v>0</v>
      </c>
      <c r="GB185" s="503">
        <f t="shared" si="479"/>
        <v>0</v>
      </c>
      <c r="GC185" s="503">
        <f t="shared" si="523"/>
        <v>0</v>
      </c>
      <c r="GD185" s="503">
        <f t="shared" si="524"/>
        <v>0</v>
      </c>
      <c r="GE185" s="504">
        <f t="shared" si="467"/>
        <v>-23.46647058489598</v>
      </c>
      <c r="GF185" s="513">
        <f t="shared" si="480"/>
        <v>-0.10904019267601085</v>
      </c>
      <c r="GG185" s="513">
        <f t="shared" si="563"/>
        <v>-0.1817336544600181</v>
      </c>
      <c r="GH185" s="513">
        <f t="shared" si="525"/>
        <v>-0.1817336544600181</v>
      </c>
      <c r="GI185" s="161"/>
      <c r="GK185" s="103">
        <f t="shared" si="526"/>
        <v>-22.829794161989891</v>
      </c>
      <c r="GL185" s="178"/>
      <c r="GM185" s="179"/>
      <c r="GN185" s="36">
        <v>42427</v>
      </c>
      <c r="GO185" s="104">
        <v>2.6255499999999996</v>
      </c>
      <c r="GP185" s="107">
        <v>2.5677249999999998</v>
      </c>
      <c r="GQ185" s="173">
        <v>-21.566667830359968</v>
      </c>
      <c r="GR185" s="197">
        <f t="shared" si="572"/>
        <v>0.12115576964001207</v>
      </c>
      <c r="GS185" s="218">
        <v>-3.017725</v>
      </c>
      <c r="GT185" s="159">
        <f t="shared" si="527"/>
        <v>-1</v>
      </c>
      <c r="GU185" s="227">
        <f t="shared" si="528"/>
        <v>0</v>
      </c>
      <c r="GV185" s="198">
        <f t="shared" si="529"/>
        <v>-24.413368875660023</v>
      </c>
      <c r="GW185" s="198">
        <f t="shared" si="556"/>
        <v>-0.12115576964001207</v>
      </c>
      <c r="GX185" s="503">
        <f t="shared" si="530"/>
        <v>0</v>
      </c>
      <c r="GY185" s="503">
        <f t="shared" si="481"/>
        <v>0</v>
      </c>
      <c r="GZ185" s="503">
        <f t="shared" si="531"/>
        <v>0</v>
      </c>
      <c r="HA185" s="503">
        <f t="shared" si="532"/>
        <v>0</v>
      </c>
      <c r="HB185" s="504">
        <f t="shared" si="468"/>
        <v>-23.79182300479323</v>
      </c>
      <c r="HC185" s="513">
        <f t="shared" si="482"/>
        <v>-7.2693461784007235E-2</v>
      </c>
      <c r="HD185" s="513">
        <f t="shared" si="564"/>
        <v>-0.12115576964001207</v>
      </c>
      <c r="HE185" s="513">
        <f t="shared" si="533"/>
        <v>-0.12115576964001207</v>
      </c>
      <c r="HF185" s="161"/>
      <c r="HH185" s="103">
        <f t="shared" si="534"/>
        <v>-23.942423004793209</v>
      </c>
      <c r="HI185" s="230">
        <v>-23.484314814814812</v>
      </c>
      <c r="HJ185" s="179"/>
      <c r="HK185" s="36">
        <v>42427</v>
      </c>
      <c r="HL185" s="104">
        <v>2.6255499999999996</v>
      </c>
      <c r="HM185" s="107">
        <v>2.5677249999999998</v>
      </c>
      <c r="HN185" s="173">
        <v>-21.566667830359968</v>
      </c>
      <c r="HO185" s="197">
        <f t="shared" si="573"/>
        <v>0.12115576964001207</v>
      </c>
      <c r="HP185" s="218">
        <v>-10.167724999999999</v>
      </c>
      <c r="HQ185" s="159">
        <f t="shared" si="535"/>
        <v>-2</v>
      </c>
      <c r="HR185" s="227">
        <f t="shared" si="536"/>
        <v>0</v>
      </c>
      <c r="HS185" s="198">
        <f t="shared" si="537"/>
        <v>-25.588736229190403</v>
      </c>
      <c r="HT185" s="198">
        <f t="shared" si="557"/>
        <v>-7.2693461784005819E-2</v>
      </c>
      <c r="HU185" s="503">
        <f t="shared" si="538"/>
        <v>1.2115576964001208E-2</v>
      </c>
      <c r="HV185" s="503">
        <f t="shared" si="483"/>
        <v>0</v>
      </c>
      <c r="HW185" s="503">
        <f t="shared" si="539"/>
        <v>0</v>
      </c>
      <c r="HX185" s="503">
        <f t="shared" si="540"/>
        <v>0</v>
      </c>
      <c r="HY185" s="504">
        <f t="shared" si="469"/>
        <v>-24.859524490426402</v>
      </c>
      <c r="HZ185" s="513">
        <f t="shared" si="484"/>
        <v>-3.6346730892002764E-2</v>
      </c>
      <c r="IA185" s="513">
        <f t="shared" si="565"/>
        <v>-2.4231153928001847E-2</v>
      </c>
      <c r="IB185" s="513">
        <f t="shared" si="541"/>
        <v>-2.4231153928001847E-2</v>
      </c>
      <c r="IC185" s="161"/>
      <c r="ID185" s="159"/>
      <c r="IE185" s="103">
        <f t="shared" si="542"/>
        <v>-24.104189699567847</v>
      </c>
      <c r="IF185" s="178"/>
      <c r="IG185" s="179"/>
      <c r="IH185" s="36">
        <v>42427</v>
      </c>
      <c r="II185" s="104">
        <v>2.6255499999999996</v>
      </c>
      <c r="IJ185" s="107">
        <v>2.5677249999999998</v>
      </c>
      <c r="IK185" s="173">
        <v>-21.566667830359968</v>
      </c>
      <c r="IL185" s="197">
        <f t="shared" si="574"/>
        <v>0.12115576964001207</v>
      </c>
      <c r="IM185" s="218"/>
      <c r="IN185" s="159">
        <f t="shared" si="543"/>
        <v>0</v>
      </c>
      <c r="IO185" s="227">
        <f t="shared" si="544"/>
        <v>1.05</v>
      </c>
      <c r="IP185" s="198">
        <f t="shared" si="545"/>
        <v>-21.549817628127965</v>
      </c>
      <c r="IQ185" s="198">
        <f t="shared" si="558"/>
        <v>0.12721355812201196</v>
      </c>
      <c r="IR185" s="503">
        <f t="shared" si="546"/>
        <v>0</v>
      </c>
      <c r="IS185" s="503">
        <f t="shared" si="485"/>
        <v>0</v>
      </c>
      <c r="IT185" s="503">
        <f t="shared" si="547"/>
        <v>0</v>
      </c>
      <c r="IU185" s="503">
        <f t="shared" si="548"/>
        <v>0</v>
      </c>
      <c r="IV185" s="504">
        <f t="shared" si="470"/>
        <v>-21.093985369097147</v>
      </c>
      <c r="IW185" s="513">
        <f t="shared" si="486"/>
        <v>0.12721355812201196</v>
      </c>
      <c r="IX185" s="513">
        <f t="shared" si="566"/>
        <v>0.12721355812201196</v>
      </c>
      <c r="IY185" s="513">
        <f t="shared" si="549"/>
        <v>0.12721355812201196</v>
      </c>
      <c r="IZ185" s="161"/>
      <c r="JA185" s="159"/>
      <c r="JB185" s="103">
        <f t="shared" si="550"/>
        <v>-20.69483171554204</v>
      </c>
      <c r="JC185" s="184"/>
      <c r="JD185" s="515">
        <v>-21.566667830359968</v>
      </c>
      <c r="JF185" s="159">
        <v>2.0822750000000005</v>
      </c>
      <c r="JG185" s="159">
        <f t="shared" si="455"/>
        <v>-21.073380131133955</v>
      </c>
      <c r="JH185" s="159"/>
      <c r="JJ185" s="159">
        <v>-7.417724999999999</v>
      </c>
      <c r="JK185" s="159">
        <f t="shared" si="456"/>
        <v>-22.372637129764346</v>
      </c>
      <c r="JL185" s="159"/>
      <c r="JN185" s="159">
        <v>2.232275</v>
      </c>
      <c r="JO185" s="159">
        <f t="shared" si="457"/>
        <v>-18.649351151465144</v>
      </c>
      <c r="JP185" s="159"/>
      <c r="JR185" s="159">
        <v>1.6822750000000002</v>
      </c>
      <c r="JS185" s="159">
        <f t="shared" ref="JS185:JS216" si="579">(FN185)</f>
        <v>-19.632449210067929</v>
      </c>
      <c r="JT185" s="159"/>
      <c r="JV185" s="159">
        <v>-5.0177250000000004</v>
      </c>
      <c r="JW185" s="159">
        <f t="shared" si="459"/>
        <v>-22.829794161989891</v>
      </c>
      <c r="JX185" s="159"/>
      <c r="JZ185" s="159">
        <v>-3.017725</v>
      </c>
      <c r="KA185" s="159">
        <f t="shared" si="460"/>
        <v>-23.942423004793209</v>
      </c>
      <c r="KB185" s="228">
        <v>-23.484314814814812</v>
      </c>
      <c r="KD185" s="370">
        <v>-10.167724999999999</v>
      </c>
      <c r="KE185" s="159">
        <f t="shared" si="461"/>
        <v>-24.104189699567847</v>
      </c>
      <c r="KF185" s="159"/>
      <c r="KH185" s="218"/>
      <c r="KI185" s="159"/>
      <c r="KJ185" s="159"/>
      <c r="KK185" s="36">
        <v>42427</v>
      </c>
      <c r="KL185" s="36"/>
    </row>
    <row r="186" spans="1:315" ht="15.75" thickBot="1" x14ac:dyDescent="0.3">
      <c r="A186" s="95">
        <v>41332</v>
      </c>
      <c r="B186" s="36">
        <v>41332</v>
      </c>
      <c r="C186" s="303">
        <v>4.6500000000000004</v>
      </c>
      <c r="D186" s="303">
        <v>-4.8499999999999996</v>
      </c>
      <c r="E186" s="303">
        <v>4.8</v>
      </c>
      <c r="F186" s="303">
        <v>4.25</v>
      </c>
      <c r="G186" s="303">
        <v>-2.4500000000000002</v>
      </c>
      <c r="H186" s="303">
        <v>-0.45000000000000007</v>
      </c>
      <c r="I186" s="303">
        <v>-7.6</v>
      </c>
      <c r="J186" s="303"/>
      <c r="K186" s="105"/>
      <c r="L186" s="36">
        <v>42427</v>
      </c>
      <c r="M186" s="104">
        <v>2.6255499999999996</v>
      </c>
      <c r="N186" s="98">
        <f t="shared" si="453"/>
        <v>2.5677249999999998</v>
      </c>
      <c r="O186" s="107">
        <f t="shared" si="454"/>
        <v>2.5104666666666664</v>
      </c>
      <c r="P186" s="264"/>
      <c r="Q186" s="177">
        <v>42427</v>
      </c>
      <c r="R186" s="303">
        <v>4.6500000000000004</v>
      </c>
      <c r="S186" s="219">
        <v>2.0822750000000005</v>
      </c>
      <c r="U186" s="303">
        <v>-4.8499999999999996</v>
      </c>
      <c r="V186" s="219">
        <v>-7.417724999999999</v>
      </c>
      <c r="X186" s="303">
        <v>4.8</v>
      </c>
      <c r="Y186" s="219">
        <v>2.232275</v>
      </c>
      <c r="AA186" s="303">
        <v>4.25</v>
      </c>
      <c r="AB186" s="219">
        <v>1.6822750000000002</v>
      </c>
      <c r="AD186" s="303">
        <v>-2.4500000000000002</v>
      </c>
      <c r="AE186" s="218">
        <v>-5.0177250000000004</v>
      </c>
      <c r="AG186" s="303">
        <v>-0.45000000000000007</v>
      </c>
      <c r="AH186" s="218">
        <v>-3.017725</v>
      </c>
      <c r="AI186" s="103">
        <v>-23.484314814814812</v>
      </c>
      <c r="AJ186" s="303">
        <v>-7.6</v>
      </c>
      <c r="AK186" s="218">
        <v>-10.167724999999999</v>
      </c>
      <c r="AL186" s="103"/>
      <c r="AM186" s="485"/>
      <c r="AN186" s="103"/>
      <c r="AO186" s="103"/>
      <c r="AZ186" s="36">
        <v>42428</v>
      </c>
      <c r="BA186" s="303">
        <v>4.0999999999999996</v>
      </c>
      <c r="BB186" s="227"/>
      <c r="BC186" s="303">
        <v>-1.1000000000000001</v>
      </c>
      <c r="BD186" s="184">
        <v>-22.759166666666669</v>
      </c>
      <c r="BE186" s="303">
        <v>3.9000000000000004</v>
      </c>
      <c r="BF186" s="184"/>
      <c r="BG186" s="303">
        <v>5.4</v>
      </c>
      <c r="BH186" s="184"/>
      <c r="BI186" s="303">
        <v>-4.5999999999999996</v>
      </c>
      <c r="BJ186" s="184">
        <v>-22.866244444444444</v>
      </c>
      <c r="BK186" s="303">
        <v>1.6</v>
      </c>
      <c r="BL186" s="374"/>
      <c r="BM186" s="303">
        <v>-5.25</v>
      </c>
      <c r="BN186" s="184"/>
      <c r="BO186" s="103"/>
      <c r="BP186" s="184"/>
      <c r="BQ186">
        <f t="shared" si="578"/>
        <v>1</v>
      </c>
      <c r="BR186" s="36">
        <v>42415</v>
      </c>
      <c r="BS186">
        <v>120</v>
      </c>
      <c r="BT186">
        <f t="shared" si="575"/>
        <v>1.2</v>
      </c>
      <c r="BU186" s="100"/>
      <c r="BV186" s="36">
        <v>42428</v>
      </c>
      <c r="BW186" s="100">
        <v>132</v>
      </c>
      <c r="BX186" s="100">
        <f t="shared" si="576"/>
        <v>1.32</v>
      </c>
      <c r="BY186" s="100">
        <f t="shared" si="577"/>
        <v>-21.440477468159976</v>
      </c>
      <c r="BZ186" s="116"/>
      <c r="CA186" s="116"/>
      <c r="CB186" s="485"/>
      <c r="CC186" s="36">
        <v>42428</v>
      </c>
      <c r="CD186" s="104">
        <v>2.7428999999999997</v>
      </c>
      <c r="CE186" s="107">
        <v>2.6842249999999996</v>
      </c>
      <c r="CF186" s="173">
        <v>-21.440477468159976</v>
      </c>
      <c r="CG186" s="197">
        <f t="shared" si="567"/>
        <v>0.12619036219999202</v>
      </c>
      <c r="CH186" s="219">
        <v>1.415775</v>
      </c>
      <c r="CI186" s="159">
        <f t="shared" si="487"/>
        <v>0</v>
      </c>
      <c r="CJ186" s="227">
        <f t="shared" si="488"/>
        <v>1.2</v>
      </c>
      <c r="CK186" s="198">
        <f t="shared" si="489"/>
        <v>-21.987856941957965</v>
      </c>
      <c r="CL186" s="198">
        <f t="shared" si="551"/>
        <v>0.15142843463998901</v>
      </c>
      <c r="CM186" s="503">
        <f t="shared" si="490"/>
        <v>0</v>
      </c>
      <c r="CN186" s="503">
        <f t="shared" si="471"/>
        <v>0</v>
      </c>
      <c r="CO186" s="503">
        <f t="shared" si="491"/>
        <v>0</v>
      </c>
      <c r="CP186" s="503">
        <f t="shared" si="492"/>
        <v>0</v>
      </c>
      <c r="CQ186" s="504">
        <f t="shared" si="463"/>
        <v>-21.837856941957963</v>
      </c>
      <c r="CR186" s="513">
        <f t="shared" si="472"/>
        <v>0.15142843463998901</v>
      </c>
      <c r="CS186" s="513">
        <f t="shared" si="559"/>
        <v>0.15142843463998901</v>
      </c>
      <c r="CT186" s="513">
        <f t="shared" si="493"/>
        <v>0.15142843463998901</v>
      </c>
      <c r="CU186" s="161"/>
      <c r="CW186" s="103">
        <f t="shared" si="494"/>
        <v>-20.921951696493966</v>
      </c>
      <c r="CZ186" s="36">
        <v>42428</v>
      </c>
      <c r="DA186" s="104">
        <v>2.7428999999999997</v>
      </c>
      <c r="DB186" s="107">
        <v>2.6842249999999996</v>
      </c>
      <c r="DC186" s="173">
        <v>-21.440477468159976</v>
      </c>
      <c r="DD186" s="197">
        <f t="shared" si="568"/>
        <v>0.12619036219999202</v>
      </c>
      <c r="DE186" s="219">
        <v>-3.7842249999999997</v>
      </c>
      <c r="DF186" s="159">
        <f t="shared" si="495"/>
        <v>-1</v>
      </c>
      <c r="DG186" s="227">
        <f t="shared" si="496"/>
        <v>0</v>
      </c>
      <c r="DH186" s="198">
        <f t="shared" si="497"/>
        <v>-24.546106242172009</v>
      </c>
      <c r="DI186" s="198">
        <f t="shared" si="552"/>
        <v>-0.12619036219999202</v>
      </c>
      <c r="DJ186" s="503">
        <f t="shared" si="498"/>
        <v>5.0476144879996812E-2</v>
      </c>
      <c r="DK186" s="503">
        <f t="shared" si="473"/>
        <v>0</v>
      </c>
      <c r="DL186" s="503">
        <f t="shared" si="499"/>
        <v>0</v>
      </c>
      <c r="DM186" s="503">
        <f t="shared" si="500"/>
        <v>0</v>
      </c>
      <c r="DN186" s="504">
        <f t="shared" si="464"/>
        <v>-24.245630097292008</v>
      </c>
      <c r="DO186" s="513">
        <f t="shared" si="474"/>
        <v>-4.5428530391997124E-2</v>
      </c>
      <c r="DP186" s="513">
        <f t="shared" si="560"/>
        <v>-3.0285686927998087E-2</v>
      </c>
      <c r="DQ186" s="513">
        <f t="shared" si="501"/>
        <v>-3.0285686927998087E-2</v>
      </c>
      <c r="DR186" s="161"/>
      <c r="DT186" s="103">
        <f t="shared" si="502"/>
        <v>-22.402922816692342</v>
      </c>
      <c r="DU186" s="229">
        <v>-22.759166666666669</v>
      </c>
      <c r="DV186" s="179"/>
      <c r="DW186" s="36">
        <v>42428</v>
      </c>
      <c r="DX186" s="104">
        <v>2.7428999999999997</v>
      </c>
      <c r="DY186" s="107">
        <v>2.6842249999999996</v>
      </c>
      <c r="DZ186" s="173">
        <v>-21.440477468159976</v>
      </c>
      <c r="EA186" s="197">
        <f t="shared" si="569"/>
        <v>0.12619036219999202</v>
      </c>
      <c r="EB186" s="219">
        <v>1.2157750000000007</v>
      </c>
      <c r="EC186" s="159">
        <f t="shared" si="503"/>
        <v>0</v>
      </c>
      <c r="ED186" s="227">
        <f t="shared" si="504"/>
        <v>1.2</v>
      </c>
      <c r="EE186" s="198">
        <f t="shared" si="505"/>
        <v>-19.431813039505165</v>
      </c>
      <c r="EF186" s="198">
        <f t="shared" si="553"/>
        <v>0.15142843463998901</v>
      </c>
      <c r="EG186" s="503">
        <f t="shared" si="506"/>
        <v>0</v>
      </c>
      <c r="EH186" s="503">
        <f t="shared" si="475"/>
        <v>0</v>
      </c>
      <c r="EI186" s="503">
        <f t="shared" si="507"/>
        <v>1.2619036219999203E-2</v>
      </c>
      <c r="EJ186" s="503">
        <f t="shared" si="508"/>
        <v>0</v>
      </c>
      <c r="EK186" s="504">
        <f t="shared" si="465"/>
        <v>-19.103303680605162</v>
      </c>
      <c r="EL186" s="513">
        <f t="shared" si="476"/>
        <v>0.16404747085998822</v>
      </c>
      <c r="EM186" s="513">
        <f t="shared" si="561"/>
        <v>0.16404747085998822</v>
      </c>
      <c r="EN186" s="513">
        <f t="shared" si="509"/>
        <v>0.16404747085998822</v>
      </c>
      <c r="EO186" s="161"/>
      <c r="EQ186" s="103">
        <f t="shared" si="510"/>
        <v>-18.485303680605156</v>
      </c>
      <c r="ER186" s="178"/>
      <c r="ES186" s="179"/>
      <c r="ET186" s="36">
        <v>42428</v>
      </c>
      <c r="EU186" s="104">
        <v>2.7428999999999997</v>
      </c>
      <c r="EV186" s="107">
        <v>2.6842249999999996</v>
      </c>
      <c r="EW186" s="173">
        <v>-21.440477468159976</v>
      </c>
      <c r="EX186" s="197">
        <f t="shared" si="570"/>
        <v>0.12619036219999202</v>
      </c>
      <c r="EY186" s="219">
        <v>2.7157750000000007</v>
      </c>
      <c r="EZ186" s="159">
        <f t="shared" si="511"/>
        <v>0</v>
      </c>
      <c r="FA186" s="227">
        <f t="shared" si="512"/>
        <v>1.4</v>
      </c>
      <c r="FB186" s="198">
        <f t="shared" si="513"/>
        <v>-20.596812144823154</v>
      </c>
      <c r="FC186" s="198">
        <f t="shared" si="554"/>
        <v>0.17666650707998954</v>
      </c>
      <c r="FD186" s="503">
        <f t="shared" si="514"/>
        <v>0</v>
      </c>
      <c r="FE186" s="503">
        <f t="shared" si="477"/>
        <v>0</v>
      </c>
      <c r="FF186" s="503">
        <f t="shared" si="515"/>
        <v>0</v>
      </c>
      <c r="FG186" s="503">
        <f t="shared" si="516"/>
        <v>0</v>
      </c>
      <c r="FH186" s="504">
        <f t="shared" si="466"/>
        <v>-21.226812144823146</v>
      </c>
      <c r="FI186" s="513">
        <f t="shared" si="478"/>
        <v>0.17666650707998954</v>
      </c>
      <c r="FJ186" s="513">
        <f t="shared" si="562"/>
        <v>0.17666650707998954</v>
      </c>
      <c r="FK186" s="513">
        <f t="shared" si="517"/>
        <v>0.17666650707998954</v>
      </c>
      <c r="FL186" s="161"/>
      <c r="FN186" s="103">
        <f t="shared" si="518"/>
        <v>-19.455782702987939</v>
      </c>
      <c r="FO186" s="178"/>
      <c r="FP186" s="179"/>
      <c r="FQ186" s="36">
        <v>42428</v>
      </c>
      <c r="FR186" s="104">
        <v>2.7428999999999997</v>
      </c>
      <c r="FS186" s="107">
        <v>2.6842249999999996</v>
      </c>
      <c r="FT186" s="173">
        <v>-21.440477468159976</v>
      </c>
      <c r="FU186" s="197">
        <f t="shared" si="571"/>
        <v>0.12619036219999202</v>
      </c>
      <c r="FV186" s="218">
        <v>-7.2842249999999993</v>
      </c>
      <c r="FW186" s="159">
        <f t="shared" si="519"/>
        <v>-1.8</v>
      </c>
      <c r="FX186" s="227">
        <f t="shared" si="520"/>
        <v>0</v>
      </c>
      <c r="FY186" s="198">
        <f t="shared" si="521"/>
        <v>-24.21361323685597</v>
      </c>
      <c r="FZ186" s="198">
        <f t="shared" si="555"/>
        <v>-0.22714265195998706</v>
      </c>
      <c r="GA186" s="503">
        <f t="shared" si="522"/>
        <v>0</v>
      </c>
      <c r="GB186" s="503">
        <f t="shared" si="479"/>
        <v>0</v>
      </c>
      <c r="GC186" s="503">
        <f t="shared" si="523"/>
        <v>0</v>
      </c>
      <c r="GD186" s="503">
        <f t="shared" si="524"/>
        <v>0</v>
      </c>
      <c r="GE186" s="504">
        <f t="shared" si="467"/>
        <v>-23.693613236855967</v>
      </c>
      <c r="GF186" s="513">
        <f t="shared" si="480"/>
        <v>-0.13628559117599223</v>
      </c>
      <c r="GG186" s="513">
        <f t="shared" si="563"/>
        <v>-0.22714265195998706</v>
      </c>
      <c r="GH186" s="513">
        <f t="shared" si="525"/>
        <v>-0.22714265195998706</v>
      </c>
      <c r="GI186" s="161"/>
      <c r="GK186" s="103">
        <f t="shared" si="526"/>
        <v>-23.056936813949878</v>
      </c>
      <c r="GL186" s="229">
        <v>-22.866244444444444</v>
      </c>
      <c r="GM186" s="179"/>
      <c r="GN186" s="36">
        <v>42428</v>
      </c>
      <c r="GO186" s="104">
        <v>2.7428999999999997</v>
      </c>
      <c r="GP186" s="107">
        <v>2.6842249999999996</v>
      </c>
      <c r="GQ186" s="173">
        <v>-21.440477468159976</v>
      </c>
      <c r="GR186" s="197">
        <f t="shared" si="572"/>
        <v>0.12619036219999202</v>
      </c>
      <c r="GS186" s="218">
        <v>-1.0842249999999996</v>
      </c>
      <c r="GT186" s="159">
        <f t="shared" si="527"/>
        <v>0.5</v>
      </c>
      <c r="GU186" s="227">
        <f t="shared" si="528"/>
        <v>0</v>
      </c>
      <c r="GV186" s="198">
        <f t="shared" si="529"/>
        <v>-24.350273694560027</v>
      </c>
      <c r="GW186" s="198">
        <f t="shared" si="556"/>
        <v>6.3095181099996012E-2</v>
      </c>
      <c r="GX186" s="503">
        <f t="shared" si="530"/>
        <v>0</v>
      </c>
      <c r="GY186" s="503">
        <f t="shared" si="481"/>
        <v>0</v>
      </c>
      <c r="GZ186" s="503">
        <f t="shared" si="531"/>
        <v>0</v>
      </c>
      <c r="HA186" s="503">
        <f t="shared" si="532"/>
        <v>0</v>
      </c>
      <c r="HB186" s="504">
        <f t="shared" si="468"/>
        <v>-23.728727823693234</v>
      </c>
      <c r="HC186" s="513">
        <f t="shared" si="482"/>
        <v>6.3095181099996012E-2</v>
      </c>
      <c r="HD186" s="513">
        <f t="shared" si="564"/>
        <v>6.3095181099996012E-2</v>
      </c>
      <c r="HE186" s="513">
        <f t="shared" si="533"/>
        <v>0.10726180786999322</v>
      </c>
      <c r="HF186" s="161"/>
      <c r="HH186" s="103">
        <f t="shared" si="534"/>
        <v>-23.835161196923217</v>
      </c>
      <c r="HJ186" s="179"/>
      <c r="HK186" s="36">
        <v>42428</v>
      </c>
      <c r="HL186" s="104">
        <v>2.7428999999999997</v>
      </c>
      <c r="HM186" s="107">
        <v>2.6842249999999996</v>
      </c>
      <c r="HN186" s="173">
        <v>-21.440477468159976</v>
      </c>
      <c r="HO186" s="197">
        <f t="shared" si="573"/>
        <v>0.12619036219999202</v>
      </c>
      <c r="HP186" s="218">
        <v>-7.9342249999999996</v>
      </c>
      <c r="HQ186" s="159">
        <f t="shared" si="535"/>
        <v>-1.8</v>
      </c>
      <c r="HR186" s="227">
        <f t="shared" si="536"/>
        <v>0</v>
      </c>
      <c r="HS186" s="198">
        <f t="shared" si="537"/>
        <v>-25.656879024778398</v>
      </c>
      <c r="HT186" s="198">
        <f t="shared" si="557"/>
        <v>-6.8142795587995408E-2</v>
      </c>
      <c r="HU186" s="503">
        <f t="shared" si="538"/>
        <v>1.2619036219999203E-2</v>
      </c>
      <c r="HV186" s="503">
        <f t="shared" si="483"/>
        <v>0</v>
      </c>
      <c r="HW186" s="503">
        <f t="shared" si="539"/>
        <v>0</v>
      </c>
      <c r="HX186" s="503">
        <f t="shared" si="540"/>
        <v>0</v>
      </c>
      <c r="HY186" s="504">
        <f t="shared" si="469"/>
        <v>-24.915048249794399</v>
      </c>
      <c r="HZ186" s="513">
        <f t="shared" si="484"/>
        <v>-3.3314255620797727E-2</v>
      </c>
      <c r="IA186" s="513">
        <f t="shared" si="565"/>
        <v>-2.2209503747198486E-2</v>
      </c>
      <c r="IB186" s="513">
        <f t="shared" si="541"/>
        <v>-2.2209503747198486E-2</v>
      </c>
      <c r="IC186" s="161"/>
      <c r="ID186" s="159"/>
      <c r="IE186" s="103">
        <f t="shared" si="542"/>
        <v>-24.126399203315046</v>
      </c>
      <c r="IF186" s="178"/>
      <c r="IG186" s="179"/>
      <c r="IH186" s="36">
        <v>42428</v>
      </c>
      <c r="II186" s="104">
        <v>2.7428999999999997</v>
      </c>
      <c r="IJ186" s="107">
        <v>2.6842249999999996</v>
      </c>
      <c r="IK186" s="173">
        <v>-21.440477468159976</v>
      </c>
      <c r="IL186" s="197">
        <f t="shared" si="574"/>
        <v>0.12619036219999202</v>
      </c>
      <c r="IM186" s="218"/>
      <c r="IN186" s="159">
        <f t="shared" si="543"/>
        <v>0</v>
      </c>
      <c r="IO186" s="227">
        <f t="shared" si="544"/>
        <v>1.05</v>
      </c>
      <c r="IP186" s="198">
        <f t="shared" si="545"/>
        <v>-21.417317747817972</v>
      </c>
      <c r="IQ186" s="198">
        <f t="shared" si="558"/>
        <v>0.13249988030999305</v>
      </c>
      <c r="IR186" s="503">
        <f t="shared" si="546"/>
        <v>0</v>
      </c>
      <c r="IS186" s="503">
        <f t="shared" si="485"/>
        <v>0</v>
      </c>
      <c r="IT186" s="503">
        <f t="shared" si="547"/>
        <v>0</v>
      </c>
      <c r="IU186" s="503">
        <f t="shared" si="548"/>
        <v>0</v>
      </c>
      <c r="IV186" s="504">
        <f t="shared" si="470"/>
        <v>-20.961485488787154</v>
      </c>
      <c r="IW186" s="513">
        <f t="shared" si="486"/>
        <v>0.13249988030999305</v>
      </c>
      <c r="IX186" s="513">
        <f t="shared" si="566"/>
        <v>0.13249988030999305</v>
      </c>
      <c r="IY186" s="513">
        <f t="shared" si="549"/>
        <v>0.13249988030999305</v>
      </c>
      <c r="IZ186" s="161"/>
      <c r="JA186" s="159"/>
      <c r="JB186" s="103">
        <f t="shared" si="550"/>
        <v>-20.562331835232047</v>
      </c>
      <c r="JC186" s="184"/>
      <c r="JD186" s="515">
        <v>-21.440477468159976</v>
      </c>
      <c r="JF186" s="159">
        <v>1.415775</v>
      </c>
      <c r="JG186" s="159">
        <f t="shared" si="455"/>
        <v>-20.921951696493966</v>
      </c>
      <c r="JH186" s="159"/>
      <c r="JJ186" s="159">
        <v>-3.7842249999999997</v>
      </c>
      <c r="JK186" s="159">
        <f t="shared" si="456"/>
        <v>-22.402922816692342</v>
      </c>
      <c r="JL186" s="228">
        <v>-22.759166666666669</v>
      </c>
      <c r="JN186" s="159">
        <v>1.2157750000000007</v>
      </c>
      <c r="JO186" s="159">
        <f t="shared" si="457"/>
        <v>-18.485303680605156</v>
      </c>
      <c r="JP186" s="159"/>
      <c r="JR186" s="159">
        <v>2.7157750000000007</v>
      </c>
      <c r="JS186" s="159">
        <f t="shared" si="579"/>
        <v>-19.455782702987939</v>
      </c>
      <c r="JT186" s="159"/>
      <c r="JV186" s="159">
        <v>-7.2842249999999993</v>
      </c>
      <c r="JW186" s="159">
        <f t="shared" si="459"/>
        <v>-23.056936813949878</v>
      </c>
      <c r="JX186" s="228">
        <v>-22.866244444444444</v>
      </c>
      <c r="JZ186" s="159">
        <v>-1.0842249999999996</v>
      </c>
      <c r="KA186" s="159">
        <f t="shared" si="460"/>
        <v>-23.835161196923217</v>
      </c>
      <c r="KB186" s="159"/>
      <c r="KD186" s="370">
        <v>-7.9342249999999996</v>
      </c>
      <c r="KE186" s="159">
        <f t="shared" si="461"/>
        <v>-24.126399203315046</v>
      </c>
      <c r="KF186" s="159"/>
      <c r="KH186" s="218"/>
      <c r="KI186" s="159"/>
      <c r="KJ186" s="159"/>
      <c r="KK186" s="36">
        <v>42428</v>
      </c>
      <c r="KL186" s="36"/>
    </row>
    <row r="187" spans="1:315" ht="15.75" thickBot="1" x14ac:dyDescent="0.3">
      <c r="A187" s="95">
        <v>42428</v>
      </c>
      <c r="B187" s="36">
        <v>42428</v>
      </c>
      <c r="C187" s="303">
        <v>4.0999999999999996</v>
      </c>
      <c r="D187" s="303">
        <v>-1.1000000000000001</v>
      </c>
      <c r="E187" s="303">
        <v>3.9000000000000004</v>
      </c>
      <c r="F187" s="303">
        <v>5.4</v>
      </c>
      <c r="G187" s="303">
        <v>-4.5999999999999996</v>
      </c>
      <c r="H187" s="303">
        <v>1.6</v>
      </c>
      <c r="I187" s="303">
        <v>-5.25</v>
      </c>
      <c r="J187" s="303"/>
      <c r="K187" s="105"/>
      <c r="L187" s="36">
        <v>42428</v>
      </c>
      <c r="M187" s="104">
        <v>2.7428999999999997</v>
      </c>
      <c r="N187" s="98">
        <f t="shared" si="453"/>
        <v>2.6842249999999996</v>
      </c>
      <c r="O187" s="107">
        <f t="shared" si="454"/>
        <v>2.6261166666666664</v>
      </c>
      <c r="P187" s="264"/>
      <c r="Q187" s="177">
        <v>42428</v>
      </c>
      <c r="R187" s="303">
        <v>4.0999999999999996</v>
      </c>
      <c r="S187" s="219">
        <v>1.415775</v>
      </c>
      <c r="U187" s="303">
        <v>-1.1000000000000001</v>
      </c>
      <c r="V187" s="219">
        <v>-3.7842249999999997</v>
      </c>
      <c r="W187" s="182">
        <v>-22.759166666666669</v>
      </c>
      <c r="X187" s="303">
        <v>3.9000000000000004</v>
      </c>
      <c r="Y187" s="219">
        <v>1.2157750000000007</v>
      </c>
      <c r="AA187" s="303">
        <v>5.4</v>
      </c>
      <c r="AB187" s="219">
        <v>2.7157750000000007</v>
      </c>
      <c r="AD187" s="303">
        <v>-4.5999999999999996</v>
      </c>
      <c r="AE187" s="218">
        <v>-7.2842249999999993</v>
      </c>
      <c r="AF187" s="182">
        <v>-22.866244444444444</v>
      </c>
      <c r="AG187" s="303">
        <v>1.6</v>
      </c>
      <c r="AH187" s="218">
        <v>-1.0842249999999996</v>
      </c>
      <c r="AJ187" s="303">
        <v>-5.25</v>
      </c>
      <c r="AK187" s="218">
        <v>-7.9342249999999996</v>
      </c>
      <c r="AL187" s="103"/>
      <c r="AM187" s="485"/>
      <c r="AN187" s="103"/>
      <c r="AO187" s="103"/>
      <c r="AZ187" s="36">
        <v>42429</v>
      </c>
      <c r="BA187" s="303"/>
      <c r="BB187" s="227"/>
      <c r="BC187" s="303"/>
      <c r="BD187" s="184"/>
      <c r="BE187" s="303"/>
      <c r="BF187" s="184"/>
      <c r="BG187" s="303">
        <v>5.3</v>
      </c>
      <c r="BH187" s="184"/>
      <c r="BI187" s="303"/>
      <c r="BJ187" s="184"/>
      <c r="BK187" s="303"/>
      <c r="BL187" s="374"/>
      <c r="BM187" s="367"/>
      <c r="BN187" s="184"/>
      <c r="BO187" s="103"/>
      <c r="BP187" s="184"/>
      <c r="BQ187">
        <f t="shared" si="578"/>
        <v>1</v>
      </c>
      <c r="BR187" s="36">
        <v>42416</v>
      </c>
      <c r="BS187">
        <v>121</v>
      </c>
      <c r="BT187">
        <f t="shared" si="575"/>
        <v>1.21</v>
      </c>
      <c r="BU187">
        <v>-21.922633333333334</v>
      </c>
      <c r="BV187" s="36">
        <v>42429</v>
      </c>
      <c r="BW187" s="100">
        <v>133</v>
      </c>
      <c r="BX187" s="100">
        <f t="shared" si="576"/>
        <v>1.33</v>
      </c>
      <c r="BY187" s="100">
        <f t="shared" si="577"/>
        <v>-21.309076006360009</v>
      </c>
      <c r="BZ187" s="100"/>
      <c r="CA187" s="100"/>
      <c r="CB187" s="485"/>
      <c r="CC187" s="304">
        <v>42429</v>
      </c>
      <c r="CD187" s="305">
        <v>2.8</v>
      </c>
      <c r="CE187" s="305">
        <v>2.7714499999999997</v>
      </c>
      <c r="CF187" s="203">
        <v>-21.309076006360009</v>
      </c>
      <c r="CG187" s="201">
        <f t="shared" si="567"/>
        <v>0.13140146179996748</v>
      </c>
      <c r="CH187" s="306"/>
      <c r="CI187" s="519">
        <v>0</v>
      </c>
      <c r="CJ187" s="519">
        <v>0</v>
      </c>
      <c r="CK187" s="199">
        <f t="shared" si="489"/>
        <v>-21.987856941957965</v>
      </c>
      <c r="CL187" s="199">
        <f t="shared" si="551"/>
        <v>0</v>
      </c>
      <c r="CM187" s="520">
        <f t="shared" si="490"/>
        <v>0</v>
      </c>
      <c r="CN187" s="520">
        <f t="shared" si="471"/>
        <v>0</v>
      </c>
      <c r="CO187" s="520">
        <f t="shared" si="491"/>
        <v>0</v>
      </c>
      <c r="CP187" s="520">
        <f t="shared" si="492"/>
        <v>0</v>
      </c>
      <c r="CQ187" s="508">
        <f t="shared" si="463"/>
        <v>-21.837856941957963</v>
      </c>
      <c r="CR187" s="521">
        <f t="shared" si="472"/>
        <v>0</v>
      </c>
      <c r="CS187" s="521">
        <f t="shared" si="559"/>
        <v>0</v>
      </c>
      <c r="CT187" s="521">
        <f t="shared" si="493"/>
        <v>0</v>
      </c>
      <c r="CU187" s="259"/>
      <c r="CV187" s="204"/>
      <c r="CW187" s="202">
        <f t="shared" si="494"/>
        <v>-20.921951696493966</v>
      </c>
      <c r="CX187" s="204"/>
      <c r="CY187" s="205"/>
      <c r="CZ187" s="304">
        <v>42429</v>
      </c>
      <c r="DA187" s="305">
        <v>2.8</v>
      </c>
      <c r="DB187" s="305">
        <v>2.7714499999999997</v>
      </c>
      <c r="DC187" s="203">
        <v>-21.309076006360009</v>
      </c>
      <c r="DD187" s="201">
        <f t="shared" si="568"/>
        <v>0.13140146179996748</v>
      </c>
      <c r="DE187" s="306"/>
      <c r="DF187" s="519">
        <v>0</v>
      </c>
      <c r="DG187" s="519">
        <v>0</v>
      </c>
      <c r="DH187" s="199">
        <f t="shared" si="497"/>
        <v>-24.546106242172009</v>
      </c>
      <c r="DI187" s="199">
        <f t="shared" si="552"/>
        <v>0</v>
      </c>
      <c r="DJ187" s="520">
        <f t="shared" si="498"/>
        <v>0</v>
      </c>
      <c r="DK187" s="520">
        <f t="shared" si="473"/>
        <v>0</v>
      </c>
      <c r="DL187" s="520">
        <f t="shared" si="499"/>
        <v>0</v>
      </c>
      <c r="DM187" s="520">
        <f t="shared" si="500"/>
        <v>0</v>
      </c>
      <c r="DN187" s="508">
        <f t="shared" si="464"/>
        <v>-24.245630097292008</v>
      </c>
      <c r="DO187" s="521">
        <f t="shared" si="474"/>
        <v>0</v>
      </c>
      <c r="DP187" s="521">
        <f t="shared" si="560"/>
        <v>0</v>
      </c>
      <c r="DQ187" s="521">
        <f t="shared" si="501"/>
        <v>0</v>
      </c>
      <c r="DR187" s="259"/>
      <c r="DS187" s="204"/>
      <c r="DT187" s="202">
        <f t="shared" si="502"/>
        <v>-22.402922816692342</v>
      </c>
      <c r="DU187" s="206"/>
      <c r="DV187" s="207"/>
      <c r="DW187" s="304">
        <v>42429</v>
      </c>
      <c r="DX187" s="305">
        <v>2.8</v>
      </c>
      <c r="DY187" s="305">
        <v>2.7714499999999997</v>
      </c>
      <c r="DZ187" s="203">
        <v>-21.309076006360009</v>
      </c>
      <c r="EA187" s="201">
        <f t="shared" si="569"/>
        <v>0.13140146179996748</v>
      </c>
      <c r="EB187" s="306"/>
      <c r="EC187" s="519">
        <v>0</v>
      </c>
      <c r="ED187" s="519">
        <v>0</v>
      </c>
      <c r="EE187" s="199">
        <f t="shared" si="505"/>
        <v>-19.431813039505165</v>
      </c>
      <c r="EF187" s="199">
        <f t="shared" si="553"/>
        <v>0</v>
      </c>
      <c r="EG187" s="520">
        <f t="shared" si="506"/>
        <v>0</v>
      </c>
      <c r="EH187" s="520">
        <f t="shared" si="475"/>
        <v>0</v>
      </c>
      <c r="EI187" s="520">
        <f t="shared" si="507"/>
        <v>0</v>
      </c>
      <c r="EJ187" s="520">
        <f t="shared" si="508"/>
        <v>0</v>
      </c>
      <c r="EK187" s="508">
        <f t="shared" si="465"/>
        <v>-19.103303680605162</v>
      </c>
      <c r="EL187" s="521">
        <f t="shared" si="476"/>
        <v>0</v>
      </c>
      <c r="EM187" s="521">
        <f t="shared" si="561"/>
        <v>0</v>
      </c>
      <c r="EN187" s="521">
        <f t="shared" si="509"/>
        <v>0</v>
      </c>
      <c r="EO187" s="259"/>
      <c r="EP187" s="204"/>
      <c r="EQ187" s="202">
        <f t="shared" si="510"/>
        <v>-18.485303680605156</v>
      </c>
      <c r="ER187" s="206"/>
      <c r="ES187" s="207"/>
      <c r="ET187" s="304">
        <v>42429</v>
      </c>
      <c r="EU187" s="305">
        <v>2.8</v>
      </c>
      <c r="EV187" s="305">
        <v>2.7714499999999997</v>
      </c>
      <c r="EW187" s="203">
        <v>-21.309076006360009</v>
      </c>
      <c r="EX187" s="201">
        <f t="shared" si="570"/>
        <v>0.13140146179996748</v>
      </c>
      <c r="EY187" s="306">
        <v>2.5285500000000001</v>
      </c>
      <c r="EZ187" s="204">
        <f t="shared" ref="EZ187" si="580">IF(EY187&lt;-9,-2,IF(EY187&lt;-7,-1.8,IF(EY187&lt;-5,-1.5,IF(EY187&lt;-4,-1.3,IF(EY187&lt;-3,-1,IF(EY187&lt;-2,-0.5,IF(EY187&lt;-1,0.5,0)))))))</f>
        <v>0</v>
      </c>
      <c r="FA187" s="204">
        <f t="shared" ref="FA187" si="581">IF(EY187&gt;7,2,IF(EY187&gt;4,1.8,IF(EY187&gt;3,1.6,IF(EY187&gt;2,1.4,IF(EY187&gt;1,1.2,IF(EY187&gt;0,1.1,IF(EY187&gt;-1,1.05,0)))))))</f>
        <v>1.4</v>
      </c>
      <c r="FB187" s="199">
        <f t="shared" si="513"/>
        <v>-20.412850098303199</v>
      </c>
      <c r="FC187" s="199">
        <f t="shared" si="554"/>
        <v>0.18396204651995518</v>
      </c>
      <c r="FD187" s="520">
        <f t="shared" si="514"/>
        <v>0</v>
      </c>
      <c r="FE187" s="520">
        <f t="shared" si="477"/>
        <v>0</v>
      </c>
      <c r="FF187" s="520">
        <f t="shared" si="515"/>
        <v>0</v>
      </c>
      <c r="FG187" s="520">
        <f t="shared" si="516"/>
        <v>0</v>
      </c>
      <c r="FH187" s="508">
        <f t="shared" si="466"/>
        <v>-21.042850098303191</v>
      </c>
      <c r="FI187" s="521">
        <f t="shared" si="478"/>
        <v>0.18396204651995518</v>
      </c>
      <c r="FJ187" s="521">
        <f t="shared" si="562"/>
        <v>0.18396204651995518</v>
      </c>
      <c r="FK187" s="521">
        <f t="shared" si="517"/>
        <v>0.18396204651995518</v>
      </c>
      <c r="FL187" s="259"/>
      <c r="FM187" s="204"/>
      <c r="FN187" s="202">
        <f t="shared" si="518"/>
        <v>-19.271820656467984</v>
      </c>
      <c r="FO187" s="206"/>
      <c r="FP187" s="207"/>
      <c r="FQ187" s="304">
        <v>42429</v>
      </c>
      <c r="FR187" s="305">
        <v>2.8</v>
      </c>
      <c r="FS187" s="305">
        <v>2.7714499999999997</v>
      </c>
      <c r="FT187" s="203">
        <v>-21.309076006360009</v>
      </c>
      <c r="FU187" s="201">
        <f t="shared" si="571"/>
        <v>0.13140146179996748</v>
      </c>
      <c r="FV187" s="307"/>
      <c r="FW187" s="519">
        <v>0</v>
      </c>
      <c r="FX187" s="519">
        <v>0</v>
      </c>
      <c r="FY187" s="199">
        <f t="shared" si="521"/>
        <v>-24.21361323685597</v>
      </c>
      <c r="FZ187" s="199">
        <f t="shared" si="555"/>
        <v>0</v>
      </c>
      <c r="GA187" s="520">
        <f t="shared" si="522"/>
        <v>0</v>
      </c>
      <c r="GB187" s="520">
        <f t="shared" si="479"/>
        <v>0</v>
      </c>
      <c r="GC187" s="520">
        <f t="shared" si="523"/>
        <v>0</v>
      </c>
      <c r="GD187" s="520">
        <f t="shared" si="524"/>
        <v>0</v>
      </c>
      <c r="GE187" s="508">
        <f t="shared" si="467"/>
        <v>-23.693613236855967</v>
      </c>
      <c r="GF187" s="521">
        <f t="shared" si="480"/>
        <v>0</v>
      </c>
      <c r="GG187" s="521">
        <f t="shared" si="563"/>
        <v>0</v>
      </c>
      <c r="GH187" s="521">
        <f t="shared" si="525"/>
        <v>0</v>
      </c>
      <c r="GI187" s="259"/>
      <c r="GJ187" s="204"/>
      <c r="GK187" s="202">
        <f t="shared" si="526"/>
        <v>-23.056936813949878</v>
      </c>
      <c r="GL187" s="206"/>
      <c r="GM187" s="207"/>
      <c r="GN187" s="304">
        <v>42429</v>
      </c>
      <c r="GO187" s="305">
        <v>2.8</v>
      </c>
      <c r="GP187" s="305">
        <v>2.7714499999999997</v>
      </c>
      <c r="GQ187" s="203">
        <v>-21.309076006360009</v>
      </c>
      <c r="GR187" s="201">
        <f t="shared" si="572"/>
        <v>0.13140146179996748</v>
      </c>
      <c r="GS187" s="307"/>
      <c r="GT187" s="519">
        <v>0</v>
      </c>
      <c r="GU187" s="519">
        <v>0</v>
      </c>
      <c r="GV187" s="199">
        <f t="shared" si="529"/>
        <v>-24.350273694560027</v>
      </c>
      <c r="GW187" s="199">
        <f t="shared" si="556"/>
        <v>0</v>
      </c>
      <c r="GX187" s="520">
        <f t="shared" si="530"/>
        <v>0</v>
      </c>
      <c r="GY187" s="520">
        <f t="shared" si="481"/>
        <v>0</v>
      </c>
      <c r="GZ187" s="520">
        <f t="shared" si="531"/>
        <v>0</v>
      </c>
      <c r="HA187" s="520">
        <f t="shared" si="532"/>
        <v>0</v>
      </c>
      <c r="HB187" s="508">
        <f t="shared" si="468"/>
        <v>-23.728727823693234</v>
      </c>
      <c r="HC187" s="521">
        <f t="shared" si="482"/>
        <v>0</v>
      </c>
      <c r="HD187" s="521">
        <f t="shared" si="564"/>
        <v>0</v>
      </c>
      <c r="HE187" s="521">
        <f t="shared" si="533"/>
        <v>0</v>
      </c>
      <c r="HF187" s="259"/>
      <c r="HG187" s="204"/>
      <c r="HH187" s="202">
        <f t="shared" si="534"/>
        <v>-23.835161196923217</v>
      </c>
      <c r="HI187" s="200"/>
      <c r="HJ187" s="207"/>
      <c r="HK187" s="304">
        <v>42429</v>
      </c>
      <c r="HL187" s="305">
        <v>2.8</v>
      </c>
      <c r="HM187" s="305">
        <v>2.7714499999999997</v>
      </c>
      <c r="HN187" s="203">
        <v>-21.309076006360009</v>
      </c>
      <c r="HO187" s="201">
        <f t="shared" si="573"/>
        <v>0.13140146179996748</v>
      </c>
      <c r="HP187" s="307"/>
      <c r="HQ187" s="519">
        <v>0</v>
      </c>
      <c r="HR187" s="519">
        <v>0</v>
      </c>
      <c r="HS187" s="199">
        <f t="shared" si="537"/>
        <v>-25.656879024778398</v>
      </c>
      <c r="HT187" s="199">
        <f t="shared" si="557"/>
        <v>0</v>
      </c>
      <c r="HU187" s="520">
        <f t="shared" si="538"/>
        <v>0</v>
      </c>
      <c r="HV187" s="520">
        <f t="shared" si="483"/>
        <v>0</v>
      </c>
      <c r="HW187" s="520">
        <f t="shared" si="539"/>
        <v>0</v>
      </c>
      <c r="HX187" s="520">
        <f t="shared" si="540"/>
        <v>0</v>
      </c>
      <c r="HY187" s="508">
        <f t="shared" si="469"/>
        <v>-24.915048249794399</v>
      </c>
      <c r="HZ187" s="521">
        <f t="shared" si="484"/>
        <v>0</v>
      </c>
      <c r="IA187" s="521">
        <f t="shared" si="565"/>
        <v>0</v>
      </c>
      <c r="IB187" s="521">
        <f t="shared" si="541"/>
        <v>0</v>
      </c>
      <c r="IC187" s="259"/>
      <c r="ID187" s="204"/>
      <c r="IE187" s="202">
        <f t="shared" si="542"/>
        <v>-24.126399203315046</v>
      </c>
      <c r="IF187" s="206"/>
      <c r="IG187" s="207"/>
      <c r="IH187" s="304">
        <v>42429</v>
      </c>
      <c r="II187" s="305">
        <v>2.8</v>
      </c>
      <c r="IJ187" s="305">
        <v>2.7714499999999997</v>
      </c>
      <c r="IK187" s="203">
        <v>-21.309076006360009</v>
      </c>
      <c r="IL187" s="201">
        <f t="shared" si="574"/>
        <v>0.13140146179996748</v>
      </c>
      <c r="IM187" s="307"/>
      <c r="IN187" s="519">
        <v>0</v>
      </c>
      <c r="IO187" s="519">
        <v>0</v>
      </c>
      <c r="IP187" s="199">
        <f t="shared" si="545"/>
        <v>-21.417317747817972</v>
      </c>
      <c r="IQ187" s="199">
        <f t="shared" si="558"/>
        <v>0</v>
      </c>
      <c r="IR187" s="520">
        <f t="shared" si="546"/>
        <v>0</v>
      </c>
      <c r="IS187" s="520">
        <f t="shared" si="485"/>
        <v>0</v>
      </c>
      <c r="IT187" s="520">
        <f t="shared" si="547"/>
        <v>0</v>
      </c>
      <c r="IU187" s="520">
        <f t="shared" si="548"/>
        <v>0</v>
      </c>
      <c r="IV187" s="508">
        <f t="shared" si="470"/>
        <v>-20.961485488787154</v>
      </c>
      <c r="IW187" s="521">
        <f t="shared" si="486"/>
        <v>0</v>
      </c>
      <c r="IX187" s="521">
        <f t="shared" si="566"/>
        <v>0</v>
      </c>
      <c r="IY187" s="521">
        <f t="shared" si="549"/>
        <v>0</v>
      </c>
      <c r="IZ187" s="259"/>
      <c r="JA187" s="204"/>
      <c r="JB187" s="202">
        <f t="shared" si="550"/>
        <v>-20.562331835232047</v>
      </c>
      <c r="JC187" s="206"/>
      <c r="JD187" s="509">
        <v>-21.309076006360009</v>
      </c>
      <c r="JE187" s="200"/>
      <c r="JF187" s="204"/>
      <c r="JG187" s="204"/>
      <c r="JH187" s="204"/>
      <c r="JI187" s="200"/>
      <c r="JJ187" s="204"/>
      <c r="JK187" s="204"/>
      <c r="JL187" s="204"/>
      <c r="JM187" s="200"/>
      <c r="JN187" s="204"/>
      <c r="JO187" s="204"/>
      <c r="JP187" s="204"/>
      <c r="JQ187" s="200"/>
      <c r="JR187" s="204">
        <v>2.5285500000000001</v>
      </c>
      <c r="JS187" s="204">
        <f t="shared" si="579"/>
        <v>-19.271820656467984</v>
      </c>
      <c r="JT187" s="204"/>
      <c r="JU187" s="200"/>
      <c r="JV187" s="204"/>
      <c r="JW187" s="204"/>
      <c r="JX187" s="204"/>
      <c r="JY187" s="200"/>
      <c r="JZ187" s="204"/>
      <c r="KA187" s="204"/>
      <c r="KB187" s="204"/>
      <c r="KC187" s="200"/>
      <c r="KD187" s="203"/>
      <c r="KE187" s="204"/>
      <c r="KF187" s="204"/>
      <c r="KG187" s="200"/>
      <c r="KH187" s="307"/>
      <c r="KI187" s="204"/>
      <c r="KJ187" s="204"/>
      <c r="KK187" s="304">
        <v>42429</v>
      </c>
      <c r="KL187" s="36"/>
      <c r="KM187" s="98">
        <f>(JH194-JG194)</f>
        <v>-0.36701324602518071</v>
      </c>
      <c r="KN187" s="400" t="str">
        <f>IF(AND(KM187&gt;-0.5,KM187&lt;0.5)," ",KM187)</f>
        <v xml:space="preserve"> </v>
      </c>
      <c r="KO187" s="98">
        <f>(JL186-JK186)</f>
        <v>-0.35624384997432657</v>
      </c>
      <c r="KP187" s="400" t="str">
        <f>IF(AND(KO187&gt;-0.5,KO187&lt;0.5)," ",KO187)</f>
        <v xml:space="preserve"> </v>
      </c>
      <c r="KQ187" s="98">
        <f>(JP191-JO191)</f>
        <v>-0.91988662959286316</v>
      </c>
      <c r="KR187" s="400">
        <f>IF(AND(KQ187&gt;-0.5,KQ187&lt;0.5)," ",KQ187)</f>
        <v>-0.91988662959286316</v>
      </c>
      <c r="KS187" s="98">
        <f>(JT188-JS188)</f>
        <v>1.0802659775835224</v>
      </c>
      <c r="KT187" s="400">
        <f>IF(AND(KS187&gt;-0.5,KS187&lt;0.5)," ",KS187)</f>
        <v>1.0802659775835224</v>
      </c>
      <c r="KU187" s="98">
        <f>(JX186-JW186)</f>
        <v>0.19069236950543456</v>
      </c>
      <c r="KV187" s="400" t="str">
        <f>IF(AND(KU187&gt;-0.5,KU187&lt;0.5)," ",KU187)</f>
        <v xml:space="preserve"> </v>
      </c>
      <c r="KW187" s="98">
        <f>(KB185-KA185)</f>
        <v>0.45810818997839675</v>
      </c>
      <c r="KX187" s="400" t="str">
        <f>IF(AND(KW187&gt;-0.5,KW187&lt;0.5)," ",KW187)</f>
        <v xml:space="preserve"> </v>
      </c>
      <c r="KY187" s="98">
        <f>(KF184-KE184)</f>
        <v>-1.2474303432490466</v>
      </c>
      <c r="KZ187" s="400">
        <f>IF(AND(KY187&gt;-0.5,KY187&lt;0.5)," ",KY187)</f>
        <v>-1.2474303432490466</v>
      </c>
      <c r="LA187" s="400"/>
      <c r="LB187" s="400"/>
      <c r="LC187" s="111">
        <v>10</v>
      </c>
    </row>
    <row r="188" spans="1:315" ht="15.75" thickBot="1" x14ac:dyDescent="0.3">
      <c r="A188" s="95">
        <v>42429</v>
      </c>
      <c r="B188" s="36">
        <v>42429</v>
      </c>
      <c r="C188" s="303"/>
      <c r="D188" s="303"/>
      <c r="E188" s="303"/>
      <c r="F188" s="303">
        <v>5.3</v>
      </c>
      <c r="G188" s="303"/>
      <c r="H188" s="303"/>
      <c r="I188" s="303"/>
      <c r="J188" s="303"/>
      <c r="K188" s="105"/>
      <c r="L188" s="36">
        <v>42429</v>
      </c>
      <c r="M188" s="104">
        <v>2.8</v>
      </c>
      <c r="N188" s="98">
        <f t="shared" si="453"/>
        <v>2.7714499999999997</v>
      </c>
      <c r="O188" s="107">
        <f t="shared" si="454"/>
        <v>2.7228166666666667</v>
      </c>
      <c r="P188" s="264"/>
      <c r="Q188" s="177">
        <v>42429</v>
      </c>
      <c r="R188" s="303"/>
      <c r="S188" s="219"/>
      <c r="U188" s="303"/>
      <c r="V188" s="219"/>
      <c r="X188" s="303"/>
      <c r="Y188" s="219"/>
      <c r="AA188" s="303">
        <v>5.3</v>
      </c>
      <c r="AB188" s="219">
        <v>2.5285500000000001</v>
      </c>
      <c r="AC188" s="182">
        <v>-18.000044444444448</v>
      </c>
      <c r="AD188" s="303"/>
      <c r="AE188" s="218"/>
      <c r="AG188" s="303"/>
      <c r="AH188" s="218"/>
      <c r="AJ188" s="367"/>
      <c r="AK188" s="218"/>
      <c r="AL188" s="103"/>
      <c r="AM188" s="485"/>
      <c r="AN188" s="103"/>
      <c r="AO188" s="103"/>
      <c r="AZ188" s="36">
        <v>42430</v>
      </c>
      <c r="BA188" s="303">
        <v>5.7</v>
      </c>
      <c r="BB188" s="227"/>
      <c r="BC188" s="303">
        <v>-1.1000000000000001</v>
      </c>
      <c r="BD188" s="184"/>
      <c r="BE188" s="303">
        <v>2.1500000000000004</v>
      </c>
      <c r="BF188" s="184"/>
      <c r="BG188" s="303">
        <v>5.0999999999999996</v>
      </c>
      <c r="BH188" s="184">
        <v>-18.000044444444448</v>
      </c>
      <c r="BI188" s="303">
        <v>-0.75</v>
      </c>
      <c r="BJ188" s="184"/>
      <c r="BK188" s="303">
        <v>1.7</v>
      </c>
      <c r="BL188" s="374"/>
      <c r="BM188" s="303">
        <v>-2.4500000000000002</v>
      </c>
      <c r="BN188" s="184"/>
      <c r="BO188" s="124"/>
      <c r="BP188" s="184"/>
      <c r="BQ188">
        <f t="shared" si="578"/>
        <v>0</v>
      </c>
      <c r="BR188" s="36">
        <v>42416</v>
      </c>
      <c r="BS188">
        <v>122</v>
      </c>
      <c r="BT188">
        <f t="shared" si="575"/>
        <v>1.22</v>
      </c>
      <c r="BU188">
        <v>-18.501088888888891</v>
      </c>
      <c r="BV188" s="36">
        <v>42430</v>
      </c>
      <c r="BW188" s="100">
        <v>134</v>
      </c>
      <c r="BX188" s="100">
        <f t="shared" si="576"/>
        <v>1.34</v>
      </c>
      <c r="BY188" s="100">
        <f t="shared" si="577"/>
        <v>-21.172282981759999</v>
      </c>
      <c r="BZ188" s="100"/>
      <c r="CA188" s="100"/>
      <c r="CC188" s="36">
        <v>42430</v>
      </c>
      <c r="CD188" s="104">
        <v>2.8619500000000002</v>
      </c>
      <c r="CE188" s="107">
        <v>2.830975</v>
      </c>
      <c r="CF188" s="173">
        <v>-21.172282981759999</v>
      </c>
      <c r="CG188" s="197">
        <f t="shared" si="567"/>
        <v>0.13679302460000997</v>
      </c>
      <c r="CH188" s="219">
        <v>2.8690250000000002</v>
      </c>
      <c r="CI188" s="159">
        <f>IF(CH188&lt;-9,-2,IF(CH188&lt;-7,-1.5,IF(CH188&lt;-5,-1.1,IF(CH188&lt;-4,0.2,IF(CH188&lt;-3,0.8,IF(CH188&lt;-2,1,IF(CH188&lt;-1,1.05,0)))))))</f>
        <v>0</v>
      </c>
      <c r="CJ188" s="227">
        <f>IF(CH188&gt;7,3,IF(CH188&gt;6,2.5,IF(CH188&gt;4,1.8,IF(CH188&gt;3,1.6,IF(CH188&gt;2,1.4,IF(CH188&gt;1,1.2,IF(CH188&gt;0,1.15,IF(CH188&gt;-1,1.1,0))))))))</f>
        <v>1.4</v>
      </c>
      <c r="CK188" s="198">
        <f t="shared" si="489"/>
        <v>-21.796346707517952</v>
      </c>
      <c r="CL188" s="198">
        <f t="shared" si="551"/>
        <v>0.19151023444001325</v>
      </c>
      <c r="CM188" s="503">
        <f>IF(AND(CK188&lt;(CF188-4),CH188&lt;-5),CG188*0.1,IF(AND(CK188&lt;(CF188-4),CH188&lt;-3),CG188*0.2,IF(AND(CK188&lt;(CF188-4),CH188&lt;-1),CG188*0.3,0)))</f>
        <v>0</v>
      </c>
      <c r="CN188" s="503">
        <f>IF(AND(CK188&lt;(CF188-4),CH188&gt;5),CG188*0.3,IF(AND(CK188&lt;(CF188-4),CH188&gt;3),CG188*0.2,IF(AND(CK188&lt;(CF188-4),CH188&gt;1),CG188*0.1,0)))</f>
        <v>0</v>
      </c>
      <c r="CO188" s="503">
        <f t="shared" si="491"/>
        <v>0</v>
      </c>
      <c r="CP188" s="503">
        <f t="shared" si="492"/>
        <v>0</v>
      </c>
      <c r="CQ188" s="504">
        <f t="shared" si="463"/>
        <v>-21.646346707517949</v>
      </c>
      <c r="CR188" s="513">
        <f t="shared" si="472"/>
        <v>0.19151023444001325</v>
      </c>
      <c r="CS188" s="513">
        <f t="shared" si="559"/>
        <v>0.19151023444001325</v>
      </c>
      <c r="CT188" s="513">
        <f t="shared" si="493"/>
        <v>0.19151023444001325</v>
      </c>
      <c r="CU188" s="513">
        <f>IF(AND((CF188-2)&gt;CW187,(CH188&gt;0)),(CT188*1.3),CT188)</f>
        <v>0.19151023444001325</v>
      </c>
      <c r="CV188" s="513">
        <f t="shared" ref="CV188:CV212" si="582">IF(AND((CF188+4)&lt;CW187,(CH188&gt;0)),(CU188*0.7),CU188)</f>
        <v>0.19151023444001325</v>
      </c>
      <c r="CW188" s="103">
        <f>(CW187+CV188)</f>
        <v>-20.730441462053953</v>
      </c>
      <c r="CZ188" s="36">
        <v>42430</v>
      </c>
      <c r="DA188" s="104">
        <v>2.8619500000000002</v>
      </c>
      <c r="DB188" s="107">
        <v>2.830975</v>
      </c>
      <c r="DC188" s="173">
        <v>-21.172282981759999</v>
      </c>
      <c r="DD188" s="197">
        <f t="shared" si="568"/>
        <v>0.13679302460000997</v>
      </c>
      <c r="DE188" s="219">
        <v>-3.9309750000000001</v>
      </c>
      <c r="DF188" s="159">
        <f>IF(DE188&lt;-9,-2,IF(DE188&lt;-7,-1.5,IF(DE188&lt;-5,-1.1,IF(DE188&lt;-4,0.2,IF(DE188&lt;-3,0.8,IF(DE188&lt;-2,1,IF(DE188&lt;-1,1.05,0)))))))</f>
        <v>0.8</v>
      </c>
      <c r="DG188" s="227">
        <f>IF(DE188&gt;7,3,IF(DE188&gt;6,2.5,IF(DE188&gt;4,1.8,IF(DE188&gt;3,1.6,IF(DE188&gt;2,1.4,IF(DE188&gt;1,1.2,IF(DE188&gt;0,1.15,IF(DE188&gt;-1,1.1,0))))))))</f>
        <v>0</v>
      </c>
      <c r="DH188" s="198">
        <f t="shared" si="497"/>
        <v>-24.436671822492002</v>
      </c>
      <c r="DI188" s="198">
        <f t="shared" si="552"/>
        <v>0.10943441968000656</v>
      </c>
      <c r="DJ188" s="503">
        <f>IF(AND(DH188&lt;(DC188-4),DE188&lt;-5),DD188*0.1,IF(AND(DH188&lt;(DC188-4),DE188&lt;-3),DD188*0.2,IF(AND(DH188&lt;(DC188-4),DE188&lt;-1),DD188*0.3,0)))</f>
        <v>0</v>
      </c>
      <c r="DK188" s="503">
        <f>IF(AND(DH188&lt;(DC188-4),DE188&gt;5),DD188*0.3,IF(AND(DH188&lt;(DC188-4),DE188&gt;3),DD188*0.2,IF(AND(DH188&lt;(DC188-4),DE188&gt;1),DD188*0.1,0)))</f>
        <v>0</v>
      </c>
      <c r="DL188" s="503">
        <f t="shared" si="499"/>
        <v>0</v>
      </c>
      <c r="DM188" s="503">
        <f t="shared" si="500"/>
        <v>0</v>
      </c>
      <c r="DN188" s="504">
        <f t="shared" si="464"/>
        <v>-24.136195677612001</v>
      </c>
      <c r="DO188" s="513">
        <f t="shared" si="474"/>
        <v>6.5660651808003928E-2</v>
      </c>
      <c r="DP188" s="513">
        <f t="shared" si="560"/>
        <v>4.3773767872002628E-2</v>
      </c>
      <c r="DQ188" s="513">
        <f t="shared" si="501"/>
        <v>4.3773767872002628E-2</v>
      </c>
      <c r="DR188" s="513">
        <f>IF(AND((DC188-2)&gt;DT187,(DE188&gt;0)),(DQ188*1.3),DQ188)</f>
        <v>4.3773767872002628E-2</v>
      </c>
      <c r="DS188" s="513">
        <f t="shared" ref="DS188:DS212" si="583">IF(AND((DC188+4)&lt;DT187,(DE188&gt;0)),(DR188*0.7),DR188)</f>
        <v>4.3773767872002628E-2</v>
      </c>
      <c r="DT188" s="103">
        <f>(DT187+DS188)</f>
        <v>-22.359149048820338</v>
      </c>
      <c r="DU188" s="178"/>
      <c r="DV188" s="179"/>
      <c r="DW188" s="36">
        <v>42430</v>
      </c>
      <c r="DX188" s="104">
        <v>2.8619500000000002</v>
      </c>
      <c r="DY188" s="107">
        <v>2.830975</v>
      </c>
      <c r="DZ188" s="173">
        <v>-21.172282981759999</v>
      </c>
      <c r="EA188" s="197">
        <f t="shared" si="569"/>
        <v>0.13679302460000997</v>
      </c>
      <c r="EB188" s="219">
        <v>-0.68097499999999966</v>
      </c>
      <c r="EC188" s="159">
        <f>IF(EB188&lt;-9,-2,IF(EB188&lt;-7,-1.5,IF(EB188&lt;-5,-1.1,IF(EB188&lt;-4,0.2,IF(EB188&lt;-3,0.8,IF(EB188&lt;-2,1,IF(EB188&lt;-1,1.05,0)))))))</f>
        <v>0</v>
      </c>
      <c r="ED188" s="227">
        <f>IF(EB188&gt;7,3,IF(EB188&gt;6,2.5,IF(EB188&gt;4,1.8,IF(EB188&gt;3,1.6,IF(EB188&gt;2,1.4,IF(EB188&gt;1,1.2,IF(EB188&gt;0,1.15,IF(EB188&gt;-1,1.1,0))))))))</f>
        <v>1.1000000000000001</v>
      </c>
      <c r="EE188" s="198">
        <f t="shared" si="505"/>
        <v>-19.281340712445154</v>
      </c>
      <c r="EF188" s="198">
        <f t="shared" si="553"/>
        <v>0.15047232706001168</v>
      </c>
      <c r="EG188" s="503">
        <f>IF(AND(EE188&lt;(DZ188-4),EB188&lt;-5),EA188*0.1,IF(AND(EE188&lt;(DZ188-4),EB188&lt;-3),EA188*0.2,IF(AND(EE188&lt;(DZ188-4),EB188&lt;-1),EA188*0.3,0)))</f>
        <v>0</v>
      </c>
      <c r="EH188" s="503">
        <f>IF(AND(EE188&lt;(DZ188-4),EB188&gt;5),EA188*0.3,IF(AND(EE188&lt;(DZ188-4),EB188&gt;3),EA188*0.2,IF(AND(EE188&lt;(DZ188-4),EB188&gt;1),EA188*0.1,0)))</f>
        <v>0</v>
      </c>
      <c r="EI188" s="503">
        <f t="shared" si="507"/>
        <v>0</v>
      </c>
      <c r="EJ188" s="503">
        <f t="shared" si="508"/>
        <v>0</v>
      </c>
      <c r="EK188" s="504">
        <f t="shared" si="465"/>
        <v>-18.95283135354515</v>
      </c>
      <c r="EL188" s="513">
        <f t="shared" si="476"/>
        <v>0.15047232706001168</v>
      </c>
      <c r="EM188" s="513">
        <f t="shared" si="561"/>
        <v>0.15047232706001168</v>
      </c>
      <c r="EN188" s="513">
        <f t="shared" si="509"/>
        <v>0.15047232706001168</v>
      </c>
      <c r="EO188" s="513">
        <f>IF(AND((DZ188-2)&gt;EQ187,(EB188&gt;0)),(EN188*1.3),EN188)</f>
        <v>0.15047232706001168</v>
      </c>
      <c r="EP188" s="513">
        <f t="shared" ref="EP188:EP229" si="584">IF(AND((DZ188+4)&lt;EQ187,(EB188&gt;0)),(EO188*0.7),EO188)</f>
        <v>0.15047232706001168</v>
      </c>
      <c r="EQ188" s="103">
        <f>(EQ187+EP188)</f>
        <v>-18.334831353545145</v>
      </c>
      <c r="ER188" s="178"/>
      <c r="ES188" s="179"/>
      <c r="ET188" s="36">
        <v>42430</v>
      </c>
      <c r="EU188" s="104">
        <v>2.8619500000000002</v>
      </c>
      <c r="EV188" s="107">
        <v>2.830975</v>
      </c>
      <c r="EW188" s="173">
        <v>-21.172282981759999</v>
      </c>
      <c r="EX188" s="197">
        <f t="shared" si="570"/>
        <v>0.13679302460000997</v>
      </c>
      <c r="EY188" s="219">
        <v>2.2690249999999996</v>
      </c>
      <c r="EZ188" s="159">
        <f>IF(EY188&lt;-9,-2,IF(EY188&lt;-7,-1.5,IF(EY188&lt;-5,-1.1,IF(EY188&lt;-4,0.2,IF(EY188&lt;-3,0.8,IF(EY188&lt;-2,1,IF(EY188&lt;-1,1.05,0)))))))</f>
        <v>0</v>
      </c>
      <c r="FA188" s="227">
        <f>IF(EY188&gt;7,3,IF(EY188&gt;6,2.5,IF(EY188&gt;4,1.8,IF(EY188&gt;3,1.6,IF(EY188&gt;2,1.4,IF(EY188&gt;1,1.2,IF(EY188&gt;0,1.15,IF(EY188&gt;-1,1.1,0))))))))</f>
        <v>1.4</v>
      </c>
      <c r="FB188" s="198">
        <f t="shared" si="513"/>
        <v>-20.221339863863186</v>
      </c>
      <c r="FC188" s="198">
        <f t="shared" si="554"/>
        <v>0.19151023444001325</v>
      </c>
      <c r="FD188" s="503">
        <f>IF(AND(FB188&lt;(EW188-4),EY188&lt;-5),EX188*0.1,IF(AND(FB188&lt;(EW188-4),EY188&lt;-3),EX188*0.2,IF(AND(FB188&lt;(EW188-4),EY188&lt;-1),EX188*0.3,0)))</f>
        <v>0</v>
      </c>
      <c r="FE188" s="503">
        <f>IF(AND(FB188&lt;(EW188-4),EY188&gt;5),EX188*0.3,IF(AND(FB188&lt;(EW188-4),EY188&gt;3),EX188*0.2,IF(AND(FB188&lt;(EW188-4),EY188&gt;1),EX188*0.1,0)))</f>
        <v>0</v>
      </c>
      <c r="FF188" s="503">
        <f t="shared" si="515"/>
        <v>0</v>
      </c>
      <c r="FG188" s="503">
        <f t="shared" si="516"/>
        <v>0</v>
      </c>
      <c r="FH188" s="504">
        <f t="shared" si="466"/>
        <v>-20.851339863863178</v>
      </c>
      <c r="FI188" s="513">
        <f t="shared" si="478"/>
        <v>0.19151023444001325</v>
      </c>
      <c r="FJ188" s="513">
        <f t="shared" si="562"/>
        <v>0.19151023444001325</v>
      </c>
      <c r="FK188" s="513">
        <f t="shared" si="517"/>
        <v>0.19151023444001325</v>
      </c>
      <c r="FL188" s="513">
        <f>IF(AND((EW188-2)&gt;FN187,(EY188&gt;0)),(FK188*1.3),FK188)</f>
        <v>0.19151023444001325</v>
      </c>
      <c r="FM188" s="513">
        <f t="shared" ref="FM188:FM229" si="585">IF(AND((EW188+4)&lt;FN187,(EY188&gt;0)),(FL188*0.7),FL188)</f>
        <v>0.19151023444001325</v>
      </c>
      <c r="FN188" s="103">
        <f>(FN187+FM188)</f>
        <v>-19.080310422027971</v>
      </c>
      <c r="FO188" s="308">
        <v>-18.000044444444448</v>
      </c>
      <c r="FP188" s="179"/>
      <c r="FQ188" s="36">
        <v>42430</v>
      </c>
      <c r="FR188" s="104">
        <v>2.8619500000000002</v>
      </c>
      <c r="FS188" s="107">
        <v>2.830975</v>
      </c>
      <c r="FT188" s="173">
        <v>-21.172282981759999</v>
      </c>
      <c r="FU188" s="197">
        <f t="shared" si="571"/>
        <v>0.13679302460000997</v>
      </c>
      <c r="FV188" s="218">
        <v>-3.580975</v>
      </c>
      <c r="FW188" s="159">
        <f>IF(FV188&lt;-9,-2,IF(FV188&lt;-7,-1.5,IF(FV188&lt;-5,-1.1,IF(FV188&lt;-4,0.2,IF(FV188&lt;-3,0.8,IF(FV188&lt;-2,1,IF(FV188&lt;-1,1.05,0)))))))</f>
        <v>0.8</v>
      </c>
      <c r="FX188" s="227">
        <f>IF(FV188&gt;7,3,IF(FV188&gt;6,2.5,IF(FV188&gt;4,1.8,IF(FV188&gt;3,1.6,IF(FV188&gt;2,1.4,IF(FV188&gt;1,1.2,IF(FV188&gt;0,1.15,IF(FV188&gt;-1,1.1,0))))))))</f>
        <v>0</v>
      </c>
      <c r="FY188" s="198">
        <f t="shared" si="521"/>
        <v>-24.104178817175963</v>
      </c>
      <c r="FZ188" s="198">
        <f t="shared" si="555"/>
        <v>0.10943441968000656</v>
      </c>
      <c r="GA188" s="503">
        <f>IF(AND(FY188&lt;(FT188-4),FV188&lt;-5),FU188*0.1,IF(AND(FY188&lt;(FT188-4),FV188&lt;-3),FU188*0.2,IF(AND(FY188&lt;(FT188-4),FV188&lt;-1),FU188*0.3,0)))</f>
        <v>0</v>
      </c>
      <c r="GB188" s="503">
        <f>IF(AND(FY188&lt;(FT188-4),FV188&gt;5),FU188*0.3,IF(AND(FY188&lt;(FT188-4),FV188&gt;3),FU188*0.2,IF(AND(FY188&lt;(FT188-4),FV188&gt;1),FU188*0.1,0)))</f>
        <v>0</v>
      </c>
      <c r="GC188" s="503">
        <f t="shared" si="523"/>
        <v>0</v>
      </c>
      <c r="GD188" s="503">
        <f t="shared" si="524"/>
        <v>0</v>
      </c>
      <c r="GE188" s="504">
        <f t="shared" si="467"/>
        <v>-23.58417881717596</v>
      </c>
      <c r="GF188" s="513">
        <f t="shared" si="480"/>
        <v>6.5660651808003928E-2</v>
      </c>
      <c r="GG188" s="513">
        <f t="shared" si="563"/>
        <v>0.10943441968000656</v>
      </c>
      <c r="GH188" s="513">
        <f t="shared" si="525"/>
        <v>0.10943441968000656</v>
      </c>
      <c r="GI188" s="513">
        <f>IF(AND((FT188-2)&gt;GK187,(FV188&gt;0)),(GH188*1.3),GH188)</f>
        <v>0.10943441968000656</v>
      </c>
      <c r="GJ188" s="513">
        <f t="shared" ref="GJ188:GJ212" si="586">IF(AND((FT188+4)&lt;GK187,(FV188&gt;0)),(GI188*0.7),GI188)</f>
        <v>0.10943441968000656</v>
      </c>
      <c r="GK188" s="103">
        <f>(GK187+GJ188)</f>
        <v>-22.947502394269872</v>
      </c>
      <c r="GL188" s="178"/>
      <c r="GM188" s="179"/>
      <c r="GN188" s="36">
        <v>42430</v>
      </c>
      <c r="GO188" s="104">
        <v>2.8619500000000002</v>
      </c>
      <c r="GP188" s="107">
        <v>2.830975</v>
      </c>
      <c r="GQ188" s="173">
        <v>-21.172282981759999</v>
      </c>
      <c r="GR188" s="197">
        <f t="shared" si="572"/>
        <v>0.13679302460000997</v>
      </c>
      <c r="GS188" s="218">
        <v>-1.1309750000000001</v>
      </c>
      <c r="GT188" s="159">
        <f>IF(GS188&lt;-9,-2,IF(GS188&lt;-7,-1.5,IF(GS188&lt;-5,-1.1,IF(GS188&lt;-4,0.2,IF(GS188&lt;-3,0.8,IF(GS188&lt;-2,1,IF(GS188&lt;-1,1.05,0)))))))</f>
        <v>1.05</v>
      </c>
      <c r="GU188" s="227">
        <f>IF(GS188&gt;7,3,IF(GS188&gt;6,2.5,IF(GS188&gt;4,1.8,IF(GS188&gt;3,1.6,IF(GS188&gt;2,1.4,IF(GS188&gt;1,1.2,IF(GS188&gt;0,1.15,IF(GS188&gt;-1,1.1,0))))))))</f>
        <v>0</v>
      </c>
      <c r="GV188" s="198">
        <f t="shared" si="529"/>
        <v>-24.206641018730018</v>
      </c>
      <c r="GW188" s="198">
        <f t="shared" si="556"/>
        <v>0.14363267583000905</v>
      </c>
      <c r="GX188" s="503">
        <f>IF(AND(GV188&lt;(GQ188-4),GS188&lt;-5),GR188*0.1,IF(AND(GV188&lt;(GQ188-4),GS188&lt;-3),GR188*0.2,IF(AND(GV188&lt;(GQ188-4),GS188&lt;-1),GR188*0.3,0)))</f>
        <v>0</v>
      </c>
      <c r="GY188" s="503">
        <f>IF(AND(GV188&lt;(GQ188-4),GS188&gt;5),GR188*0.3,IF(AND(GV188&lt;(GQ188-4),GS188&gt;3),GR188*0.2,IF(AND(GV188&lt;(GQ188-4),GS188&gt;1),GR188*0.1,0)))</f>
        <v>0</v>
      </c>
      <c r="GZ188" s="503">
        <f t="shared" si="531"/>
        <v>0</v>
      </c>
      <c r="HA188" s="503">
        <f t="shared" si="532"/>
        <v>0</v>
      </c>
      <c r="HB188" s="504">
        <f t="shared" si="468"/>
        <v>-23.585095147863225</v>
      </c>
      <c r="HC188" s="513">
        <f t="shared" si="482"/>
        <v>0.14363267583000905</v>
      </c>
      <c r="HD188" s="513">
        <f t="shared" si="564"/>
        <v>0.14363267583000905</v>
      </c>
      <c r="HE188" s="513">
        <f t="shared" si="533"/>
        <v>0.24417554891101537</v>
      </c>
      <c r="HF188" s="513">
        <f>IF(AND((GQ188-2)&gt;HH187,(GS188&gt;0)),(HE188*1.3),HE188)</f>
        <v>0.24417554891101537</v>
      </c>
      <c r="HG188" s="513">
        <f t="shared" ref="HG188:HG212" si="587">IF(AND((GQ188+4)&lt;HH187,(GS188&gt;0)),(HF188*0.7),HF188)</f>
        <v>0.24417554891101537</v>
      </c>
      <c r="HH188" s="103">
        <f>(HH187+HG188)</f>
        <v>-23.5909856480122</v>
      </c>
      <c r="HJ188" s="179"/>
      <c r="HK188" s="36">
        <v>42430</v>
      </c>
      <c r="HL188" s="104">
        <v>2.8619500000000002</v>
      </c>
      <c r="HM188" s="107">
        <v>2.830975</v>
      </c>
      <c r="HN188" s="173">
        <v>-21.172282981759999</v>
      </c>
      <c r="HO188" s="197">
        <f t="shared" si="573"/>
        <v>0.13679302460000997</v>
      </c>
      <c r="HP188" s="218">
        <v>-5.2809749999999998</v>
      </c>
      <c r="HQ188" s="159">
        <f>IF(HP188&lt;-9,-2,IF(HP188&lt;-7,-1.5,IF(HP188&lt;-5,-1.1,IF(HP188&lt;-4,0.2,IF(HP188&lt;-3,0.8,IF(HP188&lt;-2,1,IF(HP188&lt;-1,1.05,0)))))))</f>
        <v>-1.1000000000000001</v>
      </c>
      <c r="HR188" s="227">
        <f>IF(HP188&gt;7,3,IF(HP188&gt;6,2.5,IF(HP188&gt;4,1.8,IF(HP188&gt;3,1.6,IF(HP188&gt;2,1.4,IF(HP188&gt;1,1.2,IF(HP188&gt;0,1.15,IF(HP188&gt;-1,1.1,0))))))))</f>
        <v>0</v>
      </c>
      <c r="HS188" s="198">
        <f t="shared" si="537"/>
        <v>-25.7020207228964</v>
      </c>
      <c r="HT188" s="198">
        <f t="shared" si="557"/>
        <v>-4.5141698118001727E-2</v>
      </c>
      <c r="HU188" s="503">
        <f>IF(AND(HS188&lt;(HN188-4),HP188&lt;-5),HO188*0.1,IF(AND(HS188&lt;(HN188-4),HP188&lt;-3),HO188*0.2,IF(AND(HS188&lt;(HN188-4),HP188&lt;-1),HO188*0.3,0)))</f>
        <v>1.3679302460000998E-2</v>
      </c>
      <c r="HV188" s="503">
        <f>IF(AND(HS188&lt;(HN188-4),HP188&gt;5),HO188*0.3,IF(AND(HS188&lt;(HN188-4),HP188&gt;3),HO188*0.2,IF(AND(HS188&lt;(HN188-4),HP188&gt;1),HO188*0.1,0)))</f>
        <v>0</v>
      </c>
      <c r="HW188" s="503">
        <f t="shared" si="539"/>
        <v>0</v>
      </c>
      <c r="HX188" s="503">
        <f t="shared" si="540"/>
        <v>0</v>
      </c>
      <c r="HY188" s="504">
        <f t="shared" si="469"/>
        <v>-24.946510645452399</v>
      </c>
      <c r="HZ188" s="513">
        <f t="shared" si="484"/>
        <v>-1.8877437394800436E-2</v>
      </c>
      <c r="IA188" s="513">
        <f t="shared" si="565"/>
        <v>-1.2584958263200292E-2</v>
      </c>
      <c r="IB188" s="513">
        <f t="shared" si="541"/>
        <v>-1.2584958263200292E-2</v>
      </c>
      <c r="IC188" s="513">
        <f>IF(AND((HN188-2)&gt;IE187,(HP188&gt;0)),(IB188*1.3),IB188)</f>
        <v>-1.2584958263200292E-2</v>
      </c>
      <c r="ID188" s="513">
        <f t="shared" ref="ID188:ID212" si="588">IF(AND((HN188+4)&lt;IE187,(HP188&gt;0)),(IC188*0.7),IC188)</f>
        <v>-1.2584958263200292E-2</v>
      </c>
      <c r="IE188" s="103">
        <f>(IE187+ID188)</f>
        <v>-24.138984161578247</v>
      </c>
      <c r="IF188" s="178"/>
      <c r="IG188" s="179"/>
      <c r="IH188" s="36">
        <v>42430</v>
      </c>
      <c r="II188" s="104">
        <v>2.8619500000000002</v>
      </c>
      <c r="IJ188" s="107">
        <v>2.830975</v>
      </c>
      <c r="IK188" s="173">
        <v>-21.172282981759999</v>
      </c>
      <c r="IL188" s="197">
        <f t="shared" si="574"/>
        <v>0.13679302460000997</v>
      </c>
      <c r="IM188" s="218"/>
      <c r="IN188" s="159">
        <f>IF(IM188&lt;-9,-2,IF(IM188&lt;-7,-1.5,IF(IM188&lt;-5,-1.1,IF(IM188&lt;-4,0.2,IF(IM188&lt;-3,0.8,IF(IM188&lt;-2,1,IF(IM188&lt;-1,1.05,0)))))))</f>
        <v>0</v>
      </c>
      <c r="IO188" s="227">
        <f>IF(IM188&gt;7,3,IF(IM188&gt;6,2.5,IF(IM188&gt;4,1.8,IF(IM188&gt;3,1.6,IF(IM188&gt;2,1.4,IF(IM188&gt;1,1.2,IF(IM188&gt;0,1.15,IF(IM188&gt;-1,1.1,0))))))))</f>
        <v>1.1000000000000001</v>
      </c>
      <c r="IP188" s="198">
        <f t="shared" si="545"/>
        <v>-21.26684542075796</v>
      </c>
      <c r="IQ188" s="198">
        <f t="shared" si="558"/>
        <v>0.15047232706001168</v>
      </c>
      <c r="IR188" s="503">
        <f>IF(AND(IP188&lt;(IK188-4),IM188&lt;-5),IL188*0.1,IF(AND(IP188&lt;(IK188-4),IM188&lt;-3),IL188*0.2,IF(AND(IP188&lt;(IK188-4),IM188&lt;-1),IL188*0.3,0)))</f>
        <v>0</v>
      </c>
      <c r="IS188" s="503">
        <f>IF(AND(IP188&lt;(IK188-4),IM188&gt;5),IL188*0.3,IF(AND(IP188&lt;(IK188-4),IM188&gt;3),IL188*0.2,IF(AND(IP188&lt;(IK188-4),IM188&gt;1),IL188*0.1,0)))</f>
        <v>0</v>
      </c>
      <c r="IT188" s="503">
        <f t="shared" si="547"/>
        <v>0</v>
      </c>
      <c r="IU188" s="503">
        <f t="shared" si="548"/>
        <v>0</v>
      </c>
      <c r="IV188" s="504">
        <f t="shared" si="470"/>
        <v>-20.811013161727143</v>
      </c>
      <c r="IW188" s="513">
        <f t="shared" si="486"/>
        <v>0.15047232706001168</v>
      </c>
      <c r="IX188" s="513">
        <f t="shared" si="566"/>
        <v>0.15047232706001168</v>
      </c>
      <c r="IY188" s="513">
        <f t="shared" si="549"/>
        <v>0.15047232706001168</v>
      </c>
      <c r="IZ188" s="513">
        <f>IF(AND((IK188-2)&gt;JB187,(IM188&gt;0)),(IY188*1.3),IY188)</f>
        <v>0.15047232706001168</v>
      </c>
      <c r="JA188" s="513">
        <f t="shared" ref="JA188:JA212" si="589">IF(AND((IK188+4)&lt;JB187,(IM188&gt;0)),(IZ188*0.7),IZ188)</f>
        <v>0.15047232706001168</v>
      </c>
      <c r="JB188" s="103">
        <f>(JB187+JA188)</f>
        <v>-20.411859508172036</v>
      </c>
      <c r="JC188" s="184"/>
      <c r="JD188" s="515">
        <v>-21.172282981759999</v>
      </c>
      <c r="JF188" s="159">
        <v>2.8690250000000002</v>
      </c>
      <c r="JG188" s="159">
        <f t="shared" ref="JG188:JG223" si="590">(CW188)</f>
        <v>-20.730441462053953</v>
      </c>
      <c r="JH188" s="159"/>
      <c r="JJ188" s="159">
        <v>-3.9309750000000001</v>
      </c>
      <c r="JK188" s="159">
        <f t="shared" ref="JK188:JK223" si="591">(DT188)</f>
        <v>-22.359149048820338</v>
      </c>
      <c r="JL188" s="161"/>
      <c r="JN188" s="159">
        <v>-0.68097499999999966</v>
      </c>
      <c r="JO188" s="159">
        <f t="shared" ref="JO188:JO223" si="592">(EQ188)</f>
        <v>-18.334831353545145</v>
      </c>
      <c r="JP188" s="159"/>
      <c r="JR188" s="159">
        <v>2.2690249999999996</v>
      </c>
      <c r="JS188" s="159">
        <f t="shared" si="579"/>
        <v>-19.080310422027971</v>
      </c>
      <c r="JT188" s="258">
        <v>-18.000044444444448</v>
      </c>
      <c r="JV188" s="159">
        <v>-3.580975</v>
      </c>
      <c r="JW188" s="159">
        <f t="shared" ref="JW188:JW223" si="593">(GK188)</f>
        <v>-22.947502394269872</v>
      </c>
      <c r="JX188" s="159"/>
      <c r="JZ188" s="159">
        <v>-1.1309750000000001</v>
      </c>
      <c r="KA188" s="159">
        <f t="shared" ref="KA188:KA228" si="594">(HH188)</f>
        <v>-23.5909856480122</v>
      </c>
      <c r="KB188" s="159"/>
      <c r="KD188" s="370">
        <v>-5.2809749999999998</v>
      </c>
      <c r="KE188" s="159">
        <f t="shared" ref="KE188:KE229" si="595">(IE188)</f>
        <v>-24.138984161578247</v>
      </c>
      <c r="KF188" s="159"/>
      <c r="KH188" s="218"/>
      <c r="KI188" s="159"/>
      <c r="KJ188" s="159"/>
      <c r="KK188" s="36">
        <v>42430</v>
      </c>
      <c r="KL188" s="36"/>
    </row>
    <row r="189" spans="1:315" x14ac:dyDescent="0.25">
      <c r="A189" s="95">
        <v>41334</v>
      </c>
      <c r="B189" s="36">
        <v>41334</v>
      </c>
      <c r="C189" s="303">
        <v>5.7</v>
      </c>
      <c r="D189" s="303">
        <v>-1.1000000000000001</v>
      </c>
      <c r="E189" s="303">
        <v>2.1500000000000004</v>
      </c>
      <c r="F189" s="303">
        <v>5.0999999999999996</v>
      </c>
      <c r="G189" s="303">
        <v>-0.75</v>
      </c>
      <c r="H189" s="303">
        <v>1.7</v>
      </c>
      <c r="I189" s="303">
        <v>-2.4500000000000002</v>
      </c>
      <c r="J189" s="303"/>
      <c r="K189" s="105"/>
      <c r="L189" s="36">
        <v>42430</v>
      </c>
      <c r="M189" s="104">
        <v>2.8619500000000002</v>
      </c>
      <c r="N189" s="98">
        <f t="shared" si="453"/>
        <v>2.830975</v>
      </c>
      <c r="O189" s="107">
        <f t="shared" si="454"/>
        <v>2.8016166666666664</v>
      </c>
      <c r="P189" s="264"/>
      <c r="Q189" s="177">
        <v>42430</v>
      </c>
      <c r="R189" s="303">
        <v>5.7</v>
      </c>
      <c r="S189" s="219">
        <v>2.8690250000000002</v>
      </c>
      <c r="U189" s="303">
        <v>-1.1000000000000001</v>
      </c>
      <c r="V189" s="219">
        <v>-3.9309750000000001</v>
      </c>
      <c r="X189" s="303">
        <v>2.1500000000000004</v>
      </c>
      <c r="Y189" s="219">
        <v>-0.68097499999999966</v>
      </c>
      <c r="AA189" s="303">
        <v>5.0999999999999996</v>
      </c>
      <c r="AB189" s="219">
        <v>2.2690249999999996</v>
      </c>
      <c r="AD189" s="303">
        <v>-0.75</v>
      </c>
      <c r="AE189" s="218">
        <v>-3.580975</v>
      </c>
      <c r="AG189" s="303">
        <v>1.7</v>
      </c>
      <c r="AH189" s="218">
        <v>-1.1309750000000001</v>
      </c>
      <c r="AJ189" s="303">
        <v>-2.4500000000000002</v>
      </c>
      <c r="AK189" s="218">
        <v>-5.2809749999999998</v>
      </c>
      <c r="AL189" s="103"/>
      <c r="AM189" s="485"/>
      <c r="AN189" s="103"/>
      <c r="AO189" s="103"/>
      <c r="AZ189" s="36">
        <v>42431</v>
      </c>
      <c r="BA189" s="303">
        <v>8.8000000000000007</v>
      </c>
      <c r="BB189" s="227"/>
      <c r="BC189" s="303">
        <v>-3.25</v>
      </c>
      <c r="BD189" s="184"/>
      <c r="BE189" s="303">
        <v>2.8</v>
      </c>
      <c r="BF189" s="184"/>
      <c r="BG189" s="303">
        <v>5.3000000000000007</v>
      </c>
      <c r="BH189" s="184"/>
      <c r="BI189" s="303">
        <v>2.9000000000000004</v>
      </c>
      <c r="BJ189" s="184"/>
      <c r="BK189" s="303">
        <v>2.0999999999999996</v>
      </c>
      <c r="BL189" s="374"/>
      <c r="BM189" s="303">
        <v>-3.35</v>
      </c>
      <c r="BN189" s="184"/>
      <c r="BO189" s="103"/>
      <c r="BP189" s="184"/>
      <c r="BQ189">
        <f t="shared" si="578"/>
        <v>1</v>
      </c>
      <c r="BR189" s="36">
        <v>42417</v>
      </c>
      <c r="BS189">
        <v>123</v>
      </c>
      <c r="BT189">
        <f t="shared" si="575"/>
        <v>1.23</v>
      </c>
      <c r="BU189" s="491"/>
      <c r="BV189" s="36">
        <v>42431</v>
      </c>
      <c r="BW189" s="100">
        <v>135</v>
      </c>
      <c r="BX189" s="100">
        <f t="shared" si="576"/>
        <v>1.35</v>
      </c>
      <c r="BY189" s="100">
        <f t="shared" si="577"/>
        <v>-21.029913974999978</v>
      </c>
      <c r="BZ189" s="116"/>
      <c r="CA189" s="116"/>
      <c r="CC189" s="36">
        <v>42431</v>
      </c>
      <c r="CD189" s="104">
        <v>2.9827000000000004</v>
      </c>
      <c r="CE189" s="107">
        <v>2.9223250000000003</v>
      </c>
      <c r="CF189" s="173">
        <v>-21.029913974999978</v>
      </c>
      <c r="CG189" s="197">
        <f t="shared" si="567"/>
        <v>0.14236900676002051</v>
      </c>
      <c r="CH189" s="219">
        <v>5.877675</v>
      </c>
      <c r="CI189" s="159">
        <f t="shared" ref="CI189:CI229" si="596">IF(CH189&lt;-9,-2,IF(CH189&lt;-7,-1.5,IF(CH189&lt;-5,-1.1,IF(CH189&lt;-4,0.2,IF(CH189&lt;-3,0.8,IF(CH189&lt;-2,1,IF(CH189&lt;-1,1.05,0)))))))</f>
        <v>0</v>
      </c>
      <c r="CJ189" s="227">
        <f t="shared" ref="CJ189:CJ229" si="597">IF(CH189&gt;7,3,IF(CH189&gt;6,2.5,IF(CH189&gt;4,1.8,IF(CH189&gt;3,1.6,IF(CH189&gt;2,1.4,IF(CH189&gt;1,1.2,IF(CH189&gt;0,1.15,IF(CH189&gt;-1,1.1,0))))))))</f>
        <v>1.8</v>
      </c>
      <c r="CK189" s="198">
        <f t="shared" si="489"/>
        <v>-21.540082495349914</v>
      </c>
      <c r="CL189" s="198">
        <f t="shared" si="551"/>
        <v>0.25626421216803763</v>
      </c>
      <c r="CM189" s="503">
        <f t="shared" ref="CM189:CM223" si="598">IF(AND(CK189&lt;(CF189-4),CH189&lt;-5),CG189*0.1,IF(AND(CK189&lt;(CF189-4),CH189&lt;-3),CG189*0.2,IF(AND(CK189&lt;(CF189-4),CH189&lt;-1),CG189*0.3,0)))</f>
        <v>0</v>
      </c>
      <c r="CN189" s="503">
        <f t="shared" ref="CN189:CN229" si="599">IF(AND(CK189&lt;(CF189-4),CH189&gt;5),CG189*0.3,IF(AND(CK189&lt;(CF189-4),CH189&gt;3),CG189*0.2,IF(AND(CK189&lt;(CF189-4),CH189&gt;1),CG189*0.1,0)))</f>
        <v>0</v>
      </c>
      <c r="CO189" s="503">
        <f t="shared" si="491"/>
        <v>0</v>
      </c>
      <c r="CP189" s="503">
        <f t="shared" si="492"/>
        <v>0</v>
      </c>
      <c r="CQ189" s="504">
        <f t="shared" si="463"/>
        <v>-21.390082495349912</v>
      </c>
      <c r="CR189" s="513">
        <f t="shared" si="472"/>
        <v>0.25626421216803763</v>
      </c>
      <c r="CS189" s="513">
        <f t="shared" si="559"/>
        <v>0.25626421216803763</v>
      </c>
      <c r="CT189" s="513">
        <f t="shared" si="493"/>
        <v>0.25626421216803763</v>
      </c>
      <c r="CU189" s="513">
        <f t="shared" ref="CU189:CU229" si="600">IF(AND((CF189-2)&gt;CW188,(CH189&gt;0)),(CT189*1.3),CT189)</f>
        <v>0.25626421216803763</v>
      </c>
      <c r="CV189" s="513">
        <f t="shared" si="582"/>
        <v>0.25626421216803763</v>
      </c>
      <c r="CW189" s="103">
        <f t="shared" ref="CW189:CW229" si="601">(CW188+CV189)</f>
        <v>-20.474177249885916</v>
      </c>
      <c r="CZ189" s="36">
        <v>42431</v>
      </c>
      <c r="DA189" s="104">
        <v>2.9827000000000004</v>
      </c>
      <c r="DB189" s="107">
        <v>2.9223250000000003</v>
      </c>
      <c r="DC189" s="173">
        <v>-21.029913974999978</v>
      </c>
      <c r="DD189" s="197">
        <f t="shared" si="568"/>
        <v>0.14236900676002051</v>
      </c>
      <c r="DE189" s="219">
        <v>-6.1723250000000007</v>
      </c>
      <c r="DF189" s="159">
        <f t="shared" ref="DF189:DF229" si="602">IF(DE189&lt;-9,-2,IF(DE189&lt;-7,-1.5,IF(DE189&lt;-5,-1.1,IF(DE189&lt;-4,0.2,IF(DE189&lt;-3,0.8,IF(DE189&lt;-2,1,IF(DE189&lt;-1,1.05,0)))))))</f>
        <v>-1.1000000000000001</v>
      </c>
      <c r="DG189" s="227">
        <f t="shared" ref="DG189:DG229" si="603">IF(DE189&gt;7,3,IF(DE189&gt;6,2.5,IF(DE189&gt;4,1.8,IF(DE189&gt;3,1.6,IF(DE189&gt;2,1.4,IF(DE189&gt;1,1.2,IF(DE189&gt;0,1.15,IF(DE189&gt;-1,1.1,0))))))))</f>
        <v>0</v>
      </c>
      <c r="DH189" s="198">
        <f t="shared" si="497"/>
        <v>-24.593277729928026</v>
      </c>
      <c r="DI189" s="198">
        <f t="shared" si="552"/>
        <v>-0.15660590743602398</v>
      </c>
      <c r="DJ189" s="503">
        <f t="shared" ref="DJ189:DJ223" si="604">IF(AND(DH189&lt;(DC189-4),DE189&lt;-5),DD189*0.1,IF(AND(DH189&lt;(DC189-4),DE189&lt;-3),DD189*0.2,IF(AND(DH189&lt;(DC189-4),DE189&lt;-1),DD189*0.3,0)))</f>
        <v>0</v>
      </c>
      <c r="DK189" s="503">
        <f t="shared" ref="DK189:DK229" si="605">IF(AND(DH189&lt;(DC189-4),DE189&gt;5),DD189*0.3,IF(AND(DH189&lt;(DC189-4),DE189&gt;3),DD189*0.2,IF(AND(DH189&lt;(DC189-4),DE189&gt;1),DD189*0.1,0)))</f>
        <v>0</v>
      </c>
      <c r="DL189" s="503">
        <f t="shared" si="499"/>
        <v>0</v>
      </c>
      <c r="DM189" s="503">
        <f t="shared" si="500"/>
        <v>0</v>
      </c>
      <c r="DN189" s="504">
        <f t="shared" si="464"/>
        <v>-24.292801585048025</v>
      </c>
      <c r="DO189" s="513">
        <f t="shared" si="474"/>
        <v>-9.3963544461614382E-2</v>
      </c>
      <c r="DP189" s="513">
        <f t="shared" si="560"/>
        <v>-6.2642362974409602E-2</v>
      </c>
      <c r="DQ189" s="513">
        <f t="shared" si="501"/>
        <v>-6.2642362974409602E-2</v>
      </c>
      <c r="DR189" s="513">
        <f t="shared" ref="DR189:DR229" si="606">IF(AND((DC189-2)&gt;DT188,(DE189&gt;0)),(DQ189*1.3),DQ189)</f>
        <v>-6.2642362974409602E-2</v>
      </c>
      <c r="DS189" s="513">
        <f t="shared" si="583"/>
        <v>-6.2642362974409602E-2</v>
      </c>
      <c r="DT189" s="103">
        <f t="shared" ref="DT189:DT229" si="607">(DT188+DS189)</f>
        <v>-22.421791411794747</v>
      </c>
      <c r="DU189" s="178"/>
      <c r="DV189" s="179"/>
      <c r="DW189" s="36">
        <v>42431</v>
      </c>
      <c r="DX189" s="104">
        <v>2.9827000000000004</v>
      </c>
      <c r="DY189" s="107">
        <v>2.9223250000000003</v>
      </c>
      <c r="DZ189" s="173">
        <v>-21.029913974999978</v>
      </c>
      <c r="EA189" s="197">
        <f t="shared" si="569"/>
        <v>0.14236900676002051</v>
      </c>
      <c r="EB189" s="219">
        <v>-0.12232500000000046</v>
      </c>
      <c r="EC189" s="159">
        <f t="shared" ref="EC189:EC229" si="608">IF(EB189&lt;-9,-2,IF(EB189&lt;-7,-1.5,IF(EB189&lt;-5,-1.1,IF(EB189&lt;-4,0.2,IF(EB189&lt;-3,0.8,IF(EB189&lt;-2,1,IF(EB189&lt;-1,1.05,0)))))))</f>
        <v>0</v>
      </c>
      <c r="ED189" s="227">
        <f t="shared" ref="ED189:ED229" si="609">IF(EB189&gt;7,3,IF(EB189&gt;6,2.5,IF(EB189&gt;4,1.8,IF(EB189&gt;3,1.6,IF(EB189&gt;2,1.4,IF(EB189&gt;1,1.2,IF(EB189&gt;0,1.15,IF(EB189&gt;-1,1.1,0))))))))</f>
        <v>1.1000000000000001</v>
      </c>
      <c r="EE189" s="198">
        <f t="shared" si="505"/>
        <v>-19.12473480500913</v>
      </c>
      <c r="EF189" s="198">
        <f t="shared" si="553"/>
        <v>0.15660590743602398</v>
      </c>
      <c r="EG189" s="503">
        <f t="shared" ref="EG189:EG223" si="610">IF(AND(EE189&lt;(DZ189-4),EB189&lt;-5),EA189*0.1,IF(AND(EE189&lt;(DZ189-4),EB189&lt;-3),EA189*0.2,IF(AND(EE189&lt;(DZ189-4),EB189&lt;-1),EA189*0.3,0)))</f>
        <v>0</v>
      </c>
      <c r="EH189" s="503">
        <f t="shared" ref="EH189:EH229" si="611">IF(AND(EE189&lt;(DZ189-4),EB189&gt;5),EA189*0.3,IF(AND(EE189&lt;(DZ189-4),EB189&gt;3),EA189*0.2,IF(AND(EE189&lt;(DZ189-4),EB189&gt;1),EA189*0.1,0)))</f>
        <v>0</v>
      </c>
      <c r="EI189" s="503">
        <f t="shared" si="507"/>
        <v>0</v>
      </c>
      <c r="EJ189" s="503">
        <f t="shared" si="508"/>
        <v>0</v>
      </c>
      <c r="EK189" s="504">
        <f t="shared" si="465"/>
        <v>-18.796225446109126</v>
      </c>
      <c r="EL189" s="513">
        <f t="shared" si="476"/>
        <v>0.15660590743602398</v>
      </c>
      <c r="EM189" s="513">
        <f t="shared" si="561"/>
        <v>0.15660590743602398</v>
      </c>
      <c r="EN189" s="513">
        <f t="shared" si="509"/>
        <v>0.15660590743602398</v>
      </c>
      <c r="EO189" s="513">
        <f t="shared" ref="EO189:EO229" si="612">IF(AND((DZ189-2)&gt;EQ188,(EB189&gt;0)),(EN189*1.3),EN189)</f>
        <v>0.15660590743602398</v>
      </c>
      <c r="EP189" s="513">
        <f t="shared" si="584"/>
        <v>0.15660590743602398</v>
      </c>
      <c r="EQ189" s="103">
        <f t="shared" ref="EQ189:EQ229" si="613">(EQ188+EP189)</f>
        <v>-18.178225446109121</v>
      </c>
      <c r="ER189" s="178"/>
      <c r="ES189" s="179"/>
      <c r="ET189" s="36">
        <v>42431</v>
      </c>
      <c r="EU189" s="104">
        <v>2.9827000000000004</v>
      </c>
      <c r="EV189" s="107">
        <v>2.9223250000000003</v>
      </c>
      <c r="EW189" s="173">
        <v>-21.029913974999978</v>
      </c>
      <c r="EX189" s="197">
        <f t="shared" si="570"/>
        <v>0.14236900676002051</v>
      </c>
      <c r="EY189" s="219">
        <v>2.3776750000000004</v>
      </c>
      <c r="EZ189" s="159">
        <f t="shared" ref="EZ189:EZ229" si="614">IF(EY189&lt;-9,-2,IF(EY189&lt;-7,-1.5,IF(EY189&lt;-5,-1.1,IF(EY189&lt;-4,0.2,IF(EY189&lt;-3,0.8,IF(EY189&lt;-2,1,IF(EY189&lt;-1,1.05,0)))))))</f>
        <v>0</v>
      </c>
      <c r="FA189" s="227">
        <f t="shared" ref="FA189:FA229" si="615">IF(EY189&gt;7,3,IF(EY189&gt;6,2.5,IF(EY189&gt;4,1.8,IF(EY189&gt;3,1.6,IF(EY189&gt;2,1.4,IF(EY189&gt;1,1.2,IF(EY189&gt;0,1.15,IF(EY189&gt;-1,1.1,0))))))))</f>
        <v>1.4</v>
      </c>
      <c r="FB189" s="198">
        <f t="shared" si="513"/>
        <v>-20.022023254399159</v>
      </c>
      <c r="FC189" s="198">
        <f t="shared" si="554"/>
        <v>0.19931660946402729</v>
      </c>
      <c r="FD189" s="503">
        <f t="shared" ref="FD189:FD223" si="616">IF(AND(FB189&lt;(EW189-4),EY189&lt;-5),EX189*0.1,IF(AND(FB189&lt;(EW189-4),EY189&lt;-3),EX189*0.2,IF(AND(FB189&lt;(EW189-4),EY189&lt;-1),EX189*0.3,0)))</f>
        <v>0</v>
      </c>
      <c r="FE189" s="503">
        <f t="shared" ref="FE189:FE229" si="617">IF(AND(FB189&lt;(EW189-4),EY189&gt;5),EX189*0.3,IF(AND(FB189&lt;(EW189-4),EY189&gt;3),EX189*0.2,IF(AND(FB189&lt;(EW189-4),EY189&gt;1),EX189*0.1,0)))</f>
        <v>0</v>
      </c>
      <c r="FF189" s="503">
        <f t="shared" si="515"/>
        <v>0</v>
      </c>
      <c r="FG189" s="503">
        <f t="shared" si="516"/>
        <v>0</v>
      </c>
      <c r="FH189" s="504">
        <f t="shared" si="466"/>
        <v>-20.65202325439915</v>
      </c>
      <c r="FI189" s="513">
        <f t="shared" si="478"/>
        <v>0.19931660946402729</v>
      </c>
      <c r="FJ189" s="513">
        <f t="shared" si="562"/>
        <v>0.19931660946402729</v>
      </c>
      <c r="FK189" s="513">
        <f t="shared" si="517"/>
        <v>0.19931660946402729</v>
      </c>
      <c r="FL189" s="513">
        <f t="shared" ref="FL189:FL229" si="618">IF(AND((EW189-2)&gt;FN188,(EY189&gt;0)),(FK189*1.3),FK189)</f>
        <v>0.19931660946402729</v>
      </c>
      <c r="FM189" s="513">
        <f t="shared" si="585"/>
        <v>0.19931660946402729</v>
      </c>
      <c r="FN189" s="103">
        <f t="shared" ref="FN189:FN229" si="619">(FN188+FM189)</f>
        <v>-18.880993812563943</v>
      </c>
      <c r="FO189" s="178"/>
      <c r="FP189" s="179"/>
      <c r="FQ189" s="36">
        <v>42431</v>
      </c>
      <c r="FR189" s="104">
        <v>2.9827000000000004</v>
      </c>
      <c r="FS189" s="107">
        <v>2.9223250000000003</v>
      </c>
      <c r="FT189" s="173">
        <v>-21.029913974999978</v>
      </c>
      <c r="FU189" s="197">
        <f t="shared" si="571"/>
        <v>0.14236900676002051</v>
      </c>
      <c r="FV189" s="218">
        <v>-2.2324999999999928E-2</v>
      </c>
      <c r="FW189" s="159">
        <f t="shared" ref="FW189:FW229" si="620">IF(FV189&lt;-9,-2,IF(FV189&lt;-7,-1.5,IF(FV189&lt;-5,-1.1,IF(FV189&lt;-4,0.2,IF(FV189&lt;-3,0.8,IF(FV189&lt;-2,1,IF(FV189&lt;-1,1.05,0)))))))</f>
        <v>0</v>
      </c>
      <c r="FX189" s="227">
        <f t="shared" ref="FX189:FX229" si="621">IF(FV189&gt;7,3,IF(FV189&gt;6,2.5,IF(FV189&gt;4,1.8,IF(FV189&gt;3,1.6,IF(FV189&gt;2,1.4,IF(FV189&gt;1,1.2,IF(FV189&gt;0,1.15,IF(FV189&gt;-1,1.1,0))))))))</f>
        <v>1.1000000000000001</v>
      </c>
      <c r="FY189" s="198">
        <f t="shared" si="521"/>
        <v>-23.947572909739939</v>
      </c>
      <c r="FZ189" s="198">
        <f t="shared" si="555"/>
        <v>0.15660590743602398</v>
      </c>
      <c r="GA189" s="503">
        <f t="shared" ref="GA189:GA223" si="622">IF(AND(FY189&lt;(FT189-4),FV189&lt;-5),FU189*0.1,IF(AND(FY189&lt;(FT189-4),FV189&lt;-3),FU189*0.2,IF(AND(FY189&lt;(FT189-4),FV189&lt;-1),FU189*0.3,0)))</f>
        <v>0</v>
      </c>
      <c r="GB189" s="503">
        <f t="shared" ref="GB189:GB229" si="623">IF(AND(FY189&lt;(FT189-4),FV189&gt;5),FU189*0.3,IF(AND(FY189&lt;(FT189-4),FV189&gt;3),FU189*0.2,IF(AND(FY189&lt;(FT189-4),FV189&gt;1),FU189*0.1,0)))</f>
        <v>0</v>
      </c>
      <c r="GC189" s="503">
        <f t="shared" si="523"/>
        <v>0</v>
      </c>
      <c r="GD189" s="503">
        <f t="shared" si="524"/>
        <v>0</v>
      </c>
      <c r="GE189" s="504">
        <f t="shared" si="467"/>
        <v>-23.427572909739936</v>
      </c>
      <c r="GF189" s="513">
        <f t="shared" si="480"/>
        <v>0.15660590743602398</v>
      </c>
      <c r="GG189" s="513">
        <f t="shared" si="563"/>
        <v>0.15660590743602398</v>
      </c>
      <c r="GH189" s="513">
        <f t="shared" si="525"/>
        <v>0.26623004264124078</v>
      </c>
      <c r="GI189" s="513">
        <f t="shared" ref="GI189:GI229" si="624">IF(AND((FT189-2)&gt;GK188,(FV189&gt;0)),(GH189*1.3),GH189)</f>
        <v>0.26623004264124078</v>
      </c>
      <c r="GJ189" s="513">
        <f t="shared" si="586"/>
        <v>0.26623004264124078</v>
      </c>
      <c r="GK189" s="103">
        <f t="shared" ref="GK189:GK229" si="625">(GK188+GJ189)</f>
        <v>-22.681272351628632</v>
      </c>
      <c r="GL189" s="178"/>
      <c r="GM189" s="179"/>
      <c r="GN189" s="36">
        <v>42431</v>
      </c>
      <c r="GO189" s="104">
        <v>2.9827000000000004</v>
      </c>
      <c r="GP189" s="107">
        <v>2.9223250000000003</v>
      </c>
      <c r="GQ189" s="173">
        <v>-21.029913974999978</v>
      </c>
      <c r="GR189" s="197">
        <f t="shared" si="572"/>
        <v>0.14236900676002051</v>
      </c>
      <c r="GS189" s="218">
        <v>-0.82232500000000064</v>
      </c>
      <c r="GT189" s="159">
        <f t="shared" ref="GT189:GT229" si="626">IF(GS189&lt;-9,-2,IF(GS189&lt;-7,-1.5,IF(GS189&lt;-5,-1.1,IF(GS189&lt;-4,0.2,IF(GS189&lt;-3,0.8,IF(GS189&lt;-2,1,IF(GS189&lt;-1,1.05,0)))))))</f>
        <v>0</v>
      </c>
      <c r="GU189" s="227">
        <f t="shared" ref="GU189:GU229" si="627">IF(GS189&gt;7,3,IF(GS189&gt;6,2.5,IF(GS189&gt;4,1.8,IF(GS189&gt;3,1.6,IF(GS189&gt;2,1.4,IF(GS189&gt;1,1.2,IF(GS189&gt;0,1.15,IF(GS189&gt;-1,1.1,0))))))))</f>
        <v>1.1000000000000001</v>
      </c>
      <c r="GV189" s="198">
        <f t="shared" si="529"/>
        <v>-24.050035111293994</v>
      </c>
      <c r="GW189" s="198">
        <f t="shared" si="556"/>
        <v>0.15660590743602398</v>
      </c>
      <c r="GX189" s="503">
        <f t="shared" ref="GX189:GX223" si="628">IF(AND(GV189&lt;(GQ189-4),GS189&lt;-5),GR189*0.1,IF(AND(GV189&lt;(GQ189-4),GS189&lt;-3),GR189*0.2,IF(AND(GV189&lt;(GQ189-4),GS189&lt;-1),GR189*0.3,0)))</f>
        <v>0</v>
      </c>
      <c r="GY189" s="503">
        <f t="shared" ref="GY189:GY229" si="629">IF(AND(GV189&lt;(GQ189-4),GS189&gt;5),GR189*0.3,IF(AND(GV189&lt;(GQ189-4),GS189&gt;3),GR189*0.2,IF(AND(GV189&lt;(GQ189-4),GS189&gt;1),GR189*0.1,0)))</f>
        <v>0</v>
      </c>
      <c r="GZ189" s="503">
        <f t="shared" si="531"/>
        <v>0</v>
      </c>
      <c r="HA189" s="503">
        <f t="shared" si="532"/>
        <v>0</v>
      </c>
      <c r="HB189" s="504">
        <f t="shared" si="468"/>
        <v>-23.428489240427201</v>
      </c>
      <c r="HC189" s="513">
        <f t="shared" si="482"/>
        <v>0.15660590743602398</v>
      </c>
      <c r="HD189" s="513">
        <f t="shared" si="564"/>
        <v>0.15660590743602398</v>
      </c>
      <c r="HE189" s="513">
        <f t="shared" si="533"/>
        <v>0.26623004264124078</v>
      </c>
      <c r="HF189" s="513">
        <f t="shared" ref="HF189:HF229" si="630">IF(AND((GQ189-2)&gt;HH188,(GS189&gt;0)),(HE189*1.3),HE189)</f>
        <v>0.26623004264124078</v>
      </c>
      <c r="HG189" s="513">
        <f t="shared" si="587"/>
        <v>0.26623004264124078</v>
      </c>
      <c r="HH189" s="103">
        <f t="shared" ref="HH189:HH229" si="631">(HH188+HG189)</f>
        <v>-23.32475560537096</v>
      </c>
      <c r="HJ189" s="179"/>
      <c r="HK189" s="36">
        <v>42431</v>
      </c>
      <c r="HL189" s="104">
        <v>2.9827000000000004</v>
      </c>
      <c r="HM189" s="107">
        <v>2.9223250000000003</v>
      </c>
      <c r="HN189" s="173">
        <v>-21.029913974999978</v>
      </c>
      <c r="HO189" s="197">
        <f t="shared" si="573"/>
        <v>0.14236900676002051</v>
      </c>
      <c r="HP189" s="218">
        <v>-6.2723250000000004</v>
      </c>
      <c r="HQ189" s="159">
        <f t="shared" ref="HQ189:HQ229" si="632">IF(HP189&lt;-9,-2,IF(HP189&lt;-7,-1.5,IF(HP189&lt;-5,-1.1,IF(HP189&lt;-4,0.2,IF(HP189&lt;-3,0.8,IF(HP189&lt;-2,1,IF(HP189&lt;-1,1.05,0)))))))</f>
        <v>-1.1000000000000001</v>
      </c>
      <c r="HR189" s="227">
        <f t="shared" ref="HR189:HR229" si="633">IF(HP189&gt;7,3,IF(HP189&gt;6,2.5,IF(HP189&gt;4,1.8,IF(HP189&gt;3,1.6,IF(HP189&gt;2,1.4,IF(HP189&gt;1,1.2,IF(HP189&gt;0,1.15,IF(HP189&gt;-1,1.1,0))))))))</f>
        <v>0</v>
      </c>
      <c r="HS189" s="198">
        <f t="shared" si="537"/>
        <v>-25.749002495127208</v>
      </c>
      <c r="HT189" s="198">
        <f t="shared" si="557"/>
        <v>-4.6981772230807906E-2</v>
      </c>
      <c r="HU189" s="503">
        <f t="shared" ref="HU189:HU223" si="634">IF(AND(HS189&lt;(HN189-4),HP189&lt;-5),HO189*0.1,IF(AND(HS189&lt;(HN189-4),HP189&lt;-3),HO189*0.2,IF(AND(HS189&lt;(HN189-4),HP189&lt;-1),HO189*0.3,0)))</f>
        <v>1.4236900676002051E-2</v>
      </c>
      <c r="HV189" s="503">
        <f t="shared" ref="HV189:HV229" si="635">IF(AND(HS189&lt;(HN189-4),HP189&gt;5),HO189*0.3,IF(AND(HS189&lt;(HN189-4),HP189&gt;3),HO189*0.2,IF(AND(HS189&lt;(HN189-4),HP189&gt;1),HO189*0.1,0)))</f>
        <v>0</v>
      </c>
      <c r="HW189" s="503">
        <f t="shared" si="539"/>
        <v>0</v>
      </c>
      <c r="HX189" s="503">
        <f t="shared" si="540"/>
        <v>0</v>
      </c>
      <c r="HY189" s="504">
        <f t="shared" si="469"/>
        <v>-24.979255517007203</v>
      </c>
      <c r="HZ189" s="513">
        <f t="shared" si="484"/>
        <v>-1.9646922932883514E-2</v>
      </c>
      <c r="IA189" s="513">
        <f t="shared" si="565"/>
        <v>-1.3097948621922343E-2</v>
      </c>
      <c r="IB189" s="513">
        <f t="shared" si="541"/>
        <v>-1.3097948621922343E-2</v>
      </c>
      <c r="IC189" s="513">
        <f t="shared" ref="IC189:IC229" si="636">IF(AND((HN189-2)&gt;IE188,(HP189&gt;0)),(IB189*1.3),IB189)</f>
        <v>-1.3097948621922343E-2</v>
      </c>
      <c r="ID189" s="513">
        <f t="shared" si="588"/>
        <v>-1.3097948621922343E-2</v>
      </c>
      <c r="IE189" s="103">
        <f t="shared" ref="IE189:IE229" si="637">(IE188+ID189)</f>
        <v>-24.152082110200169</v>
      </c>
      <c r="IF189" s="178"/>
      <c r="IG189" s="179"/>
      <c r="IH189" s="36">
        <v>42431</v>
      </c>
      <c r="II189" s="104">
        <v>2.9827000000000004</v>
      </c>
      <c r="IJ189" s="107">
        <v>2.9223250000000003</v>
      </c>
      <c r="IK189" s="173">
        <v>-21.029913974999978</v>
      </c>
      <c r="IL189" s="197">
        <f t="shared" si="574"/>
        <v>0.14236900676002051</v>
      </c>
      <c r="IM189" s="218"/>
      <c r="IN189" s="159">
        <f t="shared" ref="IN189:IN229" si="638">IF(IM189&lt;-9,-2,IF(IM189&lt;-7,-1.5,IF(IM189&lt;-5,-1.1,IF(IM189&lt;-4,0.2,IF(IM189&lt;-3,0.8,IF(IM189&lt;-2,1,IF(IM189&lt;-1,1.05,0)))))))</f>
        <v>0</v>
      </c>
      <c r="IO189" s="227">
        <f t="shared" ref="IO189:IO229" si="639">IF(IM189&gt;7,3,IF(IM189&gt;6,2.5,IF(IM189&gt;4,1.8,IF(IM189&gt;3,1.6,IF(IM189&gt;2,1.4,IF(IM189&gt;1,1.2,IF(IM189&gt;0,1.15,IF(IM189&gt;-1,1.1,0))))))))</f>
        <v>1.1000000000000001</v>
      </c>
      <c r="IP189" s="198">
        <f t="shared" si="545"/>
        <v>-21.110239513321936</v>
      </c>
      <c r="IQ189" s="198">
        <f t="shared" si="558"/>
        <v>0.15660590743602398</v>
      </c>
      <c r="IR189" s="503">
        <f t="shared" ref="IR189:IR223" si="640">IF(AND(IP189&lt;(IK189-4),IM189&lt;-5),IL189*0.1,IF(AND(IP189&lt;(IK189-4),IM189&lt;-3),IL189*0.2,IF(AND(IP189&lt;(IK189-4),IM189&lt;-1),IL189*0.3,0)))</f>
        <v>0</v>
      </c>
      <c r="IS189" s="503">
        <f t="shared" ref="IS189:IS229" si="641">IF(AND(IP189&lt;(IK189-4),IM189&gt;5),IL189*0.3,IF(AND(IP189&lt;(IK189-4),IM189&gt;3),IL189*0.2,IF(AND(IP189&lt;(IK189-4),IM189&gt;1),IL189*0.1,0)))</f>
        <v>0</v>
      </c>
      <c r="IT189" s="503">
        <f t="shared" si="547"/>
        <v>0</v>
      </c>
      <c r="IU189" s="503">
        <f t="shared" si="548"/>
        <v>0</v>
      </c>
      <c r="IV189" s="504">
        <f t="shared" si="470"/>
        <v>-20.654407254291119</v>
      </c>
      <c r="IW189" s="513">
        <f t="shared" si="486"/>
        <v>0.15660590743602398</v>
      </c>
      <c r="IX189" s="513">
        <f t="shared" si="566"/>
        <v>0.15660590743602398</v>
      </c>
      <c r="IY189" s="513">
        <f t="shared" si="549"/>
        <v>0.15660590743602398</v>
      </c>
      <c r="IZ189" s="513">
        <f t="shared" ref="IZ189:IZ229" si="642">IF(AND((IK189-2)&gt;JB188,(IM189&gt;0)),(IY189*1.3),IY189)</f>
        <v>0.15660590743602398</v>
      </c>
      <c r="JA189" s="513">
        <f t="shared" si="589"/>
        <v>0.15660590743602398</v>
      </c>
      <c r="JB189" s="103">
        <f t="shared" ref="JB189:JB229" si="643">(JB188+JA189)</f>
        <v>-20.255253600736012</v>
      </c>
      <c r="JC189" s="184"/>
      <c r="JD189" s="515">
        <v>-21.029913974999978</v>
      </c>
      <c r="JF189" s="159">
        <v>5.877675</v>
      </c>
      <c r="JG189" s="159">
        <f t="shared" si="590"/>
        <v>-20.474177249885916</v>
      </c>
      <c r="JH189" s="159"/>
      <c r="JJ189" s="159">
        <v>-6.1723250000000007</v>
      </c>
      <c r="JK189" s="159">
        <f t="shared" si="591"/>
        <v>-22.421791411794747</v>
      </c>
      <c r="JL189" s="161"/>
      <c r="JN189" s="159">
        <v>-0.12232500000000046</v>
      </c>
      <c r="JO189" s="159">
        <f t="shared" si="592"/>
        <v>-18.178225446109121</v>
      </c>
      <c r="JP189" s="159"/>
      <c r="JR189" s="159">
        <v>2.3776750000000004</v>
      </c>
      <c r="JS189" s="159">
        <f t="shared" si="579"/>
        <v>-18.880993812563943</v>
      </c>
      <c r="JT189" s="159"/>
      <c r="JV189" s="159">
        <v>-2.2324999999999928E-2</v>
      </c>
      <c r="JW189" s="159">
        <f t="shared" si="593"/>
        <v>-22.681272351628632</v>
      </c>
      <c r="JX189" s="159"/>
      <c r="JZ189" s="159">
        <v>-0.82232500000000064</v>
      </c>
      <c r="KA189" s="159">
        <f t="shared" si="594"/>
        <v>-23.32475560537096</v>
      </c>
      <c r="KB189" s="159"/>
      <c r="KD189" s="370">
        <v>-6.2723250000000004</v>
      </c>
      <c r="KE189" s="159">
        <f t="shared" si="595"/>
        <v>-24.152082110200169</v>
      </c>
      <c r="KF189" s="159"/>
      <c r="KH189" s="218"/>
      <c r="KI189" s="159"/>
      <c r="KJ189" s="159"/>
      <c r="KK189" s="36">
        <v>42431</v>
      </c>
      <c r="KL189" s="36"/>
    </row>
    <row r="190" spans="1:315" ht="15.75" thickBot="1" x14ac:dyDescent="0.3">
      <c r="A190" s="95">
        <v>41335</v>
      </c>
      <c r="B190" s="36">
        <v>41335</v>
      </c>
      <c r="C190" s="303">
        <v>8.8000000000000007</v>
      </c>
      <c r="D190" s="303">
        <v>-3.25</v>
      </c>
      <c r="E190" s="303">
        <v>2.8</v>
      </c>
      <c r="F190" s="303">
        <v>5.3000000000000007</v>
      </c>
      <c r="G190" s="303">
        <v>2.9000000000000004</v>
      </c>
      <c r="H190" s="303">
        <v>2.0999999999999996</v>
      </c>
      <c r="I190" s="303">
        <v>-3.35</v>
      </c>
      <c r="J190" s="303"/>
      <c r="K190" s="105"/>
      <c r="L190" s="36">
        <v>42431</v>
      </c>
      <c r="M190" s="104">
        <v>2.9827000000000004</v>
      </c>
      <c r="N190" s="98">
        <f t="shared" si="453"/>
        <v>2.9223250000000003</v>
      </c>
      <c r="O190" s="107">
        <f t="shared" si="454"/>
        <v>2.8815500000000003</v>
      </c>
      <c r="P190" s="264"/>
      <c r="Q190" s="177">
        <v>42431</v>
      </c>
      <c r="R190" s="303">
        <v>8.8000000000000007</v>
      </c>
      <c r="S190" s="219">
        <v>5.877675</v>
      </c>
      <c r="U190" s="303">
        <v>-3.25</v>
      </c>
      <c r="V190" s="219">
        <v>-6.1723250000000007</v>
      </c>
      <c r="X190" s="303">
        <v>2.8</v>
      </c>
      <c r="Y190" s="219">
        <v>-0.12232500000000046</v>
      </c>
      <c r="AA190" s="303">
        <v>5.3000000000000007</v>
      </c>
      <c r="AB190" s="219">
        <v>2.3776750000000004</v>
      </c>
      <c r="AD190" s="303">
        <v>2.9000000000000004</v>
      </c>
      <c r="AE190" s="218">
        <v>-2.2324999999999928E-2</v>
      </c>
      <c r="AG190" s="303">
        <v>2.0999999999999996</v>
      </c>
      <c r="AH190" s="218">
        <v>-0.82232500000000064</v>
      </c>
      <c r="AJ190" s="303">
        <v>-3.35</v>
      </c>
      <c r="AK190" s="218">
        <v>-6.2723250000000004</v>
      </c>
      <c r="AL190" s="103"/>
      <c r="AM190" s="485"/>
      <c r="AN190" s="103"/>
      <c r="AO190" s="103"/>
      <c r="AZ190" s="36">
        <v>42432</v>
      </c>
      <c r="BA190" s="303">
        <v>6.7</v>
      </c>
      <c r="BB190" s="227"/>
      <c r="BC190" s="303">
        <v>-2.15</v>
      </c>
      <c r="BD190" s="184"/>
      <c r="BE190" s="303">
        <v>1.8499999999999999</v>
      </c>
      <c r="BF190" s="184"/>
      <c r="BG190" s="303">
        <v>7.1</v>
      </c>
      <c r="BH190" s="184"/>
      <c r="BI190" s="303">
        <v>4.1500000000000004</v>
      </c>
      <c r="BJ190" s="184"/>
      <c r="BK190" s="303">
        <v>1.3499999999999999</v>
      </c>
      <c r="BL190" s="374"/>
      <c r="BM190" s="303">
        <v>-5.45</v>
      </c>
      <c r="BN190" s="184"/>
      <c r="BO190" s="103"/>
      <c r="BP190" s="184"/>
      <c r="BQ190">
        <f t="shared" si="578"/>
        <v>1</v>
      </c>
      <c r="BR190" s="36">
        <v>42418</v>
      </c>
      <c r="BS190">
        <v>124</v>
      </c>
      <c r="BT190">
        <f t="shared" si="575"/>
        <v>1.24</v>
      </c>
      <c r="BU190" s="491"/>
      <c r="BV190" s="36">
        <v>42432</v>
      </c>
      <c r="BW190" s="100">
        <v>136</v>
      </c>
      <c r="BX190" s="100">
        <f t="shared" si="576"/>
        <v>1.36</v>
      </c>
      <c r="BY190" s="100">
        <f t="shared" si="577"/>
        <v>-20.881780610559964</v>
      </c>
      <c r="BZ190" s="116"/>
      <c r="CA190" s="116"/>
      <c r="CC190" s="36">
        <v>42432</v>
      </c>
      <c r="CD190" s="104">
        <v>3.1051500000000001</v>
      </c>
      <c r="CE190" s="107">
        <v>3.0439250000000002</v>
      </c>
      <c r="CF190" s="173">
        <v>-20.881780610559964</v>
      </c>
      <c r="CG190" s="197">
        <f t="shared" si="567"/>
        <v>0.14813336444001379</v>
      </c>
      <c r="CH190" s="219">
        <v>3.656075</v>
      </c>
      <c r="CI190" s="159">
        <f t="shared" si="596"/>
        <v>0</v>
      </c>
      <c r="CJ190" s="227">
        <f t="shared" si="597"/>
        <v>1.6</v>
      </c>
      <c r="CK190" s="198">
        <f t="shared" si="489"/>
        <v>-21.303069112245893</v>
      </c>
      <c r="CL190" s="198">
        <f t="shared" si="551"/>
        <v>0.23701338310402065</v>
      </c>
      <c r="CM190" s="503">
        <f t="shared" si="598"/>
        <v>0</v>
      </c>
      <c r="CN190" s="503">
        <f t="shared" si="599"/>
        <v>0</v>
      </c>
      <c r="CO190" s="503">
        <f t="shared" si="491"/>
        <v>0</v>
      </c>
      <c r="CP190" s="503">
        <f t="shared" si="492"/>
        <v>0</v>
      </c>
      <c r="CQ190" s="504">
        <f t="shared" si="463"/>
        <v>-21.153069112245891</v>
      </c>
      <c r="CR190" s="513">
        <f t="shared" si="472"/>
        <v>0.23701338310402065</v>
      </c>
      <c r="CS190" s="513">
        <f t="shared" si="559"/>
        <v>0.23701338310402065</v>
      </c>
      <c r="CT190" s="513">
        <f t="shared" si="493"/>
        <v>0.23701338310402065</v>
      </c>
      <c r="CU190" s="513">
        <f t="shared" si="600"/>
        <v>0.23701338310402065</v>
      </c>
      <c r="CV190" s="513">
        <f t="shared" si="582"/>
        <v>0.23701338310402065</v>
      </c>
      <c r="CW190" s="103">
        <f t="shared" si="601"/>
        <v>-20.237163866781895</v>
      </c>
      <c r="CZ190" s="36">
        <v>42432</v>
      </c>
      <c r="DA190" s="104">
        <v>3.1051500000000001</v>
      </c>
      <c r="DB190" s="107">
        <v>3.0439250000000002</v>
      </c>
      <c r="DC190" s="173">
        <v>-20.881780610559964</v>
      </c>
      <c r="DD190" s="197">
        <f t="shared" si="568"/>
        <v>0.14813336444001379</v>
      </c>
      <c r="DE190" s="219">
        <v>-5.1939250000000001</v>
      </c>
      <c r="DF190" s="159">
        <f t="shared" si="602"/>
        <v>-1.1000000000000001</v>
      </c>
      <c r="DG190" s="227">
        <f t="shared" si="603"/>
        <v>0</v>
      </c>
      <c r="DH190" s="198">
        <f t="shared" si="497"/>
        <v>-24.642161740193231</v>
      </c>
      <c r="DI190" s="198">
        <f t="shared" si="552"/>
        <v>-4.8884010265204836E-2</v>
      </c>
      <c r="DJ190" s="503">
        <f t="shared" si="604"/>
        <v>0</v>
      </c>
      <c r="DK190" s="503">
        <f t="shared" si="605"/>
        <v>0</v>
      </c>
      <c r="DL190" s="503">
        <f t="shared" si="499"/>
        <v>0</v>
      </c>
      <c r="DM190" s="503">
        <f t="shared" si="500"/>
        <v>0</v>
      </c>
      <c r="DN190" s="504">
        <f t="shared" si="464"/>
        <v>-24.34168559531323</v>
      </c>
      <c r="DO190" s="513">
        <f t="shared" si="474"/>
        <v>-2.9330406159122899E-2</v>
      </c>
      <c r="DP190" s="513">
        <f t="shared" si="560"/>
        <v>-1.9553604106081937E-2</v>
      </c>
      <c r="DQ190" s="513">
        <f t="shared" si="501"/>
        <v>-1.9553604106081937E-2</v>
      </c>
      <c r="DR190" s="513">
        <f t="shared" si="606"/>
        <v>-1.9553604106081937E-2</v>
      </c>
      <c r="DS190" s="513">
        <f t="shared" si="583"/>
        <v>-1.9553604106081937E-2</v>
      </c>
      <c r="DT190" s="103">
        <f t="shared" si="607"/>
        <v>-22.441345015900829</v>
      </c>
      <c r="DU190" s="178"/>
      <c r="DV190" s="179"/>
      <c r="DW190" s="36">
        <v>42432</v>
      </c>
      <c r="DX190" s="104">
        <v>3.1051500000000001</v>
      </c>
      <c r="DY190" s="107">
        <v>3.0439250000000002</v>
      </c>
      <c r="DZ190" s="173">
        <v>-20.881780610559964</v>
      </c>
      <c r="EA190" s="197">
        <f t="shared" si="569"/>
        <v>0.14813336444001379</v>
      </c>
      <c r="EB190" s="219">
        <v>-1.1939250000000003</v>
      </c>
      <c r="EC190" s="159">
        <f t="shared" si="608"/>
        <v>1.05</v>
      </c>
      <c r="ED190" s="227">
        <f t="shared" si="609"/>
        <v>0</v>
      </c>
      <c r="EE190" s="198">
        <f t="shared" si="505"/>
        <v>-18.969194772347116</v>
      </c>
      <c r="EF190" s="198">
        <f t="shared" si="553"/>
        <v>0.15554003266201377</v>
      </c>
      <c r="EG190" s="503">
        <f t="shared" si="610"/>
        <v>0</v>
      </c>
      <c r="EH190" s="503">
        <f t="shared" si="611"/>
        <v>0</v>
      </c>
      <c r="EI190" s="503">
        <f t="shared" si="507"/>
        <v>0</v>
      </c>
      <c r="EJ190" s="503">
        <f t="shared" si="508"/>
        <v>0</v>
      </c>
      <c r="EK190" s="504">
        <f t="shared" si="465"/>
        <v>-18.640685413447112</v>
      </c>
      <c r="EL190" s="513">
        <f t="shared" si="476"/>
        <v>0.15554003266201377</v>
      </c>
      <c r="EM190" s="513">
        <f t="shared" si="561"/>
        <v>0.15554003266201377</v>
      </c>
      <c r="EN190" s="513">
        <f t="shared" si="509"/>
        <v>0.15554003266201377</v>
      </c>
      <c r="EO190" s="513">
        <f t="shared" si="612"/>
        <v>0.15554003266201377</v>
      </c>
      <c r="EP190" s="513">
        <f t="shared" si="584"/>
        <v>0.15554003266201377</v>
      </c>
      <c r="EQ190" s="103">
        <f t="shared" si="613"/>
        <v>-18.022685413447107</v>
      </c>
      <c r="ER190" s="178"/>
      <c r="ES190" s="179"/>
      <c r="ET190" s="36">
        <v>42432</v>
      </c>
      <c r="EU190" s="104">
        <v>3.1051500000000001</v>
      </c>
      <c r="EV190" s="107">
        <v>3.0439250000000002</v>
      </c>
      <c r="EW190" s="173">
        <v>-20.881780610559964</v>
      </c>
      <c r="EX190" s="197">
        <f t="shared" si="570"/>
        <v>0.14813336444001379</v>
      </c>
      <c r="EY190" s="219">
        <v>4.0560749999999999</v>
      </c>
      <c r="EZ190" s="159">
        <f t="shared" si="614"/>
        <v>0</v>
      </c>
      <c r="FA190" s="227">
        <f t="shared" si="615"/>
        <v>1.8</v>
      </c>
      <c r="FB190" s="198">
        <f t="shared" si="513"/>
        <v>-19.755383198407134</v>
      </c>
      <c r="FC190" s="198">
        <f t="shared" si="554"/>
        <v>0.26664005599202412</v>
      </c>
      <c r="FD190" s="503">
        <f t="shared" si="616"/>
        <v>0</v>
      </c>
      <c r="FE190" s="503">
        <f t="shared" si="617"/>
        <v>0</v>
      </c>
      <c r="FF190" s="503">
        <f t="shared" si="515"/>
        <v>0</v>
      </c>
      <c r="FG190" s="503">
        <f t="shared" si="516"/>
        <v>0</v>
      </c>
      <c r="FH190" s="504">
        <f t="shared" si="466"/>
        <v>-20.385383198407126</v>
      </c>
      <c r="FI190" s="513">
        <f t="shared" si="478"/>
        <v>0.26664005599202412</v>
      </c>
      <c r="FJ190" s="513">
        <f t="shared" si="562"/>
        <v>0.26664005599202412</v>
      </c>
      <c r="FK190" s="513">
        <f t="shared" si="517"/>
        <v>0.26664005599202412</v>
      </c>
      <c r="FL190" s="513">
        <f t="shared" si="618"/>
        <v>0.26664005599202412</v>
      </c>
      <c r="FM190" s="513">
        <f t="shared" si="585"/>
        <v>0.26664005599202412</v>
      </c>
      <c r="FN190" s="103">
        <f t="shared" si="619"/>
        <v>-18.614353756571919</v>
      </c>
      <c r="FO190" s="178"/>
      <c r="FP190" s="179"/>
      <c r="FQ190" s="36">
        <v>42432</v>
      </c>
      <c r="FR190" s="104">
        <v>3.1051500000000001</v>
      </c>
      <c r="FS190" s="107">
        <v>3.0439250000000002</v>
      </c>
      <c r="FT190" s="173">
        <v>-20.881780610559964</v>
      </c>
      <c r="FU190" s="197">
        <f t="shared" si="571"/>
        <v>0.14813336444001379</v>
      </c>
      <c r="FV190" s="218">
        <v>1.1060750000000001</v>
      </c>
      <c r="FW190" s="159">
        <f t="shared" si="620"/>
        <v>0</v>
      </c>
      <c r="FX190" s="227">
        <f t="shared" si="621"/>
        <v>1.2</v>
      </c>
      <c r="FY190" s="198">
        <f t="shared" si="521"/>
        <v>-23.769812872411922</v>
      </c>
      <c r="FZ190" s="198">
        <f t="shared" si="555"/>
        <v>0.17776003732801726</v>
      </c>
      <c r="GA190" s="503">
        <f t="shared" si="622"/>
        <v>0</v>
      </c>
      <c r="GB190" s="503">
        <f t="shared" si="623"/>
        <v>0</v>
      </c>
      <c r="GC190" s="503">
        <f t="shared" si="523"/>
        <v>0</v>
      </c>
      <c r="GD190" s="503">
        <f t="shared" si="524"/>
        <v>0</v>
      </c>
      <c r="GE190" s="504">
        <f t="shared" si="467"/>
        <v>-23.249812872411919</v>
      </c>
      <c r="GF190" s="513">
        <f t="shared" si="480"/>
        <v>0.17776003732801726</v>
      </c>
      <c r="GG190" s="513">
        <f t="shared" si="563"/>
        <v>0.17776003732801726</v>
      </c>
      <c r="GH190" s="513">
        <f t="shared" si="525"/>
        <v>0.30219206345762933</v>
      </c>
      <c r="GI190" s="513">
        <f t="shared" si="624"/>
        <v>0.30219206345762933</v>
      </c>
      <c r="GJ190" s="513">
        <f t="shared" si="586"/>
        <v>0.30219206345762933</v>
      </c>
      <c r="GK190" s="103">
        <f t="shared" si="625"/>
        <v>-22.379080288171004</v>
      </c>
      <c r="GL190" s="178"/>
      <c r="GM190" s="179"/>
      <c r="GN190" s="36">
        <v>42432</v>
      </c>
      <c r="GO190" s="104">
        <v>3.1051500000000001</v>
      </c>
      <c r="GP190" s="107">
        <v>3.0439250000000002</v>
      </c>
      <c r="GQ190" s="173">
        <v>-20.881780610559964</v>
      </c>
      <c r="GR190" s="197">
        <f t="shared" si="572"/>
        <v>0.14813336444001379</v>
      </c>
      <c r="GS190" s="218">
        <v>-1.6939250000000003</v>
      </c>
      <c r="GT190" s="159">
        <f t="shared" si="626"/>
        <v>1.05</v>
      </c>
      <c r="GU190" s="227">
        <f t="shared" si="627"/>
        <v>0</v>
      </c>
      <c r="GV190" s="198">
        <f t="shared" si="529"/>
        <v>-23.89449507863198</v>
      </c>
      <c r="GW190" s="198">
        <f t="shared" si="556"/>
        <v>0.15554003266201377</v>
      </c>
      <c r="GX190" s="503">
        <f t="shared" si="628"/>
        <v>0</v>
      </c>
      <c r="GY190" s="503">
        <f t="shared" si="629"/>
        <v>0</v>
      </c>
      <c r="GZ190" s="503">
        <f t="shared" si="531"/>
        <v>0</v>
      </c>
      <c r="HA190" s="503">
        <f t="shared" si="532"/>
        <v>0</v>
      </c>
      <c r="HB190" s="504">
        <f t="shared" si="468"/>
        <v>-23.272949207765187</v>
      </c>
      <c r="HC190" s="513">
        <f t="shared" si="482"/>
        <v>0.15554003266201377</v>
      </c>
      <c r="HD190" s="513">
        <f t="shared" si="564"/>
        <v>0.15554003266201377</v>
      </c>
      <c r="HE190" s="513">
        <f t="shared" si="533"/>
        <v>0.26441805552542341</v>
      </c>
      <c r="HF190" s="513">
        <f t="shared" si="630"/>
        <v>0.26441805552542341</v>
      </c>
      <c r="HG190" s="513">
        <f t="shared" si="587"/>
        <v>0.26441805552542341</v>
      </c>
      <c r="HH190" s="103">
        <f t="shared" si="631"/>
        <v>-23.060337549845535</v>
      </c>
      <c r="HJ190" s="179"/>
      <c r="HK190" s="36">
        <v>42432</v>
      </c>
      <c r="HL190" s="104">
        <v>3.1051500000000001</v>
      </c>
      <c r="HM190" s="107">
        <v>3.0439250000000002</v>
      </c>
      <c r="HN190" s="173">
        <v>-20.881780610559964</v>
      </c>
      <c r="HO190" s="197">
        <f t="shared" si="573"/>
        <v>0.14813336444001379</v>
      </c>
      <c r="HP190" s="218">
        <v>-8.4939250000000008</v>
      </c>
      <c r="HQ190" s="159">
        <f t="shared" si="632"/>
        <v>-1.5</v>
      </c>
      <c r="HR190" s="227">
        <f t="shared" si="633"/>
        <v>0</v>
      </c>
      <c r="HS190" s="198">
        <f t="shared" si="537"/>
        <v>-25.815662509125215</v>
      </c>
      <c r="HT190" s="198">
        <f t="shared" si="557"/>
        <v>-6.6660013998006917E-2</v>
      </c>
      <c r="HU190" s="503">
        <f t="shared" si="634"/>
        <v>1.4813336444001381E-2</v>
      </c>
      <c r="HV190" s="503">
        <f t="shared" si="635"/>
        <v>0</v>
      </c>
      <c r="HW190" s="503">
        <f t="shared" si="539"/>
        <v>0</v>
      </c>
      <c r="HX190" s="503">
        <f t="shared" si="540"/>
        <v>0</v>
      </c>
      <c r="HY190" s="504">
        <f t="shared" si="469"/>
        <v>-25.03110219456121</v>
      </c>
      <c r="HZ190" s="513">
        <f t="shared" si="484"/>
        <v>-3.110800653240332E-2</v>
      </c>
      <c r="IA190" s="513">
        <f t="shared" si="565"/>
        <v>-2.0738671021602217E-2</v>
      </c>
      <c r="IB190" s="513">
        <f t="shared" si="541"/>
        <v>-2.0738671021602217E-2</v>
      </c>
      <c r="IC190" s="513">
        <f t="shared" si="636"/>
        <v>-2.0738671021602217E-2</v>
      </c>
      <c r="ID190" s="513">
        <f t="shared" si="588"/>
        <v>-2.0738671021602217E-2</v>
      </c>
      <c r="IE190" s="103">
        <f t="shared" si="637"/>
        <v>-24.17282078122177</v>
      </c>
      <c r="IF190" s="178"/>
      <c r="IG190" s="179"/>
      <c r="IH190" s="36">
        <v>42432</v>
      </c>
      <c r="II190" s="104">
        <v>3.1051500000000001</v>
      </c>
      <c r="IJ190" s="107">
        <v>3.0439250000000002</v>
      </c>
      <c r="IK190" s="173">
        <v>-20.881780610559964</v>
      </c>
      <c r="IL190" s="197">
        <f t="shared" si="574"/>
        <v>0.14813336444001379</v>
      </c>
      <c r="IM190" s="218"/>
      <c r="IN190" s="159">
        <f t="shared" si="638"/>
        <v>0</v>
      </c>
      <c r="IO190" s="227">
        <f t="shared" si="639"/>
        <v>1.1000000000000001</v>
      </c>
      <c r="IP190" s="198">
        <f t="shared" si="545"/>
        <v>-20.947292812437922</v>
      </c>
      <c r="IQ190" s="198">
        <f t="shared" si="558"/>
        <v>0.16294670088401375</v>
      </c>
      <c r="IR190" s="503">
        <f t="shared" si="640"/>
        <v>0</v>
      </c>
      <c r="IS190" s="503">
        <f t="shared" si="641"/>
        <v>0</v>
      </c>
      <c r="IT190" s="503">
        <f t="shared" si="547"/>
        <v>0</v>
      </c>
      <c r="IU190" s="503">
        <f t="shared" si="548"/>
        <v>0</v>
      </c>
      <c r="IV190" s="504">
        <f t="shared" si="470"/>
        <v>-20.491460553407105</v>
      </c>
      <c r="IW190" s="513">
        <f t="shared" si="486"/>
        <v>0.16294670088401375</v>
      </c>
      <c r="IX190" s="513">
        <f t="shared" si="566"/>
        <v>0.16294670088401375</v>
      </c>
      <c r="IY190" s="513">
        <f t="shared" si="549"/>
        <v>0.16294670088401375</v>
      </c>
      <c r="IZ190" s="513">
        <f t="shared" si="642"/>
        <v>0.16294670088401375</v>
      </c>
      <c r="JA190" s="513">
        <f t="shared" si="589"/>
        <v>0.16294670088401375</v>
      </c>
      <c r="JB190" s="103">
        <f t="shared" si="643"/>
        <v>-20.092306899851998</v>
      </c>
      <c r="JC190" s="184"/>
      <c r="JD190" s="515">
        <v>-20.881780610559964</v>
      </c>
      <c r="JF190" s="159">
        <v>3.656075</v>
      </c>
      <c r="JG190" s="159">
        <f t="shared" si="590"/>
        <v>-20.237163866781895</v>
      </c>
      <c r="JH190" s="159"/>
      <c r="JJ190" s="159">
        <v>-5.1939250000000001</v>
      </c>
      <c r="JK190" s="159">
        <f t="shared" si="591"/>
        <v>-22.441345015900829</v>
      </c>
      <c r="JL190" s="161"/>
      <c r="JN190" s="159">
        <v>-1.1939250000000003</v>
      </c>
      <c r="JO190" s="159">
        <f t="shared" si="592"/>
        <v>-18.022685413447107</v>
      </c>
      <c r="JP190" s="159"/>
      <c r="JR190" s="159">
        <v>4.0560749999999999</v>
      </c>
      <c r="JS190" s="159">
        <f t="shared" si="579"/>
        <v>-18.614353756571919</v>
      </c>
      <c r="JT190" s="159"/>
      <c r="JV190" s="159">
        <v>1.1060750000000001</v>
      </c>
      <c r="JW190" s="159">
        <f t="shared" si="593"/>
        <v>-22.379080288171004</v>
      </c>
      <c r="JX190" s="159"/>
      <c r="JZ190" s="159">
        <v>-1.6939250000000003</v>
      </c>
      <c r="KA190" s="159">
        <f t="shared" si="594"/>
        <v>-23.060337549845535</v>
      </c>
      <c r="KB190" s="159"/>
      <c r="KD190" s="370">
        <v>-8.4939250000000008</v>
      </c>
      <c r="KE190" s="159">
        <f t="shared" si="595"/>
        <v>-24.17282078122177</v>
      </c>
      <c r="KF190" s="159"/>
      <c r="KH190" s="218"/>
      <c r="KI190" s="159"/>
      <c r="KJ190" s="159"/>
      <c r="KK190" s="36">
        <v>42432</v>
      </c>
      <c r="KL190" s="36"/>
    </row>
    <row r="191" spans="1:315" ht="15.75" thickBot="1" x14ac:dyDescent="0.3">
      <c r="A191" s="95">
        <v>41336</v>
      </c>
      <c r="B191" s="36">
        <v>41336</v>
      </c>
      <c r="C191" s="303">
        <v>6.7</v>
      </c>
      <c r="D191" s="303">
        <v>-2.15</v>
      </c>
      <c r="E191" s="303">
        <v>1.8499999999999999</v>
      </c>
      <c r="F191" s="303">
        <v>7.1</v>
      </c>
      <c r="G191" s="303">
        <v>4.1500000000000004</v>
      </c>
      <c r="H191" s="303">
        <v>1.3499999999999999</v>
      </c>
      <c r="I191" s="303">
        <v>-5.45</v>
      </c>
      <c r="J191" s="303"/>
      <c r="K191" s="105"/>
      <c r="L191" s="36">
        <v>42432</v>
      </c>
      <c r="M191" s="104">
        <v>3.1051500000000001</v>
      </c>
      <c r="N191" s="98">
        <f t="shared" si="453"/>
        <v>3.0439250000000002</v>
      </c>
      <c r="O191" s="107">
        <f t="shared" si="454"/>
        <v>2.9832666666666667</v>
      </c>
      <c r="P191" s="264"/>
      <c r="Q191" s="177">
        <v>42432</v>
      </c>
      <c r="R191" s="303">
        <v>6.7</v>
      </c>
      <c r="S191" s="219">
        <v>3.656075</v>
      </c>
      <c r="U191" s="303">
        <v>-2.15</v>
      </c>
      <c r="V191" s="219">
        <v>-5.1939250000000001</v>
      </c>
      <c r="X191" s="303">
        <v>1.8499999999999999</v>
      </c>
      <c r="Y191" s="219">
        <v>-1.1939250000000003</v>
      </c>
      <c r="AA191" s="303">
        <v>7.1</v>
      </c>
      <c r="AB191" s="219">
        <v>4.0560749999999999</v>
      </c>
      <c r="AD191" s="303">
        <v>4.1500000000000004</v>
      </c>
      <c r="AE191" s="218">
        <v>1.1060750000000001</v>
      </c>
      <c r="AG191" s="303">
        <v>1.3499999999999999</v>
      </c>
      <c r="AH191" s="218">
        <v>-1.6939250000000003</v>
      </c>
      <c r="AJ191" s="303">
        <v>-5.45</v>
      </c>
      <c r="AK191" s="218">
        <v>-8.4939250000000008</v>
      </c>
      <c r="AL191" s="103"/>
      <c r="AM191" s="485"/>
      <c r="AN191" s="103"/>
      <c r="AO191" s="103"/>
      <c r="AZ191" s="36">
        <v>42433</v>
      </c>
      <c r="BA191" s="303">
        <v>3.8</v>
      </c>
      <c r="BB191" s="227"/>
      <c r="BC191" s="303">
        <v>0.85</v>
      </c>
      <c r="BD191" s="184"/>
      <c r="BE191" s="303">
        <v>-0.44999999999999996</v>
      </c>
      <c r="BF191" s="184">
        <v>-18.819300000000002</v>
      </c>
      <c r="BG191" s="303">
        <v>6.65</v>
      </c>
      <c r="BH191" s="184"/>
      <c r="BI191" s="303">
        <v>3.75</v>
      </c>
      <c r="BJ191" s="184"/>
      <c r="BK191" s="303">
        <v>0</v>
      </c>
      <c r="BL191" s="374"/>
      <c r="BM191" s="303">
        <v>-7.75</v>
      </c>
      <c r="BN191" s="184"/>
      <c r="BO191" s="103"/>
      <c r="BP191" s="184"/>
      <c r="BQ191">
        <f t="shared" si="578"/>
        <v>1</v>
      </c>
      <c r="BR191" s="36">
        <v>42419</v>
      </c>
      <c r="BS191">
        <v>125</v>
      </c>
      <c r="BT191">
        <f t="shared" si="575"/>
        <v>1.25</v>
      </c>
      <c r="BU191" s="489"/>
      <c r="BV191" s="36">
        <v>42433</v>
      </c>
      <c r="BW191" s="100">
        <v>137</v>
      </c>
      <c r="BX191" s="100">
        <f t="shared" si="576"/>
        <v>1.37</v>
      </c>
      <c r="BY191" s="100">
        <f t="shared" si="577"/>
        <v>-20.727690556760002</v>
      </c>
      <c r="BZ191" s="116"/>
      <c r="CA191" s="116"/>
      <c r="CC191" s="36">
        <v>42433</v>
      </c>
      <c r="CD191" s="104">
        <v>3.2292999999999998</v>
      </c>
      <c r="CE191" s="107">
        <v>3.1672250000000002</v>
      </c>
      <c r="CF191" s="173">
        <v>-20.727690556760002</v>
      </c>
      <c r="CG191" s="197">
        <f t="shared" si="567"/>
        <v>0.15409005379996188</v>
      </c>
      <c r="CH191" s="219">
        <v>0.63277499999999964</v>
      </c>
      <c r="CI191" s="159">
        <f t="shared" si="596"/>
        <v>0</v>
      </c>
      <c r="CJ191" s="227">
        <f t="shared" si="597"/>
        <v>1.1499999999999999</v>
      </c>
      <c r="CK191" s="198">
        <f t="shared" si="489"/>
        <v>-21.125865550375938</v>
      </c>
      <c r="CL191" s="198">
        <f t="shared" si="551"/>
        <v>0.17720356186995545</v>
      </c>
      <c r="CM191" s="503">
        <f t="shared" si="598"/>
        <v>0</v>
      </c>
      <c r="CN191" s="503">
        <f t="shared" si="599"/>
        <v>0</v>
      </c>
      <c r="CO191" s="503">
        <f t="shared" si="491"/>
        <v>0</v>
      </c>
      <c r="CP191" s="503">
        <f t="shared" si="492"/>
        <v>0</v>
      </c>
      <c r="CQ191" s="504">
        <f t="shared" si="463"/>
        <v>-20.975865550375936</v>
      </c>
      <c r="CR191" s="513">
        <f t="shared" si="472"/>
        <v>0.17720356186995545</v>
      </c>
      <c r="CS191" s="513">
        <f t="shared" si="559"/>
        <v>0.17720356186995545</v>
      </c>
      <c r="CT191" s="513">
        <f t="shared" si="493"/>
        <v>0.17720356186995545</v>
      </c>
      <c r="CU191" s="513">
        <f t="shared" si="600"/>
        <v>0.17720356186995545</v>
      </c>
      <c r="CV191" s="513">
        <f t="shared" si="582"/>
        <v>0.17720356186995545</v>
      </c>
      <c r="CW191" s="103">
        <f t="shared" si="601"/>
        <v>-20.059960304911939</v>
      </c>
      <c r="CZ191" s="36">
        <v>42433</v>
      </c>
      <c r="DA191" s="104">
        <v>3.2292999999999998</v>
      </c>
      <c r="DB191" s="107">
        <v>3.1672250000000002</v>
      </c>
      <c r="DC191" s="173">
        <v>-20.727690556760002</v>
      </c>
      <c r="DD191" s="197">
        <f t="shared" si="568"/>
        <v>0.15409005379996188</v>
      </c>
      <c r="DE191" s="219">
        <v>-2.3172250000000001</v>
      </c>
      <c r="DF191" s="159">
        <f t="shared" si="602"/>
        <v>1</v>
      </c>
      <c r="DG191" s="227">
        <f t="shared" si="603"/>
        <v>0</v>
      </c>
      <c r="DH191" s="198">
        <f t="shared" si="497"/>
        <v>-24.488071686393269</v>
      </c>
      <c r="DI191" s="198">
        <f t="shared" si="552"/>
        <v>0.15409005379996188</v>
      </c>
      <c r="DJ191" s="503">
        <f t="shared" si="604"/>
        <v>0</v>
      </c>
      <c r="DK191" s="503">
        <f t="shared" si="605"/>
        <v>0</v>
      </c>
      <c r="DL191" s="503">
        <f t="shared" si="499"/>
        <v>0</v>
      </c>
      <c r="DM191" s="503">
        <f t="shared" si="500"/>
        <v>0</v>
      </c>
      <c r="DN191" s="504">
        <f t="shared" si="464"/>
        <v>-24.187595541513268</v>
      </c>
      <c r="DO191" s="513">
        <f t="shared" si="474"/>
        <v>9.245403227997713E-2</v>
      </c>
      <c r="DP191" s="513">
        <f t="shared" si="560"/>
        <v>6.1636021519984756E-2</v>
      </c>
      <c r="DQ191" s="513">
        <f t="shared" si="501"/>
        <v>6.1636021519984756E-2</v>
      </c>
      <c r="DR191" s="513">
        <f t="shared" si="606"/>
        <v>6.1636021519984756E-2</v>
      </c>
      <c r="DS191" s="513">
        <f t="shared" si="583"/>
        <v>6.1636021519984756E-2</v>
      </c>
      <c r="DT191" s="103">
        <f t="shared" si="607"/>
        <v>-22.379708994380845</v>
      </c>
      <c r="DU191" s="178"/>
      <c r="DV191" s="179"/>
      <c r="DW191" s="36">
        <v>42433</v>
      </c>
      <c r="DX191" s="104">
        <v>3.2292999999999998</v>
      </c>
      <c r="DY191" s="107">
        <v>3.1672250000000002</v>
      </c>
      <c r="DZ191" s="173">
        <v>-20.727690556760002</v>
      </c>
      <c r="EA191" s="197">
        <f t="shared" si="569"/>
        <v>0.15409005379996188</v>
      </c>
      <c r="EB191" s="219">
        <v>-3.6172250000000004</v>
      </c>
      <c r="EC191" s="159">
        <f t="shared" si="608"/>
        <v>0.8</v>
      </c>
      <c r="ED191" s="227">
        <f t="shared" si="609"/>
        <v>0</v>
      </c>
      <c r="EE191" s="198">
        <f t="shared" si="505"/>
        <v>-18.845922729307148</v>
      </c>
      <c r="EF191" s="198">
        <f t="shared" si="553"/>
        <v>0.12327204303996808</v>
      </c>
      <c r="EG191" s="503">
        <f t="shared" si="610"/>
        <v>0</v>
      </c>
      <c r="EH191" s="503">
        <f t="shared" si="611"/>
        <v>0</v>
      </c>
      <c r="EI191" s="503">
        <f t="shared" si="507"/>
        <v>0</v>
      </c>
      <c r="EJ191" s="503">
        <f t="shared" si="508"/>
        <v>0</v>
      </c>
      <c r="EK191" s="504">
        <f t="shared" si="465"/>
        <v>-18.517413370407144</v>
      </c>
      <c r="EL191" s="513">
        <f t="shared" si="476"/>
        <v>0.12327204303996808</v>
      </c>
      <c r="EM191" s="513">
        <f t="shared" si="561"/>
        <v>0.12327204303996808</v>
      </c>
      <c r="EN191" s="513">
        <f t="shared" si="509"/>
        <v>0.12327204303996808</v>
      </c>
      <c r="EO191" s="513">
        <f t="shared" si="612"/>
        <v>0.12327204303996808</v>
      </c>
      <c r="EP191" s="513">
        <f t="shared" si="584"/>
        <v>0.12327204303996808</v>
      </c>
      <c r="EQ191" s="103">
        <f t="shared" si="613"/>
        <v>-17.899413370407139</v>
      </c>
      <c r="ER191" s="229">
        <v>-18.819300000000002</v>
      </c>
      <c r="ES191" s="179"/>
      <c r="ET191" s="36">
        <v>42433</v>
      </c>
      <c r="EU191" s="104">
        <v>3.2292999999999998</v>
      </c>
      <c r="EV191" s="107">
        <v>3.1672250000000002</v>
      </c>
      <c r="EW191" s="173">
        <v>-20.727690556760002</v>
      </c>
      <c r="EX191" s="197">
        <f t="shared" si="570"/>
        <v>0.15409005379996188</v>
      </c>
      <c r="EY191" s="219">
        <v>3.4827750000000002</v>
      </c>
      <c r="EZ191" s="159">
        <f t="shared" si="614"/>
        <v>0</v>
      </c>
      <c r="FA191" s="227">
        <f t="shared" si="615"/>
        <v>1.6</v>
      </c>
      <c r="FB191" s="198">
        <f t="shared" si="513"/>
        <v>-19.508839112327195</v>
      </c>
      <c r="FC191" s="198">
        <f t="shared" si="554"/>
        <v>0.24654408607993972</v>
      </c>
      <c r="FD191" s="503">
        <f t="shared" si="616"/>
        <v>0</v>
      </c>
      <c r="FE191" s="503">
        <f t="shared" si="617"/>
        <v>0</v>
      </c>
      <c r="FF191" s="503">
        <f t="shared" si="515"/>
        <v>0</v>
      </c>
      <c r="FG191" s="503">
        <f t="shared" si="516"/>
        <v>0</v>
      </c>
      <c r="FH191" s="504">
        <f t="shared" si="466"/>
        <v>-20.138839112327187</v>
      </c>
      <c r="FI191" s="513">
        <f t="shared" si="478"/>
        <v>0.24654408607993972</v>
      </c>
      <c r="FJ191" s="513">
        <f t="shared" si="562"/>
        <v>0.24654408607993972</v>
      </c>
      <c r="FK191" s="513">
        <f t="shared" si="517"/>
        <v>0.24654408607993972</v>
      </c>
      <c r="FL191" s="513">
        <f t="shared" si="618"/>
        <v>0.24654408607993972</v>
      </c>
      <c r="FM191" s="513">
        <f t="shared" si="585"/>
        <v>0.24654408607993972</v>
      </c>
      <c r="FN191" s="103">
        <f t="shared" si="619"/>
        <v>-18.36780967049198</v>
      </c>
      <c r="FO191" s="178"/>
      <c r="FP191" s="179"/>
      <c r="FQ191" s="36">
        <v>42433</v>
      </c>
      <c r="FR191" s="104">
        <v>3.2292999999999998</v>
      </c>
      <c r="FS191" s="107">
        <v>3.1672250000000002</v>
      </c>
      <c r="FT191" s="173">
        <v>-20.727690556760002</v>
      </c>
      <c r="FU191" s="197">
        <f t="shared" si="571"/>
        <v>0.15409005379996188</v>
      </c>
      <c r="FV191" s="218">
        <v>0.58277499999999982</v>
      </c>
      <c r="FW191" s="159">
        <f t="shared" si="620"/>
        <v>0</v>
      </c>
      <c r="FX191" s="227">
        <f t="shared" si="621"/>
        <v>1.1499999999999999</v>
      </c>
      <c r="FY191" s="198">
        <f t="shared" si="521"/>
        <v>-23.592609310541967</v>
      </c>
      <c r="FZ191" s="198">
        <f t="shared" si="555"/>
        <v>0.17720356186995545</v>
      </c>
      <c r="GA191" s="503">
        <f t="shared" si="622"/>
        <v>0</v>
      </c>
      <c r="GB191" s="503">
        <f t="shared" si="623"/>
        <v>0</v>
      </c>
      <c r="GC191" s="503">
        <f t="shared" si="523"/>
        <v>0</v>
      </c>
      <c r="GD191" s="503">
        <f t="shared" si="524"/>
        <v>0</v>
      </c>
      <c r="GE191" s="504">
        <f t="shared" si="467"/>
        <v>-23.072609310541964</v>
      </c>
      <c r="GF191" s="513">
        <f t="shared" si="480"/>
        <v>0.17720356186995545</v>
      </c>
      <c r="GG191" s="513">
        <f t="shared" si="563"/>
        <v>0.17720356186995545</v>
      </c>
      <c r="GH191" s="513">
        <f t="shared" si="525"/>
        <v>0.30124605517892428</v>
      </c>
      <c r="GI191" s="513">
        <f t="shared" si="624"/>
        <v>0.30124605517892428</v>
      </c>
      <c r="GJ191" s="513">
        <f t="shared" si="586"/>
        <v>0.30124605517892428</v>
      </c>
      <c r="GK191" s="103">
        <f t="shared" si="625"/>
        <v>-22.077834232992078</v>
      </c>
      <c r="GL191" s="178"/>
      <c r="GM191" s="179"/>
      <c r="GN191" s="36">
        <v>42433</v>
      </c>
      <c r="GO191" s="104">
        <v>3.2292999999999998</v>
      </c>
      <c r="GP191" s="107">
        <v>3.1672250000000002</v>
      </c>
      <c r="GQ191" s="173">
        <v>-20.727690556760002</v>
      </c>
      <c r="GR191" s="197">
        <f t="shared" si="572"/>
        <v>0.15409005379996188</v>
      </c>
      <c r="GS191" s="218">
        <v>-3.1672250000000002</v>
      </c>
      <c r="GT191" s="159">
        <f t="shared" si="626"/>
        <v>0.8</v>
      </c>
      <c r="GU191" s="227">
        <f t="shared" si="627"/>
        <v>0</v>
      </c>
      <c r="GV191" s="198">
        <f t="shared" si="529"/>
        <v>-23.771223035592012</v>
      </c>
      <c r="GW191" s="198">
        <f t="shared" si="556"/>
        <v>0.12327204303996808</v>
      </c>
      <c r="GX191" s="503">
        <f t="shared" si="628"/>
        <v>0</v>
      </c>
      <c r="GY191" s="503">
        <f t="shared" si="629"/>
        <v>0</v>
      </c>
      <c r="GZ191" s="503">
        <f t="shared" si="531"/>
        <v>0</v>
      </c>
      <c r="HA191" s="503">
        <f t="shared" si="532"/>
        <v>0</v>
      </c>
      <c r="HB191" s="504">
        <f t="shared" si="468"/>
        <v>-23.149677164725219</v>
      </c>
      <c r="HC191" s="513">
        <f t="shared" si="482"/>
        <v>7.3963225823980849E-2</v>
      </c>
      <c r="HD191" s="513">
        <f t="shared" si="564"/>
        <v>0.12327204303996808</v>
      </c>
      <c r="HE191" s="513">
        <f t="shared" si="533"/>
        <v>0.12327204303996808</v>
      </c>
      <c r="HF191" s="513">
        <f t="shared" si="630"/>
        <v>0.12327204303996808</v>
      </c>
      <c r="HG191" s="513">
        <f t="shared" si="587"/>
        <v>0.12327204303996808</v>
      </c>
      <c r="HH191" s="103">
        <f t="shared" si="631"/>
        <v>-22.937065506805567</v>
      </c>
      <c r="HJ191" s="179"/>
      <c r="HK191" s="36">
        <v>42433</v>
      </c>
      <c r="HL191" s="104">
        <v>3.2292999999999998</v>
      </c>
      <c r="HM191" s="107">
        <v>3.1672250000000002</v>
      </c>
      <c r="HN191" s="173">
        <v>-20.727690556760002</v>
      </c>
      <c r="HO191" s="197">
        <f t="shared" si="573"/>
        <v>0.15409005379996188</v>
      </c>
      <c r="HP191" s="218">
        <v>-10.917225</v>
      </c>
      <c r="HQ191" s="159">
        <f t="shared" si="632"/>
        <v>-2</v>
      </c>
      <c r="HR191" s="227">
        <f t="shared" si="633"/>
        <v>0</v>
      </c>
      <c r="HS191" s="198">
        <f t="shared" si="537"/>
        <v>-25.908116541405192</v>
      </c>
      <c r="HT191" s="198">
        <f t="shared" si="557"/>
        <v>-9.2454032279977838E-2</v>
      </c>
      <c r="HU191" s="503">
        <f t="shared" si="634"/>
        <v>1.5409005379996189E-2</v>
      </c>
      <c r="HV191" s="503">
        <f t="shared" si="635"/>
        <v>0</v>
      </c>
      <c r="HW191" s="503">
        <f t="shared" si="539"/>
        <v>0</v>
      </c>
      <c r="HX191" s="503">
        <f t="shared" si="540"/>
        <v>0</v>
      </c>
      <c r="HY191" s="504">
        <f t="shared" si="469"/>
        <v>-25.108147221461191</v>
      </c>
      <c r="HZ191" s="513">
        <f t="shared" si="484"/>
        <v>-4.6227016139988988E-2</v>
      </c>
      <c r="IA191" s="513">
        <f t="shared" si="565"/>
        <v>-3.0818010759992659E-2</v>
      </c>
      <c r="IB191" s="513">
        <f t="shared" si="541"/>
        <v>-3.0818010759992659E-2</v>
      </c>
      <c r="IC191" s="513">
        <f t="shared" si="636"/>
        <v>-3.0818010759992659E-2</v>
      </c>
      <c r="ID191" s="513">
        <f t="shared" si="588"/>
        <v>-3.0818010759992659E-2</v>
      </c>
      <c r="IE191" s="103">
        <f t="shared" si="637"/>
        <v>-24.203638791981763</v>
      </c>
      <c r="IF191" s="178"/>
      <c r="IG191" s="179"/>
      <c r="IH191" s="36">
        <v>42433</v>
      </c>
      <c r="II191" s="104">
        <v>3.2292999999999998</v>
      </c>
      <c r="IJ191" s="107">
        <v>3.1672250000000002</v>
      </c>
      <c r="IK191" s="173">
        <v>-20.727690556760002</v>
      </c>
      <c r="IL191" s="197">
        <f t="shared" si="574"/>
        <v>0.15409005379996188</v>
      </c>
      <c r="IM191" s="218"/>
      <c r="IN191" s="159">
        <f t="shared" si="638"/>
        <v>0</v>
      </c>
      <c r="IO191" s="227">
        <f t="shared" si="639"/>
        <v>1.1000000000000001</v>
      </c>
      <c r="IP191" s="198">
        <f t="shared" si="545"/>
        <v>-20.777793753257964</v>
      </c>
      <c r="IQ191" s="198">
        <f t="shared" si="558"/>
        <v>0.16949905917995878</v>
      </c>
      <c r="IR191" s="503">
        <f t="shared" si="640"/>
        <v>0</v>
      </c>
      <c r="IS191" s="503">
        <f t="shared" si="641"/>
        <v>0</v>
      </c>
      <c r="IT191" s="503">
        <f t="shared" si="547"/>
        <v>0</v>
      </c>
      <c r="IU191" s="503">
        <f t="shared" si="548"/>
        <v>0</v>
      </c>
      <c r="IV191" s="504">
        <f t="shared" si="470"/>
        <v>-20.321961494227146</v>
      </c>
      <c r="IW191" s="513">
        <f t="shared" si="486"/>
        <v>0.16949905917995878</v>
      </c>
      <c r="IX191" s="513">
        <f t="shared" si="566"/>
        <v>0.16949905917995878</v>
      </c>
      <c r="IY191" s="513">
        <f t="shared" si="549"/>
        <v>0.16949905917995878</v>
      </c>
      <c r="IZ191" s="513">
        <f t="shared" si="642"/>
        <v>0.16949905917995878</v>
      </c>
      <c r="JA191" s="513">
        <f t="shared" si="589"/>
        <v>0.16949905917995878</v>
      </c>
      <c r="JB191" s="103">
        <f t="shared" si="643"/>
        <v>-19.922807840672039</v>
      </c>
      <c r="JC191" s="184"/>
      <c r="JD191" s="515">
        <v>-20.727690556760002</v>
      </c>
      <c r="JF191" s="159">
        <v>0.63277499999999964</v>
      </c>
      <c r="JG191" s="159">
        <f t="shared" si="590"/>
        <v>-20.059960304911939</v>
      </c>
      <c r="JH191" s="159"/>
      <c r="JJ191" s="159">
        <v>-2.3172250000000001</v>
      </c>
      <c r="JK191" s="159">
        <f t="shared" si="591"/>
        <v>-22.379708994380845</v>
      </c>
      <c r="JL191" s="161"/>
      <c r="JN191" s="159">
        <v>-3.6172250000000004</v>
      </c>
      <c r="JO191" s="159">
        <f t="shared" si="592"/>
        <v>-17.899413370407139</v>
      </c>
      <c r="JP191" s="228">
        <v>-18.819300000000002</v>
      </c>
      <c r="JR191" s="159">
        <v>3.4827750000000002</v>
      </c>
      <c r="JS191" s="159">
        <f t="shared" si="579"/>
        <v>-18.36780967049198</v>
      </c>
      <c r="JT191" s="159"/>
      <c r="JV191" s="159">
        <v>0.58277499999999982</v>
      </c>
      <c r="JW191" s="159">
        <f t="shared" si="593"/>
        <v>-22.077834232992078</v>
      </c>
      <c r="JX191" s="159"/>
      <c r="JZ191" s="159">
        <v>-3.1672250000000002</v>
      </c>
      <c r="KA191" s="159">
        <f t="shared" si="594"/>
        <v>-22.937065506805567</v>
      </c>
      <c r="KB191" s="159"/>
      <c r="KD191" s="370">
        <v>-10.917225</v>
      </c>
      <c r="KE191" s="159">
        <f t="shared" si="595"/>
        <v>-24.203638791981763</v>
      </c>
      <c r="KF191" s="159"/>
      <c r="KH191" s="218"/>
      <c r="KI191" s="159"/>
      <c r="KJ191" s="159"/>
      <c r="KK191" s="36">
        <v>42433</v>
      </c>
      <c r="KL191" s="36"/>
    </row>
    <row r="192" spans="1:315" ht="15.75" customHeight="1" x14ac:dyDescent="0.25">
      <c r="A192" s="95">
        <v>41337</v>
      </c>
      <c r="B192" s="36">
        <v>41337</v>
      </c>
      <c r="C192" s="303">
        <v>3.8</v>
      </c>
      <c r="D192" s="303">
        <v>0.85</v>
      </c>
      <c r="E192" s="303">
        <v>-0.44999999999999996</v>
      </c>
      <c r="F192" s="303">
        <v>6.65</v>
      </c>
      <c r="G192" s="303">
        <v>3.75</v>
      </c>
      <c r="H192" s="303">
        <v>0</v>
      </c>
      <c r="I192" s="303">
        <v>-7.75</v>
      </c>
      <c r="J192" s="303"/>
      <c r="K192" s="105"/>
      <c r="L192" s="36">
        <v>42433</v>
      </c>
      <c r="M192" s="104">
        <v>3.2292999999999998</v>
      </c>
      <c r="N192" s="98">
        <f t="shared" si="453"/>
        <v>3.1672250000000002</v>
      </c>
      <c r="O192" s="107">
        <f t="shared" si="454"/>
        <v>3.1057166666666665</v>
      </c>
      <c r="P192" s="264"/>
      <c r="Q192" s="177">
        <v>42433</v>
      </c>
      <c r="R192" s="303">
        <v>3.8</v>
      </c>
      <c r="S192" s="219">
        <v>0.63277499999999964</v>
      </c>
      <c r="U192" s="303">
        <v>0.85</v>
      </c>
      <c r="V192" s="219">
        <v>-2.3172250000000001</v>
      </c>
      <c r="X192" s="303">
        <v>-0.44999999999999996</v>
      </c>
      <c r="Y192" s="219">
        <v>-3.6172250000000004</v>
      </c>
      <c r="Z192" s="182">
        <v>-18.819300000000002</v>
      </c>
      <c r="AA192" s="303">
        <v>6.65</v>
      </c>
      <c r="AB192" s="219">
        <v>3.4827750000000002</v>
      </c>
      <c r="AD192" s="303">
        <v>3.75</v>
      </c>
      <c r="AE192" s="218">
        <v>0.58277499999999982</v>
      </c>
      <c r="AG192" s="303">
        <v>0</v>
      </c>
      <c r="AH192" s="218">
        <v>-3.1672250000000002</v>
      </c>
      <c r="AJ192" s="303">
        <v>-7.75</v>
      </c>
      <c r="AK192" s="218">
        <v>-10.917225</v>
      </c>
      <c r="AL192" s="103"/>
      <c r="AM192" s="485"/>
      <c r="AN192" s="103"/>
      <c r="AO192" s="103"/>
      <c r="AZ192" s="36">
        <v>42434</v>
      </c>
      <c r="BA192" s="303">
        <v>2.5499999999999998</v>
      </c>
      <c r="BB192" s="227"/>
      <c r="BC192" s="303">
        <v>3.05</v>
      </c>
      <c r="BD192" s="184"/>
      <c r="BE192" s="303">
        <v>0.95000000000000007</v>
      </c>
      <c r="BF192" s="184"/>
      <c r="BG192" s="303">
        <v>8.6999999999999993</v>
      </c>
      <c r="BH192" s="184"/>
      <c r="BI192" s="303">
        <v>0.34999999999999987</v>
      </c>
      <c r="BJ192" s="184"/>
      <c r="BK192" s="303">
        <v>-1.2</v>
      </c>
      <c r="BL192" s="374"/>
      <c r="BM192" s="303">
        <v>-8.3500000000000014</v>
      </c>
      <c r="BN192" s="184"/>
      <c r="BO192" s="103"/>
      <c r="BP192" s="184"/>
      <c r="BQ192">
        <f t="shared" si="578"/>
        <v>1</v>
      </c>
      <c r="BR192" s="36">
        <v>42420</v>
      </c>
      <c r="BS192">
        <v>126</v>
      </c>
      <c r="BT192">
        <f t="shared" si="575"/>
        <v>1.26</v>
      </c>
      <c r="BU192" s="100"/>
      <c r="BV192" s="36">
        <v>42434</v>
      </c>
      <c r="BW192" s="100">
        <v>138</v>
      </c>
      <c r="BX192" s="100">
        <f t="shared" si="576"/>
        <v>1.38</v>
      </c>
      <c r="BY192" s="100">
        <f t="shared" si="577"/>
        <v>-20.567447525759967</v>
      </c>
      <c r="BZ192" s="116"/>
      <c r="CA192" s="116"/>
      <c r="CC192" s="36">
        <v>42434</v>
      </c>
      <c r="CD192" s="104">
        <v>3.3551499999999996</v>
      </c>
      <c r="CE192" s="107">
        <v>3.2922249999999997</v>
      </c>
      <c r="CF192" s="173">
        <v>-20.567447525759967</v>
      </c>
      <c r="CG192" s="197">
        <f t="shared" si="567"/>
        <v>0.16024303100003578</v>
      </c>
      <c r="CH192" s="219">
        <v>-0.74222499999999991</v>
      </c>
      <c r="CI192" s="159">
        <f t="shared" si="596"/>
        <v>0</v>
      </c>
      <c r="CJ192" s="227">
        <f t="shared" si="597"/>
        <v>1.1000000000000001</v>
      </c>
      <c r="CK192" s="198">
        <f t="shared" si="489"/>
        <v>-20.949598216275898</v>
      </c>
      <c r="CL192" s="198">
        <f t="shared" si="551"/>
        <v>0.17626733410003936</v>
      </c>
      <c r="CM192" s="503">
        <f t="shared" si="598"/>
        <v>0</v>
      </c>
      <c r="CN192" s="503">
        <f t="shared" si="599"/>
        <v>0</v>
      </c>
      <c r="CO192" s="503">
        <f t="shared" si="491"/>
        <v>0</v>
      </c>
      <c r="CP192" s="503">
        <f t="shared" si="492"/>
        <v>0</v>
      </c>
      <c r="CQ192" s="504">
        <f t="shared" si="463"/>
        <v>-20.799598216275896</v>
      </c>
      <c r="CR192" s="513">
        <f t="shared" si="472"/>
        <v>0.17626733410003936</v>
      </c>
      <c r="CS192" s="513">
        <f t="shared" si="559"/>
        <v>0.17626733410003936</v>
      </c>
      <c r="CT192" s="513">
        <f t="shared" si="493"/>
        <v>0.17626733410003936</v>
      </c>
      <c r="CU192" s="513">
        <f t="shared" si="600"/>
        <v>0.17626733410003936</v>
      </c>
      <c r="CV192" s="513">
        <f t="shared" si="582"/>
        <v>0.17626733410003936</v>
      </c>
      <c r="CW192" s="103">
        <f t="shared" si="601"/>
        <v>-19.8836929708119</v>
      </c>
      <c r="CZ192" s="36">
        <v>42434</v>
      </c>
      <c r="DA192" s="104">
        <v>3.3551499999999996</v>
      </c>
      <c r="DB192" s="107">
        <v>3.2922249999999997</v>
      </c>
      <c r="DC192" s="173">
        <v>-20.567447525759967</v>
      </c>
      <c r="DD192" s="197">
        <f t="shared" si="568"/>
        <v>0.16024303100003578</v>
      </c>
      <c r="DE192" s="219">
        <v>-0.24222499999999991</v>
      </c>
      <c r="DF192" s="159">
        <f t="shared" si="602"/>
        <v>0</v>
      </c>
      <c r="DG192" s="227">
        <f t="shared" si="603"/>
        <v>1.1000000000000001</v>
      </c>
      <c r="DH192" s="198">
        <f t="shared" si="497"/>
        <v>-24.31180435229323</v>
      </c>
      <c r="DI192" s="198">
        <f t="shared" si="552"/>
        <v>0.17626733410003936</v>
      </c>
      <c r="DJ192" s="503">
        <f t="shared" si="604"/>
        <v>0</v>
      </c>
      <c r="DK192" s="503">
        <f t="shared" si="605"/>
        <v>0</v>
      </c>
      <c r="DL192" s="503">
        <f t="shared" si="499"/>
        <v>0</v>
      </c>
      <c r="DM192" s="503">
        <f t="shared" si="500"/>
        <v>0</v>
      </c>
      <c r="DN192" s="504">
        <f t="shared" si="464"/>
        <v>-24.011328207413229</v>
      </c>
      <c r="DO192" s="513">
        <f t="shared" si="474"/>
        <v>0.17626733410003936</v>
      </c>
      <c r="DP192" s="513">
        <f t="shared" si="560"/>
        <v>7.0506933640015743E-2</v>
      </c>
      <c r="DQ192" s="513">
        <f t="shared" si="501"/>
        <v>0.2996544679700669</v>
      </c>
      <c r="DR192" s="513">
        <f t="shared" si="606"/>
        <v>0.2996544679700669</v>
      </c>
      <c r="DS192" s="513">
        <f t="shared" si="583"/>
        <v>0.2996544679700669</v>
      </c>
      <c r="DT192" s="103">
        <f t="shared" si="607"/>
        <v>-22.080054526410777</v>
      </c>
      <c r="DU192" s="178"/>
      <c r="DV192" s="179"/>
      <c r="DW192" s="36">
        <v>42434</v>
      </c>
      <c r="DX192" s="104">
        <v>3.3551499999999996</v>
      </c>
      <c r="DY192" s="107">
        <v>3.2922249999999997</v>
      </c>
      <c r="DZ192" s="173">
        <v>-20.567447525759967</v>
      </c>
      <c r="EA192" s="197">
        <f t="shared" si="569"/>
        <v>0.16024303100003578</v>
      </c>
      <c r="EB192" s="219">
        <v>-2.3422249999999996</v>
      </c>
      <c r="EC192" s="159">
        <f t="shared" si="608"/>
        <v>1</v>
      </c>
      <c r="ED192" s="227">
        <f t="shared" si="609"/>
        <v>0</v>
      </c>
      <c r="EE192" s="198">
        <f t="shared" si="505"/>
        <v>-18.685679698307112</v>
      </c>
      <c r="EF192" s="198">
        <f t="shared" si="553"/>
        <v>0.16024303100003578</v>
      </c>
      <c r="EG192" s="503">
        <f t="shared" si="610"/>
        <v>0</v>
      </c>
      <c r="EH192" s="503">
        <f t="shared" si="611"/>
        <v>0</v>
      </c>
      <c r="EI192" s="503">
        <f t="shared" si="507"/>
        <v>0</v>
      </c>
      <c r="EJ192" s="503">
        <f t="shared" si="508"/>
        <v>0</v>
      </c>
      <c r="EK192" s="504">
        <f t="shared" si="465"/>
        <v>-18.357170339407109</v>
      </c>
      <c r="EL192" s="513">
        <f t="shared" si="476"/>
        <v>0.16024303100003578</v>
      </c>
      <c r="EM192" s="513">
        <f t="shared" si="561"/>
        <v>0.16024303100003578</v>
      </c>
      <c r="EN192" s="513">
        <f t="shared" si="509"/>
        <v>0.16024303100003578</v>
      </c>
      <c r="EO192" s="513">
        <f t="shared" si="612"/>
        <v>0.16024303100003578</v>
      </c>
      <c r="EP192" s="513">
        <f t="shared" si="584"/>
        <v>0.16024303100003578</v>
      </c>
      <c r="EQ192" s="103">
        <f t="shared" si="613"/>
        <v>-17.739170339407103</v>
      </c>
      <c r="ER192" s="178"/>
      <c r="ES192" s="179"/>
      <c r="ET192" s="36">
        <v>42434</v>
      </c>
      <c r="EU192" s="104">
        <v>3.3551499999999996</v>
      </c>
      <c r="EV192" s="107">
        <v>3.2922249999999997</v>
      </c>
      <c r="EW192" s="173">
        <v>-20.567447525759967</v>
      </c>
      <c r="EX192" s="197">
        <f t="shared" si="570"/>
        <v>0.16024303100003578</v>
      </c>
      <c r="EY192" s="219">
        <v>5.4077749999999991</v>
      </c>
      <c r="EZ192" s="159">
        <f t="shared" si="614"/>
        <v>0</v>
      </c>
      <c r="FA192" s="227">
        <f t="shared" si="615"/>
        <v>1.8</v>
      </c>
      <c r="FB192" s="198">
        <f t="shared" si="513"/>
        <v>-19.22040165652713</v>
      </c>
      <c r="FC192" s="198">
        <f t="shared" si="554"/>
        <v>0.28843745580006441</v>
      </c>
      <c r="FD192" s="503">
        <f t="shared" si="616"/>
        <v>0</v>
      </c>
      <c r="FE192" s="503">
        <f t="shared" si="617"/>
        <v>0</v>
      </c>
      <c r="FF192" s="503">
        <f t="shared" si="515"/>
        <v>0</v>
      </c>
      <c r="FG192" s="503">
        <f t="shared" si="516"/>
        <v>0</v>
      </c>
      <c r="FH192" s="504">
        <f t="shared" si="466"/>
        <v>-19.850401656527122</v>
      </c>
      <c r="FI192" s="513">
        <f t="shared" si="478"/>
        <v>0.28843745580006441</v>
      </c>
      <c r="FJ192" s="513">
        <f t="shared" si="562"/>
        <v>0.28843745580006441</v>
      </c>
      <c r="FK192" s="513">
        <f t="shared" si="517"/>
        <v>0.28843745580006441</v>
      </c>
      <c r="FL192" s="513">
        <f t="shared" si="618"/>
        <v>0.28843745580006441</v>
      </c>
      <c r="FM192" s="513">
        <f t="shared" si="585"/>
        <v>0.28843745580006441</v>
      </c>
      <c r="FN192" s="103">
        <f t="shared" si="619"/>
        <v>-18.079372214691915</v>
      </c>
      <c r="FO192" s="178"/>
      <c r="FP192" s="179"/>
      <c r="FQ192" s="36">
        <v>42434</v>
      </c>
      <c r="FR192" s="104">
        <v>3.3551499999999996</v>
      </c>
      <c r="FS192" s="107">
        <v>3.2922249999999997</v>
      </c>
      <c r="FT192" s="173">
        <v>-20.567447525759967</v>
      </c>
      <c r="FU192" s="197">
        <f t="shared" si="571"/>
        <v>0.16024303100003578</v>
      </c>
      <c r="FV192" s="218">
        <v>-2.9422249999999996</v>
      </c>
      <c r="FW192" s="159">
        <f t="shared" si="620"/>
        <v>1</v>
      </c>
      <c r="FX192" s="227">
        <f t="shared" si="621"/>
        <v>0</v>
      </c>
      <c r="FY192" s="198">
        <f t="shared" si="521"/>
        <v>-23.432366279541931</v>
      </c>
      <c r="FZ192" s="198">
        <f t="shared" si="555"/>
        <v>0.16024303100003578</v>
      </c>
      <c r="GA192" s="503">
        <f t="shared" si="622"/>
        <v>0</v>
      </c>
      <c r="GB192" s="503">
        <f t="shared" si="623"/>
        <v>0</v>
      </c>
      <c r="GC192" s="503">
        <f t="shared" si="523"/>
        <v>0</v>
      </c>
      <c r="GD192" s="503">
        <f t="shared" si="524"/>
        <v>0</v>
      </c>
      <c r="GE192" s="504">
        <f t="shared" si="467"/>
        <v>-22.912366279541928</v>
      </c>
      <c r="GF192" s="513">
        <f t="shared" si="480"/>
        <v>9.6145818600021471E-2</v>
      </c>
      <c r="GG192" s="513">
        <f t="shared" si="563"/>
        <v>0.16024303100003578</v>
      </c>
      <c r="GH192" s="513">
        <f t="shared" si="525"/>
        <v>0.16024303100003578</v>
      </c>
      <c r="GI192" s="513">
        <f t="shared" si="624"/>
        <v>0.16024303100003578</v>
      </c>
      <c r="GJ192" s="513">
        <f t="shared" si="586"/>
        <v>0.16024303100003578</v>
      </c>
      <c r="GK192" s="103">
        <f t="shared" si="625"/>
        <v>-21.917591201992042</v>
      </c>
      <c r="GL192" s="178"/>
      <c r="GM192" s="179"/>
      <c r="GN192" s="36">
        <v>42434</v>
      </c>
      <c r="GO192" s="104">
        <v>3.3551499999999996</v>
      </c>
      <c r="GP192" s="107">
        <v>3.2922249999999997</v>
      </c>
      <c r="GQ192" s="173">
        <v>-20.567447525759967</v>
      </c>
      <c r="GR192" s="197">
        <f t="shared" si="572"/>
        <v>0.16024303100003578</v>
      </c>
      <c r="GS192" s="218">
        <v>-4.4922249999999995</v>
      </c>
      <c r="GT192" s="159">
        <f t="shared" si="626"/>
        <v>0.2</v>
      </c>
      <c r="GU192" s="227">
        <f t="shared" si="627"/>
        <v>0</v>
      </c>
      <c r="GV192" s="198">
        <f t="shared" si="529"/>
        <v>-23.739174429392005</v>
      </c>
      <c r="GW192" s="198">
        <f t="shared" si="556"/>
        <v>3.2048606200007157E-2</v>
      </c>
      <c r="GX192" s="503">
        <f t="shared" si="628"/>
        <v>0</v>
      </c>
      <c r="GY192" s="503">
        <f t="shared" si="629"/>
        <v>0</v>
      </c>
      <c r="GZ192" s="503">
        <f t="shared" si="531"/>
        <v>0</v>
      </c>
      <c r="HA192" s="503">
        <f t="shared" si="532"/>
        <v>0</v>
      </c>
      <c r="HB192" s="504">
        <f t="shared" si="468"/>
        <v>-23.117628558525212</v>
      </c>
      <c r="HC192" s="513">
        <f t="shared" si="482"/>
        <v>1.9229163720004293E-2</v>
      </c>
      <c r="HD192" s="513">
        <f t="shared" si="564"/>
        <v>3.2048606200007157E-2</v>
      </c>
      <c r="HE192" s="513">
        <f t="shared" si="533"/>
        <v>3.2048606200007157E-2</v>
      </c>
      <c r="HF192" s="513">
        <f t="shared" si="630"/>
        <v>3.2048606200007157E-2</v>
      </c>
      <c r="HG192" s="513">
        <f t="shared" si="587"/>
        <v>3.2048606200007157E-2</v>
      </c>
      <c r="HH192" s="103">
        <f t="shared" si="631"/>
        <v>-22.90501690060556</v>
      </c>
      <c r="HJ192" s="179"/>
      <c r="HK192" s="36">
        <v>42434</v>
      </c>
      <c r="HL192" s="104">
        <v>3.3551499999999996</v>
      </c>
      <c r="HM192" s="107">
        <v>3.2922249999999997</v>
      </c>
      <c r="HN192" s="173">
        <v>-20.567447525759967</v>
      </c>
      <c r="HO192" s="197">
        <f t="shared" si="573"/>
        <v>0.16024303100003578</v>
      </c>
      <c r="HP192" s="218">
        <v>-11.642225000000002</v>
      </c>
      <c r="HQ192" s="159">
        <f t="shared" si="632"/>
        <v>-2</v>
      </c>
      <c r="HR192" s="227">
        <f t="shared" si="633"/>
        <v>0</v>
      </c>
      <c r="HS192" s="198">
        <f t="shared" si="537"/>
        <v>-26.004262360005214</v>
      </c>
      <c r="HT192" s="198">
        <f t="shared" si="557"/>
        <v>-9.6145818600021471E-2</v>
      </c>
      <c r="HU192" s="503">
        <f t="shared" si="634"/>
        <v>1.6024303100003578E-2</v>
      </c>
      <c r="HV192" s="503">
        <f t="shared" si="635"/>
        <v>0</v>
      </c>
      <c r="HW192" s="503">
        <f t="shared" si="539"/>
        <v>0</v>
      </c>
      <c r="HX192" s="503">
        <f t="shared" si="540"/>
        <v>0</v>
      </c>
      <c r="HY192" s="504">
        <f t="shared" si="469"/>
        <v>-25.188268736961209</v>
      </c>
      <c r="HZ192" s="513">
        <f t="shared" si="484"/>
        <v>-4.8072909300010735E-2</v>
      </c>
      <c r="IA192" s="513">
        <f t="shared" si="565"/>
        <v>-3.2048606200007157E-2</v>
      </c>
      <c r="IB192" s="513">
        <f t="shared" si="541"/>
        <v>-3.2048606200007157E-2</v>
      </c>
      <c r="IC192" s="513">
        <f t="shared" si="636"/>
        <v>-3.2048606200007157E-2</v>
      </c>
      <c r="ID192" s="513">
        <f t="shared" si="588"/>
        <v>-3.2048606200007157E-2</v>
      </c>
      <c r="IE192" s="103">
        <f t="shared" si="637"/>
        <v>-24.235687398181771</v>
      </c>
      <c r="IF192" s="178"/>
      <c r="IG192" s="179"/>
      <c r="IH192" s="36">
        <v>42434</v>
      </c>
      <c r="II192" s="104">
        <v>3.3551499999999996</v>
      </c>
      <c r="IJ192" s="107">
        <v>3.2922249999999997</v>
      </c>
      <c r="IK192" s="173">
        <v>-20.567447525759967</v>
      </c>
      <c r="IL192" s="197">
        <f t="shared" si="574"/>
        <v>0.16024303100003578</v>
      </c>
      <c r="IM192" s="218"/>
      <c r="IN192" s="159">
        <f t="shared" si="638"/>
        <v>0</v>
      </c>
      <c r="IO192" s="227">
        <f t="shared" si="639"/>
        <v>1.1000000000000001</v>
      </c>
      <c r="IP192" s="198">
        <f t="shared" si="545"/>
        <v>-20.601526419157924</v>
      </c>
      <c r="IQ192" s="198">
        <f t="shared" si="558"/>
        <v>0.17626733410003936</v>
      </c>
      <c r="IR192" s="503">
        <f t="shared" si="640"/>
        <v>0</v>
      </c>
      <c r="IS192" s="503">
        <f t="shared" si="641"/>
        <v>0</v>
      </c>
      <c r="IT192" s="503">
        <f t="shared" si="547"/>
        <v>0</v>
      </c>
      <c r="IU192" s="503">
        <f t="shared" si="548"/>
        <v>0</v>
      </c>
      <c r="IV192" s="504">
        <f t="shared" si="470"/>
        <v>-20.145694160127107</v>
      </c>
      <c r="IW192" s="513">
        <f t="shared" si="486"/>
        <v>0.17626733410003936</v>
      </c>
      <c r="IX192" s="513">
        <f t="shared" si="566"/>
        <v>0.17626733410003936</v>
      </c>
      <c r="IY192" s="513">
        <f t="shared" si="549"/>
        <v>0.17626733410003936</v>
      </c>
      <c r="IZ192" s="513">
        <f t="shared" si="642"/>
        <v>0.17626733410003936</v>
      </c>
      <c r="JA192" s="513">
        <f t="shared" si="589"/>
        <v>0.17626733410003936</v>
      </c>
      <c r="JB192" s="103">
        <f t="shared" si="643"/>
        <v>-19.746540506572</v>
      </c>
      <c r="JC192" s="184"/>
      <c r="JD192" s="515">
        <v>-20.567447525759967</v>
      </c>
      <c r="JF192" s="159">
        <v>-0.74222499999999991</v>
      </c>
      <c r="JG192" s="159">
        <f t="shared" si="590"/>
        <v>-19.8836929708119</v>
      </c>
      <c r="JH192" s="159"/>
      <c r="JJ192" s="159">
        <v>-0.24222499999999991</v>
      </c>
      <c r="JK192" s="159">
        <f t="shared" si="591"/>
        <v>-22.080054526410777</v>
      </c>
      <c r="JL192" s="161"/>
      <c r="JN192" s="159">
        <v>-2.3422249999999996</v>
      </c>
      <c r="JO192" s="159">
        <f t="shared" si="592"/>
        <v>-17.739170339407103</v>
      </c>
      <c r="JP192" s="159"/>
      <c r="JR192" s="159">
        <v>5.4077749999999991</v>
      </c>
      <c r="JS192" s="159">
        <f t="shared" si="579"/>
        <v>-18.079372214691915</v>
      </c>
      <c r="JT192" s="159"/>
      <c r="JV192" s="159">
        <v>-2.9422249999999996</v>
      </c>
      <c r="JW192" s="159">
        <f t="shared" si="593"/>
        <v>-21.917591201992042</v>
      </c>
      <c r="JX192" s="159"/>
      <c r="JZ192" s="159">
        <v>-4.4922249999999995</v>
      </c>
      <c r="KA192" s="159">
        <f t="shared" si="594"/>
        <v>-22.90501690060556</v>
      </c>
      <c r="KB192" s="159"/>
      <c r="KD192" s="370">
        <v>-11.642225000000002</v>
      </c>
      <c r="KE192" s="159">
        <f t="shared" si="595"/>
        <v>-24.235687398181771</v>
      </c>
      <c r="KF192" s="159"/>
      <c r="KH192" s="218"/>
      <c r="KI192" s="159"/>
      <c r="KJ192" s="159"/>
      <c r="KK192" s="36">
        <v>42434</v>
      </c>
      <c r="KL192" s="36"/>
    </row>
    <row r="193" spans="1:315" ht="15.75" thickBot="1" x14ac:dyDescent="0.3">
      <c r="A193" s="95">
        <v>41338</v>
      </c>
      <c r="B193" s="36">
        <v>41338</v>
      </c>
      <c r="C193" s="303">
        <v>2.5499999999999998</v>
      </c>
      <c r="D193" s="303">
        <v>3.05</v>
      </c>
      <c r="E193" s="303">
        <v>0.95000000000000007</v>
      </c>
      <c r="F193" s="303">
        <v>8.6999999999999993</v>
      </c>
      <c r="G193" s="303">
        <v>0.34999999999999987</v>
      </c>
      <c r="H193" s="303">
        <v>-1.2</v>
      </c>
      <c r="I193" s="303">
        <v>-8.3500000000000014</v>
      </c>
      <c r="J193" s="303"/>
      <c r="K193" s="105"/>
      <c r="L193" s="36">
        <v>42434</v>
      </c>
      <c r="M193" s="104">
        <v>3.3551499999999996</v>
      </c>
      <c r="N193" s="98">
        <f t="shared" si="453"/>
        <v>3.2922249999999997</v>
      </c>
      <c r="O193" s="107">
        <f t="shared" si="454"/>
        <v>3.2298666666666667</v>
      </c>
      <c r="P193" s="264"/>
      <c r="Q193" s="177">
        <v>42434</v>
      </c>
      <c r="R193" s="303">
        <v>2.5499999999999998</v>
      </c>
      <c r="S193" s="219">
        <v>-0.74222499999999991</v>
      </c>
      <c r="U193" s="303">
        <v>3.05</v>
      </c>
      <c r="V193" s="219">
        <v>-0.24222499999999991</v>
      </c>
      <c r="X193" s="303">
        <v>0.95000000000000007</v>
      </c>
      <c r="Y193" s="219">
        <v>-2.3422249999999996</v>
      </c>
      <c r="AA193" s="303">
        <v>8.6999999999999993</v>
      </c>
      <c r="AB193" s="219">
        <v>5.4077749999999991</v>
      </c>
      <c r="AD193" s="303">
        <v>0.34999999999999987</v>
      </c>
      <c r="AE193" s="218">
        <v>-2.9422249999999996</v>
      </c>
      <c r="AG193" s="303">
        <v>-1.2</v>
      </c>
      <c r="AH193" s="218">
        <v>-4.4922249999999995</v>
      </c>
      <c r="AJ193" s="303">
        <v>-8.3500000000000014</v>
      </c>
      <c r="AK193" s="218">
        <v>-11.642225000000002</v>
      </c>
      <c r="AL193" s="103"/>
      <c r="AM193" s="485"/>
      <c r="AN193" s="103"/>
      <c r="AO193" s="103"/>
      <c r="AZ193" s="36">
        <v>42435</v>
      </c>
      <c r="BA193" s="303">
        <v>2.2999999999999998</v>
      </c>
      <c r="BB193" s="227"/>
      <c r="BC193" s="303">
        <v>5.25</v>
      </c>
      <c r="BD193" s="184"/>
      <c r="BE193" s="303">
        <v>4.3</v>
      </c>
      <c r="BF193" s="184"/>
      <c r="BG193" s="303">
        <v>11.05</v>
      </c>
      <c r="BH193" s="184"/>
      <c r="BI193" s="303">
        <v>-0.85000000000000009</v>
      </c>
      <c r="BJ193" s="184"/>
      <c r="BK193" s="303">
        <v>-0.15000000000000002</v>
      </c>
      <c r="BL193" s="374"/>
      <c r="BM193" s="303">
        <v>-4.6000000000000005</v>
      </c>
      <c r="BN193" s="184"/>
      <c r="BO193" s="103"/>
      <c r="BP193" s="184"/>
      <c r="BQ193">
        <f t="shared" si="578"/>
        <v>1</v>
      </c>
      <c r="BR193" s="36">
        <v>42421</v>
      </c>
      <c r="BS193">
        <v>127</v>
      </c>
      <c r="BT193">
        <f t="shared" si="575"/>
        <v>1.27</v>
      </c>
      <c r="BU193">
        <v>-22.636922222222218</v>
      </c>
      <c r="BV193" s="36">
        <v>42435</v>
      </c>
      <c r="BW193" s="100">
        <v>139</v>
      </c>
      <c r="BX193" s="100">
        <f t="shared" si="576"/>
        <v>1.39</v>
      </c>
      <c r="BY193" s="100">
        <f t="shared" si="577"/>
        <v>-20.400851273559972</v>
      </c>
      <c r="BZ193" s="116"/>
      <c r="CA193" s="116"/>
      <c r="CC193" s="36">
        <v>42435</v>
      </c>
      <c r="CD193" s="104">
        <v>3.4826999999999999</v>
      </c>
      <c r="CE193" s="107">
        <v>3.4189249999999998</v>
      </c>
      <c r="CF193" s="173">
        <v>-20.400851273559972</v>
      </c>
      <c r="CG193" s="197">
        <f t="shared" si="567"/>
        <v>0.16659625219999441</v>
      </c>
      <c r="CH193" s="219">
        <v>-1.1189249999999999</v>
      </c>
      <c r="CI193" s="159">
        <f t="shared" si="596"/>
        <v>1.05</v>
      </c>
      <c r="CJ193" s="227">
        <f t="shared" si="597"/>
        <v>0</v>
      </c>
      <c r="CK193" s="198">
        <f t="shared" si="489"/>
        <v>-20.774672151465904</v>
      </c>
      <c r="CL193" s="198">
        <f t="shared" si="551"/>
        <v>0.17492606480999484</v>
      </c>
      <c r="CM193" s="503">
        <f t="shared" si="598"/>
        <v>0</v>
      </c>
      <c r="CN193" s="503">
        <f t="shared" si="599"/>
        <v>0</v>
      </c>
      <c r="CO193" s="503">
        <f t="shared" si="491"/>
        <v>0</v>
      </c>
      <c r="CP193" s="503">
        <f t="shared" si="492"/>
        <v>0</v>
      </c>
      <c r="CQ193" s="504">
        <f t="shared" si="463"/>
        <v>-20.624672151465901</v>
      </c>
      <c r="CR193" s="513">
        <f t="shared" si="472"/>
        <v>0.17492606480999484</v>
      </c>
      <c r="CS193" s="513">
        <f t="shared" si="559"/>
        <v>0.17492606480999484</v>
      </c>
      <c r="CT193" s="513">
        <f t="shared" si="493"/>
        <v>0.17492606480999484</v>
      </c>
      <c r="CU193" s="513">
        <f>IF(AND((CF193-2)&gt;CW192,(CH193&gt;0)),(CT193*1.3),CT193)</f>
        <v>0.17492606480999484</v>
      </c>
      <c r="CV193" s="513">
        <f t="shared" si="582"/>
        <v>0.17492606480999484</v>
      </c>
      <c r="CW193" s="103">
        <f t="shared" si="601"/>
        <v>-19.708766906001905</v>
      </c>
      <c r="CZ193" s="36">
        <v>42435</v>
      </c>
      <c r="DA193" s="104">
        <v>3.4826999999999999</v>
      </c>
      <c r="DB193" s="107">
        <v>3.4189249999999998</v>
      </c>
      <c r="DC193" s="173">
        <v>-20.400851273559972</v>
      </c>
      <c r="DD193" s="197">
        <f t="shared" si="568"/>
        <v>0.16659625219999441</v>
      </c>
      <c r="DE193" s="219">
        <v>1.8310750000000002</v>
      </c>
      <c r="DF193" s="159">
        <f t="shared" si="602"/>
        <v>0</v>
      </c>
      <c r="DG193" s="227">
        <f t="shared" si="603"/>
        <v>1.2</v>
      </c>
      <c r="DH193" s="198">
        <f t="shared" si="497"/>
        <v>-24.111888849653237</v>
      </c>
      <c r="DI193" s="198">
        <f t="shared" si="552"/>
        <v>0.19991550263999258</v>
      </c>
      <c r="DJ193" s="503">
        <f t="shared" si="604"/>
        <v>0</v>
      </c>
      <c r="DK193" s="503">
        <f t="shared" si="605"/>
        <v>0</v>
      </c>
      <c r="DL193" s="503">
        <f t="shared" si="499"/>
        <v>0</v>
      </c>
      <c r="DM193" s="503">
        <f t="shared" si="500"/>
        <v>0</v>
      </c>
      <c r="DN193" s="504">
        <f t="shared" si="464"/>
        <v>-23.811412704773236</v>
      </c>
      <c r="DO193" s="513">
        <f t="shared" si="474"/>
        <v>0.19991550263999258</v>
      </c>
      <c r="DP193" s="513">
        <f t="shared" si="560"/>
        <v>0.19991550263999258</v>
      </c>
      <c r="DQ193" s="513">
        <f t="shared" si="501"/>
        <v>0.3398563544879874</v>
      </c>
      <c r="DR193" s="513">
        <f t="shared" si="606"/>
        <v>0.3398563544879874</v>
      </c>
      <c r="DS193" s="513">
        <f t="shared" si="583"/>
        <v>0.3398563544879874</v>
      </c>
      <c r="DT193" s="103">
        <f t="shared" si="607"/>
        <v>-21.740198171922788</v>
      </c>
      <c r="DU193" s="178"/>
      <c r="DV193" s="179"/>
      <c r="DW193" s="36">
        <v>42435</v>
      </c>
      <c r="DX193" s="104">
        <v>3.4826999999999999</v>
      </c>
      <c r="DY193" s="107">
        <v>3.4189249999999998</v>
      </c>
      <c r="DZ193" s="173">
        <v>-20.400851273559972</v>
      </c>
      <c r="EA193" s="197">
        <f t="shared" si="569"/>
        <v>0.16659625219999441</v>
      </c>
      <c r="EB193" s="219">
        <v>0.88107500000000005</v>
      </c>
      <c r="EC193" s="159">
        <f t="shared" si="608"/>
        <v>0</v>
      </c>
      <c r="ED193" s="227">
        <f t="shared" si="609"/>
        <v>1.1499999999999999</v>
      </c>
      <c r="EE193" s="198">
        <f t="shared" si="505"/>
        <v>-18.49409400827712</v>
      </c>
      <c r="EF193" s="198">
        <f t="shared" si="553"/>
        <v>0.19158569002999215</v>
      </c>
      <c r="EG193" s="503">
        <f t="shared" si="610"/>
        <v>0</v>
      </c>
      <c r="EH193" s="503">
        <f t="shared" si="611"/>
        <v>0</v>
      </c>
      <c r="EI193" s="503">
        <f t="shared" si="507"/>
        <v>0</v>
      </c>
      <c r="EJ193" s="503">
        <f t="shared" si="508"/>
        <v>0</v>
      </c>
      <c r="EK193" s="504">
        <f t="shared" si="465"/>
        <v>-18.165584649377116</v>
      </c>
      <c r="EL193" s="513">
        <f t="shared" si="476"/>
        <v>0.19158569002999215</v>
      </c>
      <c r="EM193" s="513">
        <f t="shared" si="561"/>
        <v>0.19158569002999215</v>
      </c>
      <c r="EN193" s="513">
        <f t="shared" si="509"/>
        <v>0.19158569002999215</v>
      </c>
      <c r="EO193" s="513">
        <f t="shared" si="612"/>
        <v>0.19158569002999215</v>
      </c>
      <c r="EP193" s="513">
        <f t="shared" si="584"/>
        <v>0.19158569002999215</v>
      </c>
      <c r="EQ193" s="103">
        <f t="shared" si="613"/>
        <v>-17.547584649377111</v>
      </c>
      <c r="ER193" s="178"/>
      <c r="ES193" s="179"/>
      <c r="ET193" s="36">
        <v>42435</v>
      </c>
      <c r="EU193" s="104">
        <v>3.4826999999999999</v>
      </c>
      <c r="EV193" s="107">
        <v>3.4189249999999998</v>
      </c>
      <c r="EW193" s="173">
        <v>-20.400851273559972</v>
      </c>
      <c r="EX193" s="197">
        <f t="shared" si="570"/>
        <v>0.16659625219999441</v>
      </c>
      <c r="EY193" s="219">
        <v>7.6310750000000009</v>
      </c>
      <c r="EZ193" s="159">
        <f t="shared" si="614"/>
        <v>0</v>
      </c>
      <c r="FA193" s="227">
        <f t="shared" si="615"/>
        <v>3</v>
      </c>
      <c r="FB193" s="198">
        <f t="shared" si="513"/>
        <v>-18.720612899927147</v>
      </c>
      <c r="FC193" s="198">
        <f t="shared" si="554"/>
        <v>0.49978875659998323</v>
      </c>
      <c r="FD193" s="503">
        <f t="shared" si="616"/>
        <v>0</v>
      </c>
      <c r="FE193" s="503">
        <f t="shared" si="617"/>
        <v>0</v>
      </c>
      <c r="FF193" s="503">
        <f t="shared" si="515"/>
        <v>0</v>
      </c>
      <c r="FG193" s="503">
        <f t="shared" si="516"/>
        <v>0</v>
      </c>
      <c r="FH193" s="504">
        <f t="shared" si="466"/>
        <v>-19.350612899927139</v>
      </c>
      <c r="FI193" s="513">
        <f t="shared" si="478"/>
        <v>0.49978875659998323</v>
      </c>
      <c r="FJ193" s="513">
        <f t="shared" si="562"/>
        <v>0.49978875659998323</v>
      </c>
      <c r="FK193" s="513">
        <f t="shared" si="517"/>
        <v>0.49978875659998323</v>
      </c>
      <c r="FL193" s="513">
        <f t="shared" si="618"/>
        <v>0.49978875659998323</v>
      </c>
      <c r="FM193" s="513">
        <f t="shared" si="585"/>
        <v>0.49978875659998323</v>
      </c>
      <c r="FN193" s="103">
        <f t="shared" si="619"/>
        <v>-17.579583458091932</v>
      </c>
      <c r="FO193" s="178"/>
      <c r="FP193" s="179"/>
      <c r="FQ193" s="36">
        <v>42435</v>
      </c>
      <c r="FR193" s="104">
        <v>3.4826999999999999</v>
      </c>
      <c r="FS193" s="107">
        <v>3.4189249999999998</v>
      </c>
      <c r="FT193" s="173">
        <v>-20.400851273559972</v>
      </c>
      <c r="FU193" s="197">
        <f t="shared" si="571"/>
        <v>0.16659625219999441</v>
      </c>
      <c r="FV193" s="218">
        <v>-4.2689249999999994</v>
      </c>
      <c r="FW193" s="159">
        <f t="shared" si="620"/>
        <v>0.2</v>
      </c>
      <c r="FX193" s="227">
        <f t="shared" si="621"/>
        <v>0</v>
      </c>
      <c r="FY193" s="198">
        <f t="shared" si="521"/>
        <v>-23.399047029101933</v>
      </c>
      <c r="FZ193" s="198">
        <f t="shared" si="555"/>
        <v>3.3319250439998171E-2</v>
      </c>
      <c r="GA193" s="503">
        <f t="shared" si="622"/>
        <v>0</v>
      </c>
      <c r="GB193" s="503">
        <f t="shared" si="623"/>
        <v>0</v>
      </c>
      <c r="GC193" s="503">
        <f t="shared" si="523"/>
        <v>0</v>
      </c>
      <c r="GD193" s="503">
        <f t="shared" si="524"/>
        <v>0</v>
      </c>
      <c r="GE193" s="504">
        <f t="shared" si="467"/>
        <v>-22.87904702910193</v>
      </c>
      <c r="GF193" s="513">
        <f t="shared" si="480"/>
        <v>3.3319250439998171E-2</v>
      </c>
      <c r="GG193" s="513">
        <f t="shared" si="563"/>
        <v>3.3319250439998171E-2</v>
      </c>
      <c r="GH193" s="513">
        <f t="shared" si="525"/>
        <v>3.3319250439998171E-2</v>
      </c>
      <c r="GI193" s="513">
        <f t="shared" si="624"/>
        <v>3.3319250439998171E-2</v>
      </c>
      <c r="GJ193" s="513">
        <f t="shared" si="586"/>
        <v>3.3319250439998171E-2</v>
      </c>
      <c r="GK193" s="103">
        <f t="shared" si="625"/>
        <v>-21.884271951552044</v>
      </c>
      <c r="GL193" s="178"/>
      <c r="GM193" s="179"/>
      <c r="GN193" s="36">
        <v>42435</v>
      </c>
      <c r="GO193" s="104">
        <v>3.4826999999999999</v>
      </c>
      <c r="GP193" s="107">
        <v>3.4189249999999998</v>
      </c>
      <c r="GQ193" s="173">
        <v>-20.400851273559972</v>
      </c>
      <c r="GR193" s="197">
        <f t="shared" si="572"/>
        <v>0.16659625219999441</v>
      </c>
      <c r="GS193" s="218">
        <v>-3.5689249999999997</v>
      </c>
      <c r="GT193" s="159">
        <f t="shared" si="626"/>
        <v>0.8</v>
      </c>
      <c r="GU193" s="227">
        <f t="shared" si="627"/>
        <v>0</v>
      </c>
      <c r="GV193" s="198">
        <f t="shared" si="529"/>
        <v>-23.605897427632009</v>
      </c>
      <c r="GW193" s="198">
        <f t="shared" si="556"/>
        <v>0.13327700175999624</v>
      </c>
      <c r="GX193" s="503">
        <f t="shared" si="628"/>
        <v>0</v>
      </c>
      <c r="GY193" s="503">
        <f t="shared" si="629"/>
        <v>0</v>
      </c>
      <c r="GZ193" s="503">
        <f t="shared" si="531"/>
        <v>0</v>
      </c>
      <c r="HA193" s="503">
        <f t="shared" si="532"/>
        <v>0</v>
      </c>
      <c r="HB193" s="504">
        <f t="shared" si="468"/>
        <v>-22.984351556765215</v>
      </c>
      <c r="HC193" s="513">
        <f t="shared" si="482"/>
        <v>7.9966201055997735E-2</v>
      </c>
      <c r="HD193" s="513">
        <f t="shared" si="564"/>
        <v>0.13327700175999624</v>
      </c>
      <c r="HE193" s="513">
        <f t="shared" si="533"/>
        <v>0.13327700175999624</v>
      </c>
      <c r="HF193" s="513">
        <f t="shared" si="630"/>
        <v>0.13327700175999624</v>
      </c>
      <c r="HG193" s="513">
        <f t="shared" si="587"/>
        <v>0.13327700175999624</v>
      </c>
      <c r="HH193" s="103">
        <f t="shared" si="631"/>
        <v>-22.771739898845563</v>
      </c>
      <c r="HJ193" s="179"/>
      <c r="HK193" s="36">
        <v>42435</v>
      </c>
      <c r="HL193" s="104">
        <v>3.4826999999999999</v>
      </c>
      <c r="HM193" s="107">
        <v>3.4189249999999998</v>
      </c>
      <c r="HN193" s="173">
        <v>-20.400851273559972</v>
      </c>
      <c r="HO193" s="197">
        <f t="shared" si="573"/>
        <v>0.16659625219999441</v>
      </c>
      <c r="HP193" s="218">
        <v>-8.0189249999999994</v>
      </c>
      <c r="HQ193" s="159">
        <f t="shared" si="632"/>
        <v>-1.5</v>
      </c>
      <c r="HR193" s="227">
        <f t="shared" si="633"/>
        <v>0</v>
      </c>
      <c r="HS193" s="198">
        <f t="shared" si="537"/>
        <v>-26.079230673495211</v>
      </c>
      <c r="HT193" s="198">
        <f t="shared" si="557"/>
        <v>-7.4968313489996774E-2</v>
      </c>
      <c r="HU193" s="503">
        <f t="shared" si="634"/>
        <v>1.6659625219999443E-2</v>
      </c>
      <c r="HV193" s="503">
        <f t="shared" si="635"/>
        <v>0</v>
      </c>
      <c r="HW193" s="503">
        <f t="shared" si="539"/>
        <v>0</v>
      </c>
      <c r="HX193" s="503">
        <f t="shared" si="540"/>
        <v>0</v>
      </c>
      <c r="HY193" s="504">
        <f t="shared" si="469"/>
        <v>-25.246577425231205</v>
      </c>
      <c r="HZ193" s="513">
        <f t="shared" si="484"/>
        <v>-3.4985212961998392E-2</v>
      </c>
      <c r="IA193" s="513">
        <f t="shared" si="565"/>
        <v>-2.3323475307998932E-2</v>
      </c>
      <c r="IB193" s="513">
        <f t="shared" si="541"/>
        <v>-2.3323475307998932E-2</v>
      </c>
      <c r="IC193" s="513">
        <f t="shared" si="636"/>
        <v>-2.3323475307998932E-2</v>
      </c>
      <c r="ID193" s="513">
        <f t="shared" si="588"/>
        <v>-2.3323475307998932E-2</v>
      </c>
      <c r="IE193" s="103">
        <f t="shared" si="637"/>
        <v>-24.259010873489771</v>
      </c>
      <c r="IF193" s="178"/>
      <c r="IG193" s="179"/>
      <c r="IH193" s="36">
        <v>42435</v>
      </c>
      <c r="II193" s="104">
        <v>3.4826999999999999</v>
      </c>
      <c r="IJ193" s="107">
        <v>3.4189249999999998</v>
      </c>
      <c r="IK193" s="173">
        <v>-20.400851273559972</v>
      </c>
      <c r="IL193" s="197">
        <f t="shared" si="574"/>
        <v>0.16659625219999441</v>
      </c>
      <c r="IM193" s="218"/>
      <c r="IN193" s="159">
        <f t="shared" si="638"/>
        <v>0</v>
      </c>
      <c r="IO193" s="227">
        <f t="shared" si="639"/>
        <v>1.1000000000000001</v>
      </c>
      <c r="IP193" s="198">
        <f t="shared" si="545"/>
        <v>-20.418270541737929</v>
      </c>
      <c r="IQ193" s="198">
        <f t="shared" si="558"/>
        <v>0.18325587741999527</v>
      </c>
      <c r="IR193" s="503">
        <f t="shared" si="640"/>
        <v>0</v>
      </c>
      <c r="IS193" s="503">
        <f t="shared" si="641"/>
        <v>0</v>
      </c>
      <c r="IT193" s="503">
        <f t="shared" si="547"/>
        <v>0</v>
      </c>
      <c r="IU193" s="503">
        <f t="shared" si="548"/>
        <v>0</v>
      </c>
      <c r="IV193" s="504">
        <f t="shared" si="470"/>
        <v>-19.962438282707112</v>
      </c>
      <c r="IW193" s="513">
        <f t="shared" si="486"/>
        <v>0.18325587741999527</v>
      </c>
      <c r="IX193" s="513">
        <f t="shared" si="566"/>
        <v>0.18325587741999527</v>
      </c>
      <c r="IY193" s="513">
        <f t="shared" si="549"/>
        <v>0.18325587741999527</v>
      </c>
      <c r="IZ193" s="513">
        <f t="shared" si="642"/>
        <v>0.18325587741999527</v>
      </c>
      <c r="JA193" s="513">
        <f t="shared" si="589"/>
        <v>0.18325587741999527</v>
      </c>
      <c r="JB193" s="103">
        <f t="shared" si="643"/>
        <v>-19.563284629152005</v>
      </c>
      <c r="JC193" s="184"/>
      <c r="JD193" s="515">
        <v>-20.400851273559972</v>
      </c>
      <c r="JF193" s="159">
        <v>-1.1189249999999999</v>
      </c>
      <c r="JG193" s="159">
        <f t="shared" si="590"/>
        <v>-19.708766906001905</v>
      </c>
      <c r="JH193" s="159"/>
      <c r="JJ193" s="159">
        <v>1.8310750000000002</v>
      </c>
      <c r="JK193" s="159">
        <f t="shared" si="591"/>
        <v>-21.740198171922788</v>
      </c>
      <c r="JL193" s="161"/>
      <c r="JN193" s="159">
        <v>0.88107500000000005</v>
      </c>
      <c r="JO193" s="159">
        <f t="shared" si="592"/>
        <v>-17.547584649377111</v>
      </c>
      <c r="JP193" s="159"/>
      <c r="JR193" s="159">
        <v>7.6310750000000009</v>
      </c>
      <c r="JS193" s="159">
        <f t="shared" si="579"/>
        <v>-17.579583458091932</v>
      </c>
      <c r="JT193" s="159"/>
      <c r="JV193" s="159">
        <v>-4.2689249999999994</v>
      </c>
      <c r="JW193" s="159">
        <f t="shared" si="593"/>
        <v>-21.884271951552044</v>
      </c>
      <c r="JX193" s="159"/>
      <c r="JZ193" s="159">
        <v>-3.5689249999999997</v>
      </c>
      <c r="KA193" s="159">
        <f t="shared" si="594"/>
        <v>-22.771739898845563</v>
      </c>
      <c r="KB193" s="159"/>
      <c r="KD193" s="370">
        <v>-8.0189249999999994</v>
      </c>
      <c r="KE193" s="159">
        <f t="shared" si="595"/>
        <v>-24.259010873489771</v>
      </c>
      <c r="KF193" s="159"/>
      <c r="KH193" s="218"/>
      <c r="KI193" s="159"/>
      <c r="KJ193" s="159"/>
      <c r="KK193" s="36">
        <v>42435</v>
      </c>
      <c r="KL193" s="36"/>
    </row>
    <row r="194" spans="1:315" ht="15.75" thickBot="1" x14ac:dyDescent="0.3">
      <c r="A194" s="95">
        <v>41339</v>
      </c>
      <c r="B194" s="36">
        <v>41339</v>
      </c>
      <c r="C194" s="303">
        <v>2.2999999999999998</v>
      </c>
      <c r="D194" s="303">
        <v>5.25</v>
      </c>
      <c r="E194" s="303">
        <v>4.3</v>
      </c>
      <c r="F194" s="303">
        <v>11.05</v>
      </c>
      <c r="G194" s="303">
        <v>-0.85000000000000009</v>
      </c>
      <c r="H194" s="303">
        <v>-0.15000000000000002</v>
      </c>
      <c r="I194" s="303">
        <v>-4.6000000000000005</v>
      </c>
      <c r="J194" s="303"/>
      <c r="K194" s="105"/>
      <c r="L194" s="36">
        <v>42435</v>
      </c>
      <c r="M194" s="104">
        <v>3.4826999999999999</v>
      </c>
      <c r="N194" s="98">
        <f t="shared" si="453"/>
        <v>3.4189249999999998</v>
      </c>
      <c r="O194" s="107">
        <f t="shared" si="454"/>
        <v>3.3557166666666665</v>
      </c>
      <c r="P194" s="264"/>
      <c r="Q194" s="177">
        <v>42435</v>
      </c>
      <c r="R194" s="303">
        <v>2.2999999999999998</v>
      </c>
      <c r="S194" s="219">
        <v>-1.1189249999999999</v>
      </c>
      <c r="U194" s="303">
        <v>5.25</v>
      </c>
      <c r="V194" s="219">
        <v>1.8310750000000002</v>
      </c>
      <c r="X194" s="303">
        <v>4.3</v>
      </c>
      <c r="Y194" s="219">
        <v>0.88107500000000005</v>
      </c>
      <c r="AA194" s="303">
        <v>11.05</v>
      </c>
      <c r="AB194" s="219">
        <v>7.6310750000000009</v>
      </c>
      <c r="AD194" s="303">
        <v>-0.85000000000000009</v>
      </c>
      <c r="AE194" s="218">
        <v>-4.2689249999999994</v>
      </c>
      <c r="AG194" s="303">
        <v>-0.15000000000000002</v>
      </c>
      <c r="AH194" s="218">
        <v>-3.5689249999999997</v>
      </c>
      <c r="AJ194" s="303">
        <v>-4.6000000000000005</v>
      </c>
      <c r="AK194" s="218">
        <v>-8.0189249999999994</v>
      </c>
      <c r="AL194" s="103"/>
      <c r="AM194" s="485"/>
      <c r="AN194" s="103"/>
      <c r="AO194" s="103"/>
      <c r="AZ194" s="36">
        <v>42436</v>
      </c>
      <c r="BA194" s="303">
        <v>2.9</v>
      </c>
      <c r="BB194" s="227">
        <v>-19.885311111111108</v>
      </c>
      <c r="BC194" s="303">
        <v>7.35</v>
      </c>
      <c r="BD194" s="184"/>
      <c r="BE194" s="303">
        <v>5.25</v>
      </c>
      <c r="BF194" s="184"/>
      <c r="BG194" s="303">
        <v>7.9499999999999993</v>
      </c>
      <c r="BH194" s="184"/>
      <c r="BI194" s="303">
        <v>-0.55000000000000004</v>
      </c>
      <c r="BJ194" s="184"/>
      <c r="BK194" s="303">
        <v>0.64999999999999991</v>
      </c>
      <c r="BL194" s="374"/>
      <c r="BM194" s="303">
        <v>-0.5</v>
      </c>
      <c r="BN194" s="184"/>
      <c r="BO194" s="103"/>
      <c r="BP194" s="184"/>
      <c r="BQ194">
        <f t="shared" si="578"/>
        <v>1</v>
      </c>
      <c r="BR194" s="36">
        <v>42422</v>
      </c>
      <c r="BS194">
        <v>128</v>
      </c>
      <c r="BT194">
        <f t="shared" si="575"/>
        <v>1.28</v>
      </c>
      <c r="BU194" s="100"/>
      <c r="BV194" s="36">
        <v>42436</v>
      </c>
      <c r="BW194" s="100">
        <v>140</v>
      </c>
      <c r="BX194" s="100">
        <f t="shared" si="576"/>
        <v>1.4</v>
      </c>
      <c r="BY194" s="100">
        <f t="shared" si="577"/>
        <v>-20.227697599999992</v>
      </c>
      <c r="BZ194" s="116"/>
      <c r="CA194" s="116"/>
      <c r="CC194" s="36">
        <v>42436</v>
      </c>
      <c r="CD194" s="104">
        <v>3.6119500000000002</v>
      </c>
      <c r="CE194" s="107">
        <v>3.5473249999999998</v>
      </c>
      <c r="CF194" s="173">
        <v>-20.227697599999992</v>
      </c>
      <c r="CG194" s="197">
        <f t="shared" si="567"/>
        <v>0.17315367355998035</v>
      </c>
      <c r="CH194" s="219">
        <v>-0.64732499999999993</v>
      </c>
      <c r="CI194" s="159">
        <f t="shared" si="596"/>
        <v>0</v>
      </c>
      <c r="CJ194" s="227">
        <f t="shared" si="597"/>
        <v>1.1000000000000001</v>
      </c>
      <c r="CK194" s="198">
        <f t="shared" si="489"/>
        <v>-20.584203110549925</v>
      </c>
      <c r="CL194" s="198">
        <f t="shared" si="551"/>
        <v>0.19046904091597838</v>
      </c>
      <c r="CM194" s="503">
        <f t="shared" si="598"/>
        <v>0</v>
      </c>
      <c r="CN194" s="503">
        <f t="shared" si="599"/>
        <v>0</v>
      </c>
      <c r="CO194" s="503">
        <f t="shared" si="491"/>
        <v>0</v>
      </c>
      <c r="CP194" s="503">
        <f t="shared" si="492"/>
        <v>0</v>
      </c>
      <c r="CQ194" s="504">
        <f t="shared" si="463"/>
        <v>-20.434203110549923</v>
      </c>
      <c r="CR194" s="513">
        <f t="shared" si="472"/>
        <v>0.19046904091597838</v>
      </c>
      <c r="CS194" s="513">
        <f t="shared" si="559"/>
        <v>0.19046904091597838</v>
      </c>
      <c r="CT194" s="513">
        <f t="shared" si="493"/>
        <v>0.19046904091597838</v>
      </c>
      <c r="CU194" s="513">
        <f t="shared" si="600"/>
        <v>0.19046904091597838</v>
      </c>
      <c r="CV194" s="513">
        <f t="shared" si="582"/>
        <v>0.19046904091597838</v>
      </c>
      <c r="CW194" s="103">
        <f t="shared" si="601"/>
        <v>-19.518297865085927</v>
      </c>
      <c r="CX194" s="228">
        <v>-19.885311111111108</v>
      </c>
      <c r="CZ194" s="36">
        <v>42436</v>
      </c>
      <c r="DA194" s="104">
        <v>3.6119500000000002</v>
      </c>
      <c r="DB194" s="107">
        <v>3.5473249999999998</v>
      </c>
      <c r="DC194" s="173">
        <v>-20.227697599999992</v>
      </c>
      <c r="DD194" s="197">
        <f t="shared" si="568"/>
        <v>0.17315367355998035</v>
      </c>
      <c r="DE194" s="219">
        <v>3.8026749999999998</v>
      </c>
      <c r="DF194" s="159">
        <f t="shared" si="602"/>
        <v>0</v>
      </c>
      <c r="DG194" s="227">
        <f t="shared" si="603"/>
        <v>1.6</v>
      </c>
      <c r="DH194" s="198">
        <f t="shared" si="497"/>
        <v>-23.834842971957269</v>
      </c>
      <c r="DI194" s="198">
        <f t="shared" si="552"/>
        <v>0.27704587769596856</v>
      </c>
      <c r="DJ194" s="503">
        <f t="shared" si="604"/>
        <v>0</v>
      </c>
      <c r="DK194" s="503">
        <f t="shared" si="605"/>
        <v>0</v>
      </c>
      <c r="DL194" s="503">
        <f t="shared" si="499"/>
        <v>0</v>
      </c>
      <c r="DM194" s="503">
        <f t="shared" si="500"/>
        <v>0</v>
      </c>
      <c r="DN194" s="504">
        <f t="shared" si="464"/>
        <v>-23.534366827077267</v>
      </c>
      <c r="DO194" s="513">
        <f t="shared" si="474"/>
        <v>0.27704587769596856</v>
      </c>
      <c r="DP194" s="513">
        <f t="shared" si="560"/>
        <v>0.27704587769596856</v>
      </c>
      <c r="DQ194" s="513">
        <f t="shared" si="501"/>
        <v>0.47097799208314656</v>
      </c>
      <c r="DR194" s="513">
        <f t="shared" si="606"/>
        <v>0.47097799208314656</v>
      </c>
      <c r="DS194" s="513">
        <f t="shared" si="583"/>
        <v>0.47097799208314656</v>
      </c>
      <c r="DT194" s="103">
        <f t="shared" si="607"/>
        <v>-21.269220179839643</v>
      </c>
      <c r="DU194" s="178"/>
      <c r="DV194" s="179"/>
      <c r="DW194" s="36">
        <v>42436</v>
      </c>
      <c r="DX194" s="104">
        <v>3.6119500000000002</v>
      </c>
      <c r="DY194" s="107">
        <v>3.5473249999999998</v>
      </c>
      <c r="DZ194" s="173">
        <v>-20.227697599999992</v>
      </c>
      <c r="EA194" s="197">
        <f t="shared" si="569"/>
        <v>0.17315367355998035</v>
      </c>
      <c r="EB194" s="219">
        <v>1.7026750000000002</v>
      </c>
      <c r="EC194" s="159">
        <f t="shared" si="608"/>
        <v>0</v>
      </c>
      <c r="ED194" s="227">
        <f t="shared" si="609"/>
        <v>1.2</v>
      </c>
      <c r="EE194" s="198">
        <f t="shared" si="505"/>
        <v>-18.286309600005143</v>
      </c>
      <c r="EF194" s="198">
        <f t="shared" si="553"/>
        <v>0.20778440827197642</v>
      </c>
      <c r="EG194" s="503">
        <f t="shared" si="610"/>
        <v>0</v>
      </c>
      <c r="EH194" s="503">
        <f t="shared" si="611"/>
        <v>0</v>
      </c>
      <c r="EI194" s="503">
        <f t="shared" si="507"/>
        <v>0</v>
      </c>
      <c r="EJ194" s="503">
        <f t="shared" si="508"/>
        <v>0</v>
      </c>
      <c r="EK194" s="504">
        <f t="shared" si="465"/>
        <v>-17.95780024110514</v>
      </c>
      <c r="EL194" s="513">
        <f t="shared" si="476"/>
        <v>0.20778440827197642</v>
      </c>
      <c r="EM194" s="513">
        <f t="shared" si="561"/>
        <v>0.20778440827197642</v>
      </c>
      <c r="EN194" s="513">
        <f t="shared" si="509"/>
        <v>0.20778440827197642</v>
      </c>
      <c r="EO194" s="513">
        <f t="shared" si="612"/>
        <v>0.20778440827197642</v>
      </c>
      <c r="EP194" s="513">
        <f t="shared" si="584"/>
        <v>0.20778440827197642</v>
      </c>
      <c r="EQ194" s="103">
        <f t="shared" si="613"/>
        <v>-17.339800241105134</v>
      </c>
      <c r="ER194" s="178"/>
      <c r="ES194" s="179"/>
      <c r="ET194" s="36">
        <v>42436</v>
      </c>
      <c r="EU194" s="104">
        <v>3.6119500000000002</v>
      </c>
      <c r="EV194" s="107">
        <v>3.5473249999999998</v>
      </c>
      <c r="EW194" s="173">
        <v>-20.227697599999992</v>
      </c>
      <c r="EX194" s="197">
        <f t="shared" si="570"/>
        <v>0.17315367355998035</v>
      </c>
      <c r="EY194" s="219">
        <v>4.4026749999999995</v>
      </c>
      <c r="EZ194" s="159">
        <f t="shared" si="614"/>
        <v>0</v>
      </c>
      <c r="FA194" s="227">
        <f t="shared" si="615"/>
        <v>1.8</v>
      </c>
      <c r="FB194" s="198">
        <f t="shared" si="513"/>
        <v>-18.408936287519182</v>
      </c>
      <c r="FC194" s="198">
        <f t="shared" si="554"/>
        <v>0.31167661240796463</v>
      </c>
      <c r="FD194" s="503">
        <f t="shared" si="616"/>
        <v>0</v>
      </c>
      <c r="FE194" s="503">
        <f t="shared" si="617"/>
        <v>0</v>
      </c>
      <c r="FF194" s="503">
        <f t="shared" si="515"/>
        <v>0</v>
      </c>
      <c r="FG194" s="503">
        <f t="shared" si="516"/>
        <v>0</v>
      </c>
      <c r="FH194" s="504">
        <f t="shared" si="466"/>
        <v>-19.038936287519174</v>
      </c>
      <c r="FI194" s="513">
        <f t="shared" si="478"/>
        <v>0.31167661240796463</v>
      </c>
      <c r="FJ194" s="513">
        <f t="shared" si="562"/>
        <v>0.31167661240796463</v>
      </c>
      <c r="FK194" s="513">
        <f t="shared" si="517"/>
        <v>0.31167661240796463</v>
      </c>
      <c r="FL194" s="513">
        <f t="shared" si="618"/>
        <v>0.31167661240796463</v>
      </c>
      <c r="FM194" s="513">
        <f t="shared" si="585"/>
        <v>0.31167661240796463</v>
      </c>
      <c r="FN194" s="103">
        <f t="shared" si="619"/>
        <v>-17.267906845683967</v>
      </c>
      <c r="FO194" s="178"/>
      <c r="FP194" s="179"/>
      <c r="FQ194" s="36">
        <v>42436</v>
      </c>
      <c r="FR194" s="104">
        <v>3.6119500000000002</v>
      </c>
      <c r="FS194" s="107">
        <v>3.5473249999999998</v>
      </c>
      <c r="FT194" s="173">
        <v>-20.227697599999992</v>
      </c>
      <c r="FU194" s="197">
        <f t="shared" si="571"/>
        <v>0.17315367355998035</v>
      </c>
      <c r="FV194" s="218">
        <v>-4.0973249999999997</v>
      </c>
      <c r="FW194" s="159">
        <f t="shared" si="620"/>
        <v>0.2</v>
      </c>
      <c r="FX194" s="227">
        <f t="shared" si="621"/>
        <v>0</v>
      </c>
      <c r="FY194" s="198">
        <f t="shared" si="521"/>
        <v>-23.364416294389937</v>
      </c>
      <c r="FZ194" s="198">
        <f t="shared" si="555"/>
        <v>3.463073471199607E-2</v>
      </c>
      <c r="GA194" s="503">
        <f t="shared" si="622"/>
        <v>0</v>
      </c>
      <c r="GB194" s="503">
        <f t="shared" si="623"/>
        <v>0</v>
      </c>
      <c r="GC194" s="503">
        <f t="shared" si="523"/>
        <v>0</v>
      </c>
      <c r="GD194" s="503">
        <f t="shared" si="524"/>
        <v>0</v>
      </c>
      <c r="GE194" s="504">
        <f t="shared" si="467"/>
        <v>-22.844416294389934</v>
      </c>
      <c r="GF194" s="513">
        <f t="shared" si="480"/>
        <v>3.463073471199607E-2</v>
      </c>
      <c r="GG194" s="513">
        <f t="shared" si="563"/>
        <v>3.463073471199607E-2</v>
      </c>
      <c r="GH194" s="513">
        <f t="shared" si="525"/>
        <v>3.463073471199607E-2</v>
      </c>
      <c r="GI194" s="513">
        <f t="shared" si="624"/>
        <v>3.463073471199607E-2</v>
      </c>
      <c r="GJ194" s="513">
        <f t="shared" si="586"/>
        <v>3.463073471199607E-2</v>
      </c>
      <c r="GK194" s="103">
        <f t="shared" si="625"/>
        <v>-21.849641216840048</v>
      </c>
      <c r="GL194" s="178"/>
      <c r="GM194" s="179"/>
      <c r="GN194" s="36">
        <v>42436</v>
      </c>
      <c r="GO194" s="104">
        <v>3.6119500000000002</v>
      </c>
      <c r="GP194" s="107">
        <v>3.5473249999999998</v>
      </c>
      <c r="GQ194" s="173">
        <v>-20.227697599999992</v>
      </c>
      <c r="GR194" s="197">
        <f t="shared" si="572"/>
        <v>0.17315367355998035</v>
      </c>
      <c r="GS194" s="218">
        <v>-2.8973249999999999</v>
      </c>
      <c r="GT194" s="159">
        <f t="shared" si="626"/>
        <v>1</v>
      </c>
      <c r="GU194" s="227">
        <f t="shared" si="627"/>
        <v>0</v>
      </c>
      <c r="GV194" s="198">
        <f t="shared" si="529"/>
        <v>-23.432743754072028</v>
      </c>
      <c r="GW194" s="198">
        <f t="shared" si="556"/>
        <v>0.17315367355998035</v>
      </c>
      <c r="GX194" s="503">
        <f t="shared" si="628"/>
        <v>0</v>
      </c>
      <c r="GY194" s="503">
        <f t="shared" si="629"/>
        <v>0</v>
      </c>
      <c r="GZ194" s="503">
        <f t="shared" si="531"/>
        <v>0</v>
      </c>
      <c r="HA194" s="503">
        <f t="shared" si="532"/>
        <v>0</v>
      </c>
      <c r="HB194" s="504">
        <f t="shared" si="468"/>
        <v>-22.811197883205235</v>
      </c>
      <c r="HC194" s="513">
        <f t="shared" si="482"/>
        <v>0.17315367355998035</v>
      </c>
      <c r="HD194" s="513">
        <f t="shared" si="564"/>
        <v>0.17315367355998035</v>
      </c>
      <c r="HE194" s="513">
        <f t="shared" si="533"/>
        <v>0.17315367355998035</v>
      </c>
      <c r="HF194" s="513">
        <f t="shared" si="630"/>
        <v>0.17315367355998035</v>
      </c>
      <c r="HG194" s="513">
        <f t="shared" si="587"/>
        <v>0.17315367355998035</v>
      </c>
      <c r="HH194" s="103">
        <f t="shared" si="631"/>
        <v>-22.598586225285583</v>
      </c>
      <c r="HJ194" s="179"/>
      <c r="HK194" s="36">
        <v>42436</v>
      </c>
      <c r="HL194" s="104">
        <v>3.6119500000000002</v>
      </c>
      <c r="HM194" s="107">
        <v>3.5473249999999998</v>
      </c>
      <c r="HN194" s="173">
        <v>-20.227697599999992</v>
      </c>
      <c r="HO194" s="197">
        <f t="shared" si="573"/>
        <v>0.17315367355998035</v>
      </c>
      <c r="HP194" s="218">
        <v>-4.0473249999999998</v>
      </c>
      <c r="HQ194" s="159">
        <f t="shared" si="632"/>
        <v>0.2</v>
      </c>
      <c r="HR194" s="227">
        <f t="shared" si="633"/>
        <v>0</v>
      </c>
      <c r="HS194" s="198">
        <f t="shared" si="537"/>
        <v>-26.044599938783215</v>
      </c>
      <c r="HT194" s="198">
        <f t="shared" si="557"/>
        <v>3.463073471199607E-2</v>
      </c>
      <c r="HU194" s="503">
        <f t="shared" si="634"/>
        <v>3.463073471199607E-2</v>
      </c>
      <c r="HV194" s="503">
        <f t="shared" si="635"/>
        <v>0</v>
      </c>
      <c r="HW194" s="503">
        <f t="shared" si="539"/>
        <v>0</v>
      </c>
      <c r="HX194" s="503">
        <f t="shared" si="540"/>
        <v>0</v>
      </c>
      <c r="HY194" s="504">
        <f t="shared" si="469"/>
        <v>-25.177315955807213</v>
      </c>
      <c r="HZ194" s="513">
        <f t="shared" si="484"/>
        <v>4.1556881654395285E-2</v>
      </c>
      <c r="IA194" s="513">
        <f t="shared" si="565"/>
        <v>2.7704587769596858E-2</v>
      </c>
      <c r="IB194" s="513">
        <f t="shared" si="541"/>
        <v>2.7704587769596858E-2</v>
      </c>
      <c r="IC194" s="513">
        <f t="shared" si="636"/>
        <v>2.7704587769596858E-2</v>
      </c>
      <c r="ID194" s="513">
        <f t="shared" si="588"/>
        <v>2.7704587769596858E-2</v>
      </c>
      <c r="IE194" s="103">
        <f t="shared" si="637"/>
        <v>-24.231306285720173</v>
      </c>
      <c r="IF194" s="178"/>
      <c r="IG194" s="179"/>
      <c r="IH194" s="36">
        <v>42436</v>
      </c>
      <c r="II194" s="104">
        <v>3.6119500000000002</v>
      </c>
      <c r="IJ194" s="107">
        <v>3.5473249999999998</v>
      </c>
      <c r="IK194" s="173">
        <v>-20.227697599999992</v>
      </c>
      <c r="IL194" s="197">
        <f t="shared" si="574"/>
        <v>0.17315367355998035</v>
      </c>
      <c r="IM194" s="218"/>
      <c r="IN194" s="159">
        <f t="shared" si="638"/>
        <v>0</v>
      </c>
      <c r="IO194" s="227">
        <f t="shared" si="639"/>
        <v>1.1000000000000001</v>
      </c>
      <c r="IP194" s="198">
        <f t="shared" si="545"/>
        <v>-20.22780150082195</v>
      </c>
      <c r="IQ194" s="198">
        <f t="shared" si="558"/>
        <v>0.19046904091597838</v>
      </c>
      <c r="IR194" s="503">
        <f t="shared" si="640"/>
        <v>0</v>
      </c>
      <c r="IS194" s="503">
        <f t="shared" si="641"/>
        <v>0</v>
      </c>
      <c r="IT194" s="503">
        <f t="shared" si="547"/>
        <v>0</v>
      </c>
      <c r="IU194" s="503">
        <f t="shared" si="548"/>
        <v>0</v>
      </c>
      <c r="IV194" s="504">
        <f t="shared" si="470"/>
        <v>-19.771969241791133</v>
      </c>
      <c r="IW194" s="513">
        <f t="shared" si="486"/>
        <v>0.19046904091597838</v>
      </c>
      <c r="IX194" s="513">
        <f t="shared" si="566"/>
        <v>0.19046904091597838</v>
      </c>
      <c r="IY194" s="513">
        <f t="shared" si="549"/>
        <v>0.19046904091597838</v>
      </c>
      <c r="IZ194" s="513">
        <f t="shared" si="642"/>
        <v>0.19046904091597838</v>
      </c>
      <c r="JA194" s="513">
        <f t="shared" si="589"/>
        <v>0.19046904091597838</v>
      </c>
      <c r="JB194" s="103">
        <f t="shared" si="643"/>
        <v>-19.372815588236026</v>
      </c>
      <c r="JC194" s="184"/>
      <c r="JD194" s="515">
        <v>-20.227697599999992</v>
      </c>
      <c r="JE194">
        <v>10</v>
      </c>
      <c r="JF194" s="159">
        <v>-0.64732499999999993</v>
      </c>
      <c r="JG194" s="159">
        <f t="shared" si="590"/>
        <v>-19.518297865085927</v>
      </c>
      <c r="JH194" s="228">
        <v>-19.885311111111108</v>
      </c>
      <c r="JJ194" s="159">
        <v>3.8026749999999998</v>
      </c>
      <c r="JK194" s="159">
        <f t="shared" si="591"/>
        <v>-21.269220179839643</v>
      </c>
      <c r="JL194" s="161"/>
      <c r="JN194" s="159">
        <v>1.7026750000000002</v>
      </c>
      <c r="JO194" s="159">
        <f t="shared" si="592"/>
        <v>-17.339800241105134</v>
      </c>
      <c r="JP194" s="159"/>
      <c r="JR194" s="159">
        <v>4.4026749999999995</v>
      </c>
      <c r="JS194" s="159">
        <f t="shared" si="579"/>
        <v>-17.267906845683967</v>
      </c>
      <c r="JT194" s="159"/>
      <c r="JV194" s="159">
        <v>-4.0973249999999997</v>
      </c>
      <c r="JW194" s="159">
        <f t="shared" si="593"/>
        <v>-21.849641216840048</v>
      </c>
      <c r="JX194" s="159"/>
      <c r="JZ194" s="159">
        <v>-2.8973249999999999</v>
      </c>
      <c r="KA194" s="159">
        <f t="shared" si="594"/>
        <v>-22.598586225285583</v>
      </c>
      <c r="KB194" s="159"/>
      <c r="KD194" s="370">
        <v>-4.0473249999999998</v>
      </c>
      <c r="KE194" s="159">
        <f t="shared" si="595"/>
        <v>-24.231306285720173</v>
      </c>
      <c r="KF194" s="159"/>
      <c r="KH194" s="218"/>
      <c r="KI194" s="159"/>
      <c r="KJ194" s="159"/>
      <c r="KK194" s="36">
        <v>42436</v>
      </c>
      <c r="KL194" s="36"/>
    </row>
    <row r="195" spans="1:315" x14ac:dyDescent="0.25">
      <c r="A195" s="95">
        <v>41340</v>
      </c>
      <c r="B195" s="36">
        <v>41340</v>
      </c>
      <c r="C195" s="303">
        <v>2.9</v>
      </c>
      <c r="D195" s="303">
        <v>7.35</v>
      </c>
      <c r="E195" s="303">
        <v>5.25</v>
      </c>
      <c r="F195" s="303">
        <v>7.9499999999999993</v>
      </c>
      <c r="G195" s="303">
        <v>-0.55000000000000004</v>
      </c>
      <c r="H195" s="303">
        <v>0.64999999999999991</v>
      </c>
      <c r="I195" s="303">
        <v>-0.5</v>
      </c>
      <c r="J195" s="303"/>
      <c r="K195" s="105"/>
      <c r="L195" s="36">
        <v>42436</v>
      </c>
      <c r="M195" s="104">
        <v>3.6119500000000002</v>
      </c>
      <c r="N195" s="98">
        <f t="shared" si="453"/>
        <v>3.5473249999999998</v>
      </c>
      <c r="O195" s="107">
        <f t="shared" si="454"/>
        <v>3.4832666666666667</v>
      </c>
      <c r="P195" s="264"/>
      <c r="Q195" s="177">
        <v>42436</v>
      </c>
      <c r="R195" s="303">
        <v>2.9</v>
      </c>
      <c r="S195" s="219">
        <v>-0.64732499999999993</v>
      </c>
      <c r="T195" s="182">
        <v>-19.885311111111108</v>
      </c>
      <c r="U195" s="303">
        <v>7.35</v>
      </c>
      <c r="V195" s="219">
        <v>3.8026749999999998</v>
      </c>
      <c r="X195" s="303">
        <v>5.25</v>
      </c>
      <c r="Y195" s="219">
        <v>1.7026750000000002</v>
      </c>
      <c r="AA195" s="303">
        <v>7.9499999999999993</v>
      </c>
      <c r="AB195" s="219">
        <v>4.4026749999999995</v>
      </c>
      <c r="AD195" s="303">
        <v>-0.55000000000000004</v>
      </c>
      <c r="AE195" s="218">
        <v>-4.0973249999999997</v>
      </c>
      <c r="AG195" s="303">
        <v>0.64999999999999991</v>
      </c>
      <c r="AH195" s="218">
        <v>-2.8973249999999999</v>
      </c>
      <c r="AJ195" s="303">
        <v>-0.5</v>
      </c>
      <c r="AK195" s="218">
        <v>-4.0473249999999998</v>
      </c>
      <c r="AL195" s="103"/>
      <c r="AM195" s="485"/>
      <c r="AN195" s="103"/>
      <c r="AO195" s="103"/>
      <c r="AZ195" s="36">
        <v>42437</v>
      </c>
      <c r="BA195" s="303">
        <v>4</v>
      </c>
      <c r="BB195" s="227"/>
      <c r="BC195" s="303">
        <v>8.25</v>
      </c>
      <c r="BD195" s="184"/>
      <c r="BE195" s="303">
        <v>5.55</v>
      </c>
      <c r="BF195" s="184"/>
      <c r="BG195" s="303">
        <v>5.45</v>
      </c>
      <c r="BH195" s="184"/>
      <c r="BI195" s="303">
        <v>0.44999999999999996</v>
      </c>
      <c r="BJ195" s="184"/>
      <c r="BK195" s="303">
        <v>1.1500000000000001</v>
      </c>
      <c r="BL195" s="374"/>
      <c r="BM195" s="303">
        <v>-0.9</v>
      </c>
      <c r="BN195" s="184"/>
      <c r="BO195" s="103"/>
      <c r="BP195" s="184"/>
      <c r="BQ195">
        <f t="shared" si="578"/>
        <v>1</v>
      </c>
      <c r="BR195" s="36">
        <v>42423</v>
      </c>
      <c r="BS195">
        <v>129</v>
      </c>
      <c r="BT195">
        <f t="shared" si="575"/>
        <v>1.29</v>
      </c>
      <c r="BU195" s="100"/>
      <c r="BV195" s="36">
        <v>42437</v>
      </c>
      <c r="BW195" s="100">
        <v>141</v>
      </c>
      <c r="BX195" s="100">
        <f t="shared" si="576"/>
        <v>1.41</v>
      </c>
      <c r="BY195" s="100">
        <f t="shared" si="577"/>
        <v>-20.047778348759969</v>
      </c>
      <c r="BZ195" s="100"/>
      <c r="CA195" s="100"/>
      <c r="CC195" s="36">
        <v>42437</v>
      </c>
      <c r="CD195" s="104">
        <v>3.7428999999999997</v>
      </c>
      <c r="CE195" s="107">
        <v>3.6774249999999999</v>
      </c>
      <c r="CF195" s="173">
        <v>-20.047778348759969</v>
      </c>
      <c r="CG195" s="197">
        <f t="shared" si="567"/>
        <v>0.1799192512400225</v>
      </c>
      <c r="CH195" s="219">
        <v>0.32257500000000006</v>
      </c>
      <c r="CI195" s="159">
        <f t="shared" si="596"/>
        <v>0</v>
      </c>
      <c r="CJ195" s="227">
        <f t="shared" si="597"/>
        <v>1.1499999999999999</v>
      </c>
      <c r="CK195" s="198">
        <f t="shared" si="489"/>
        <v>-20.377295971623898</v>
      </c>
      <c r="CL195" s="198">
        <f t="shared" si="551"/>
        <v>0.2069071389260273</v>
      </c>
      <c r="CM195" s="503">
        <f t="shared" si="598"/>
        <v>0</v>
      </c>
      <c r="CN195" s="503">
        <f t="shared" si="599"/>
        <v>0</v>
      </c>
      <c r="CO195" s="503">
        <f t="shared" si="491"/>
        <v>0</v>
      </c>
      <c r="CP195" s="503">
        <f t="shared" si="492"/>
        <v>0</v>
      </c>
      <c r="CQ195" s="504">
        <f t="shared" si="463"/>
        <v>-20.227295971623896</v>
      </c>
      <c r="CR195" s="513">
        <f t="shared" si="472"/>
        <v>0.2069071389260273</v>
      </c>
      <c r="CS195" s="513">
        <f t="shared" si="559"/>
        <v>0.2069071389260273</v>
      </c>
      <c r="CT195" s="513">
        <f t="shared" si="493"/>
        <v>0.2069071389260273</v>
      </c>
      <c r="CU195" s="513">
        <f t="shared" si="600"/>
        <v>0.2069071389260273</v>
      </c>
      <c r="CV195" s="513">
        <f t="shared" si="582"/>
        <v>0.2069071389260273</v>
      </c>
      <c r="CW195" s="103">
        <f t="shared" si="601"/>
        <v>-19.3113907261599</v>
      </c>
      <c r="CZ195" s="36">
        <v>42437</v>
      </c>
      <c r="DA195" s="104">
        <v>3.7428999999999997</v>
      </c>
      <c r="DB195" s="107">
        <v>3.6774249999999999</v>
      </c>
      <c r="DC195" s="173">
        <v>-20.047778348759969</v>
      </c>
      <c r="DD195" s="197">
        <f t="shared" si="568"/>
        <v>0.1799192512400225</v>
      </c>
      <c r="DE195" s="219">
        <v>4.5725750000000005</v>
      </c>
      <c r="DF195" s="159">
        <f t="shared" si="602"/>
        <v>0</v>
      </c>
      <c r="DG195" s="227">
        <f t="shared" si="603"/>
        <v>1.8</v>
      </c>
      <c r="DH195" s="198">
        <f t="shared" si="497"/>
        <v>-23.510988319725229</v>
      </c>
      <c r="DI195" s="198">
        <f t="shared" si="552"/>
        <v>0.3238546522320398</v>
      </c>
      <c r="DJ195" s="503">
        <f t="shared" si="604"/>
        <v>0</v>
      </c>
      <c r="DK195" s="503">
        <f t="shared" si="605"/>
        <v>0</v>
      </c>
      <c r="DL195" s="503">
        <f t="shared" si="499"/>
        <v>0</v>
      </c>
      <c r="DM195" s="503">
        <f t="shared" si="500"/>
        <v>0</v>
      </c>
      <c r="DN195" s="504">
        <f t="shared" si="464"/>
        <v>-23.210512174845228</v>
      </c>
      <c r="DO195" s="513">
        <f t="shared" si="474"/>
        <v>0.3238546522320398</v>
      </c>
      <c r="DP195" s="513">
        <f t="shared" si="560"/>
        <v>0.3238546522320398</v>
      </c>
      <c r="DQ195" s="513">
        <f t="shared" si="501"/>
        <v>0.55055290879446761</v>
      </c>
      <c r="DR195" s="513">
        <f t="shared" si="606"/>
        <v>0.55055290879446761</v>
      </c>
      <c r="DS195" s="513">
        <f t="shared" si="583"/>
        <v>0.55055290879446761</v>
      </c>
      <c r="DT195" s="103">
        <f t="shared" si="607"/>
        <v>-20.718667271045174</v>
      </c>
      <c r="DU195" s="178"/>
      <c r="DV195" s="179"/>
      <c r="DW195" s="36">
        <v>42437</v>
      </c>
      <c r="DX195" s="104">
        <v>3.7428999999999997</v>
      </c>
      <c r="DY195" s="107">
        <v>3.6774249999999999</v>
      </c>
      <c r="DZ195" s="173">
        <v>-20.047778348759969</v>
      </c>
      <c r="EA195" s="197">
        <f t="shared" si="569"/>
        <v>0.1799192512400225</v>
      </c>
      <c r="EB195" s="219">
        <v>1.8725749999999999</v>
      </c>
      <c r="EC195" s="159">
        <f t="shared" si="608"/>
        <v>0</v>
      </c>
      <c r="ED195" s="227">
        <f t="shared" si="609"/>
        <v>1.2</v>
      </c>
      <c r="EE195" s="198">
        <f t="shared" si="505"/>
        <v>-18.070406498517116</v>
      </c>
      <c r="EF195" s="198">
        <f t="shared" si="553"/>
        <v>0.21590310148802772</v>
      </c>
      <c r="EG195" s="503">
        <f t="shared" si="610"/>
        <v>0</v>
      </c>
      <c r="EH195" s="503">
        <f t="shared" si="611"/>
        <v>0</v>
      </c>
      <c r="EI195" s="503">
        <f t="shared" si="507"/>
        <v>0</v>
      </c>
      <c r="EJ195" s="503">
        <f t="shared" si="508"/>
        <v>0</v>
      </c>
      <c r="EK195" s="504">
        <f t="shared" si="465"/>
        <v>-17.741897139617112</v>
      </c>
      <c r="EL195" s="513">
        <f t="shared" si="476"/>
        <v>0.21590310148802772</v>
      </c>
      <c r="EM195" s="513">
        <f t="shared" si="561"/>
        <v>0.21590310148802772</v>
      </c>
      <c r="EN195" s="513">
        <f t="shared" si="509"/>
        <v>0.21590310148802772</v>
      </c>
      <c r="EO195" s="513">
        <f t="shared" si="612"/>
        <v>0.21590310148802772</v>
      </c>
      <c r="EP195" s="513">
        <f t="shared" si="584"/>
        <v>0.21590310148802772</v>
      </c>
      <c r="EQ195" s="103">
        <f t="shared" si="613"/>
        <v>-17.123897139617107</v>
      </c>
      <c r="ER195" s="178"/>
      <c r="ES195" s="179"/>
      <c r="ET195" s="36">
        <v>42437</v>
      </c>
      <c r="EU195" s="104">
        <v>3.7428999999999997</v>
      </c>
      <c r="EV195" s="107">
        <v>3.6774249999999999</v>
      </c>
      <c r="EW195" s="173">
        <v>-20.047778348759969</v>
      </c>
      <c r="EX195" s="197">
        <f t="shared" si="570"/>
        <v>0.1799192512400225</v>
      </c>
      <c r="EY195" s="219">
        <v>1.7725750000000002</v>
      </c>
      <c r="EZ195" s="159">
        <f t="shared" si="614"/>
        <v>0</v>
      </c>
      <c r="FA195" s="227">
        <f t="shared" si="615"/>
        <v>1.2</v>
      </c>
      <c r="FB195" s="198">
        <f t="shared" si="513"/>
        <v>-18.193033186031155</v>
      </c>
      <c r="FC195" s="198">
        <f t="shared" si="554"/>
        <v>0.21590310148802772</v>
      </c>
      <c r="FD195" s="503">
        <f t="shared" si="616"/>
        <v>0</v>
      </c>
      <c r="FE195" s="503">
        <f t="shared" si="617"/>
        <v>0</v>
      </c>
      <c r="FF195" s="503">
        <f t="shared" si="515"/>
        <v>0</v>
      </c>
      <c r="FG195" s="503">
        <f t="shared" si="516"/>
        <v>0</v>
      </c>
      <c r="FH195" s="504">
        <f t="shared" si="466"/>
        <v>-18.823033186031147</v>
      </c>
      <c r="FI195" s="513">
        <f t="shared" si="478"/>
        <v>0.21590310148802772</v>
      </c>
      <c r="FJ195" s="513">
        <f t="shared" si="562"/>
        <v>0.21590310148802772</v>
      </c>
      <c r="FK195" s="513">
        <f t="shared" si="517"/>
        <v>0.21590310148802772</v>
      </c>
      <c r="FL195" s="513">
        <f t="shared" si="618"/>
        <v>0.21590310148802772</v>
      </c>
      <c r="FM195" s="513">
        <f t="shared" si="585"/>
        <v>0.21590310148802772</v>
      </c>
      <c r="FN195" s="103">
        <f t="shared" si="619"/>
        <v>-17.05200374419594</v>
      </c>
      <c r="FO195" s="178"/>
      <c r="FP195" s="179"/>
      <c r="FQ195" s="36">
        <v>42437</v>
      </c>
      <c r="FR195" s="104">
        <v>3.7428999999999997</v>
      </c>
      <c r="FS195" s="107">
        <v>3.6774249999999999</v>
      </c>
      <c r="FT195" s="173">
        <v>-20.047778348759969</v>
      </c>
      <c r="FU195" s="197">
        <f t="shared" si="571"/>
        <v>0.1799192512400225</v>
      </c>
      <c r="FV195" s="218">
        <v>-3.2274250000000002</v>
      </c>
      <c r="FW195" s="159">
        <f t="shared" si="620"/>
        <v>0.8</v>
      </c>
      <c r="FX195" s="227">
        <f t="shared" si="621"/>
        <v>0</v>
      </c>
      <c r="FY195" s="198">
        <f t="shared" si="521"/>
        <v>-23.220480893397919</v>
      </c>
      <c r="FZ195" s="198">
        <f t="shared" si="555"/>
        <v>0.14393540099201729</v>
      </c>
      <c r="GA195" s="503">
        <f t="shared" si="622"/>
        <v>0</v>
      </c>
      <c r="GB195" s="503">
        <f t="shared" si="623"/>
        <v>0</v>
      </c>
      <c r="GC195" s="503">
        <f t="shared" si="523"/>
        <v>0</v>
      </c>
      <c r="GD195" s="503">
        <f t="shared" si="524"/>
        <v>0</v>
      </c>
      <c r="GE195" s="504">
        <f t="shared" si="467"/>
        <v>-22.700480893397916</v>
      </c>
      <c r="GF195" s="513">
        <f t="shared" si="480"/>
        <v>0.14393540099201729</v>
      </c>
      <c r="GG195" s="513">
        <f t="shared" si="563"/>
        <v>0.14393540099201729</v>
      </c>
      <c r="GH195" s="513">
        <f t="shared" si="525"/>
        <v>0.14393540099201729</v>
      </c>
      <c r="GI195" s="513">
        <f t="shared" si="624"/>
        <v>0.14393540099201729</v>
      </c>
      <c r="GJ195" s="513">
        <f t="shared" si="586"/>
        <v>0.14393540099201729</v>
      </c>
      <c r="GK195" s="103">
        <f t="shared" si="625"/>
        <v>-21.705705815848031</v>
      </c>
      <c r="GL195" s="178"/>
      <c r="GM195" s="179"/>
      <c r="GN195" s="36">
        <v>42437</v>
      </c>
      <c r="GO195" s="104">
        <v>3.7428999999999997</v>
      </c>
      <c r="GP195" s="107">
        <v>3.6774249999999999</v>
      </c>
      <c r="GQ195" s="173">
        <v>-20.047778348759969</v>
      </c>
      <c r="GR195" s="197">
        <f t="shared" si="572"/>
        <v>0.1799192512400225</v>
      </c>
      <c r="GS195" s="218">
        <v>-2.527425</v>
      </c>
      <c r="GT195" s="159">
        <f t="shared" si="626"/>
        <v>1</v>
      </c>
      <c r="GU195" s="227">
        <f t="shared" si="627"/>
        <v>0</v>
      </c>
      <c r="GV195" s="198">
        <f t="shared" si="529"/>
        <v>-23.252824502832006</v>
      </c>
      <c r="GW195" s="198">
        <f t="shared" si="556"/>
        <v>0.1799192512400225</v>
      </c>
      <c r="GX195" s="503">
        <f t="shared" si="628"/>
        <v>0</v>
      </c>
      <c r="GY195" s="503">
        <f t="shared" si="629"/>
        <v>0</v>
      </c>
      <c r="GZ195" s="503">
        <f t="shared" si="531"/>
        <v>0</v>
      </c>
      <c r="HA195" s="503">
        <f t="shared" si="532"/>
        <v>0</v>
      </c>
      <c r="HB195" s="504">
        <f t="shared" si="468"/>
        <v>-22.631278631965213</v>
      </c>
      <c r="HC195" s="513">
        <f t="shared" si="482"/>
        <v>0.1799192512400225</v>
      </c>
      <c r="HD195" s="513">
        <f t="shared" si="564"/>
        <v>0.1799192512400225</v>
      </c>
      <c r="HE195" s="513">
        <f t="shared" si="533"/>
        <v>0.1799192512400225</v>
      </c>
      <c r="HF195" s="513">
        <f t="shared" si="630"/>
        <v>0.1799192512400225</v>
      </c>
      <c r="HG195" s="513">
        <f t="shared" si="587"/>
        <v>0.1799192512400225</v>
      </c>
      <c r="HH195" s="103">
        <f t="shared" si="631"/>
        <v>-22.418666974045561</v>
      </c>
      <c r="HJ195" s="179"/>
      <c r="HK195" s="36">
        <v>42437</v>
      </c>
      <c r="HL195" s="104">
        <v>3.7428999999999997</v>
      </c>
      <c r="HM195" s="107">
        <v>3.6774249999999999</v>
      </c>
      <c r="HN195" s="173">
        <v>-20.047778348759969</v>
      </c>
      <c r="HO195" s="197">
        <f t="shared" si="573"/>
        <v>0.1799192512400225</v>
      </c>
      <c r="HP195" s="218">
        <v>-4.5774249999999999</v>
      </c>
      <c r="HQ195" s="159">
        <f t="shared" si="632"/>
        <v>0.2</v>
      </c>
      <c r="HR195" s="227">
        <f t="shared" si="633"/>
        <v>0</v>
      </c>
      <c r="HS195" s="198">
        <f t="shared" si="537"/>
        <v>-26.008616088535209</v>
      </c>
      <c r="HT195" s="198">
        <f t="shared" si="557"/>
        <v>3.5983850248005211E-2</v>
      </c>
      <c r="HU195" s="503">
        <f t="shared" si="634"/>
        <v>3.5983850248004504E-2</v>
      </c>
      <c r="HV195" s="503">
        <f t="shared" si="635"/>
        <v>0</v>
      </c>
      <c r="HW195" s="503">
        <f t="shared" si="539"/>
        <v>0</v>
      </c>
      <c r="HX195" s="503">
        <f t="shared" si="540"/>
        <v>0</v>
      </c>
      <c r="HY195" s="504">
        <f t="shared" si="469"/>
        <v>-25.105348255311203</v>
      </c>
      <c r="HZ195" s="513">
        <f t="shared" si="484"/>
        <v>4.3180620297605825E-2</v>
      </c>
      <c r="IA195" s="513">
        <f t="shared" si="565"/>
        <v>2.8787080198403887E-2</v>
      </c>
      <c r="IB195" s="513">
        <f t="shared" si="541"/>
        <v>2.8787080198403887E-2</v>
      </c>
      <c r="IC195" s="513">
        <f t="shared" si="636"/>
        <v>2.8787080198403887E-2</v>
      </c>
      <c r="ID195" s="513">
        <f t="shared" si="588"/>
        <v>2.8787080198403887E-2</v>
      </c>
      <c r="IE195" s="103">
        <f t="shared" si="637"/>
        <v>-24.202519205521767</v>
      </c>
      <c r="IF195" s="178"/>
      <c r="IG195" s="179"/>
      <c r="IH195" s="36">
        <v>42437</v>
      </c>
      <c r="II195" s="104">
        <v>3.7428999999999997</v>
      </c>
      <c r="IJ195" s="107">
        <v>3.6774249999999999</v>
      </c>
      <c r="IK195" s="173">
        <v>-20.047778348759969</v>
      </c>
      <c r="IL195" s="197">
        <f t="shared" si="574"/>
        <v>0.1799192512400225</v>
      </c>
      <c r="IM195" s="218"/>
      <c r="IN195" s="159">
        <f t="shared" si="638"/>
        <v>0</v>
      </c>
      <c r="IO195" s="227">
        <f t="shared" si="639"/>
        <v>1.1000000000000001</v>
      </c>
      <c r="IP195" s="198">
        <f t="shared" si="545"/>
        <v>-20.029890324457927</v>
      </c>
      <c r="IQ195" s="198">
        <f t="shared" si="558"/>
        <v>0.19791117636402333</v>
      </c>
      <c r="IR195" s="503">
        <f t="shared" si="640"/>
        <v>0</v>
      </c>
      <c r="IS195" s="503">
        <f t="shared" si="641"/>
        <v>0</v>
      </c>
      <c r="IT195" s="503">
        <f t="shared" si="547"/>
        <v>0</v>
      </c>
      <c r="IU195" s="503">
        <f t="shared" si="548"/>
        <v>0</v>
      </c>
      <c r="IV195" s="504">
        <f t="shared" si="470"/>
        <v>-19.57405806542711</v>
      </c>
      <c r="IW195" s="513">
        <f t="shared" si="486"/>
        <v>0.19791117636402333</v>
      </c>
      <c r="IX195" s="513">
        <f t="shared" si="566"/>
        <v>0.19791117636402333</v>
      </c>
      <c r="IY195" s="513">
        <f t="shared" si="549"/>
        <v>0.19791117636402333</v>
      </c>
      <c r="IZ195" s="513">
        <f t="shared" si="642"/>
        <v>0.19791117636402333</v>
      </c>
      <c r="JA195" s="513">
        <f t="shared" si="589"/>
        <v>0.19791117636402333</v>
      </c>
      <c r="JB195" s="103">
        <f t="shared" si="643"/>
        <v>-19.174904411872003</v>
      </c>
      <c r="JC195" s="184"/>
      <c r="JD195" s="515">
        <v>-20.047778348759969</v>
      </c>
      <c r="JF195" s="159">
        <v>0.32257500000000006</v>
      </c>
      <c r="JG195" s="159">
        <f t="shared" si="590"/>
        <v>-19.3113907261599</v>
      </c>
      <c r="JH195" s="159"/>
      <c r="JJ195" s="159">
        <v>4.5725750000000005</v>
      </c>
      <c r="JK195" s="159">
        <f t="shared" si="591"/>
        <v>-20.718667271045174</v>
      </c>
      <c r="JL195" s="161"/>
      <c r="JN195" s="159">
        <v>1.8725749999999999</v>
      </c>
      <c r="JO195" s="159">
        <f t="shared" si="592"/>
        <v>-17.123897139617107</v>
      </c>
      <c r="JP195" s="159"/>
      <c r="JR195" s="159">
        <v>1.7725750000000002</v>
      </c>
      <c r="JS195" s="159">
        <f t="shared" si="579"/>
        <v>-17.05200374419594</v>
      </c>
      <c r="JT195" s="159"/>
      <c r="JV195" s="159">
        <v>-3.2274250000000002</v>
      </c>
      <c r="JW195" s="159">
        <f t="shared" si="593"/>
        <v>-21.705705815848031</v>
      </c>
      <c r="JX195" s="159"/>
      <c r="JZ195" s="159">
        <v>-2.527425</v>
      </c>
      <c r="KA195" s="159">
        <f t="shared" si="594"/>
        <v>-22.418666974045561</v>
      </c>
      <c r="KB195" s="159"/>
      <c r="KD195" s="370">
        <v>-4.5774249999999999</v>
      </c>
      <c r="KE195" s="159">
        <f t="shared" si="595"/>
        <v>-24.202519205521767</v>
      </c>
      <c r="KF195" s="159"/>
      <c r="KH195" s="218"/>
      <c r="KI195" s="159"/>
      <c r="KJ195" s="159"/>
      <c r="KK195" s="36">
        <v>42437</v>
      </c>
      <c r="KL195" s="36"/>
    </row>
    <row r="196" spans="1:315" x14ac:dyDescent="0.25">
      <c r="A196" s="95">
        <v>41341</v>
      </c>
      <c r="B196" s="36">
        <v>41341</v>
      </c>
      <c r="C196" s="303">
        <v>4</v>
      </c>
      <c r="D196" s="303">
        <v>8.25</v>
      </c>
      <c r="E196" s="303">
        <v>5.55</v>
      </c>
      <c r="F196" s="303">
        <v>5.45</v>
      </c>
      <c r="G196" s="303">
        <v>0.44999999999999996</v>
      </c>
      <c r="H196" s="303">
        <v>1.1500000000000001</v>
      </c>
      <c r="I196" s="303">
        <v>-0.9</v>
      </c>
      <c r="J196" s="303"/>
      <c r="K196" s="105"/>
      <c r="L196" s="36">
        <v>42437</v>
      </c>
      <c r="M196" s="104">
        <v>3.7428999999999997</v>
      </c>
      <c r="N196" s="98">
        <f t="shared" si="453"/>
        <v>3.6774249999999999</v>
      </c>
      <c r="O196" s="107">
        <f t="shared" si="454"/>
        <v>3.6125166666666666</v>
      </c>
      <c r="P196" s="264"/>
      <c r="Q196" s="177">
        <v>42437</v>
      </c>
      <c r="R196" s="303">
        <v>4</v>
      </c>
      <c r="S196" s="219">
        <v>0.32257500000000006</v>
      </c>
      <c r="U196" s="303">
        <v>8.25</v>
      </c>
      <c r="V196" s="219">
        <v>4.5725750000000005</v>
      </c>
      <c r="X196" s="303">
        <v>5.55</v>
      </c>
      <c r="Y196" s="219">
        <v>1.8725749999999999</v>
      </c>
      <c r="AA196" s="303">
        <v>5.45</v>
      </c>
      <c r="AB196" s="219">
        <v>1.7725750000000002</v>
      </c>
      <c r="AD196" s="303">
        <v>0.44999999999999996</v>
      </c>
      <c r="AE196" s="218">
        <v>-3.2274250000000002</v>
      </c>
      <c r="AG196" s="303">
        <v>1.1500000000000001</v>
      </c>
      <c r="AH196" s="218">
        <v>-2.527425</v>
      </c>
      <c r="AJ196" s="303">
        <v>-0.9</v>
      </c>
      <c r="AK196" s="218">
        <v>-4.5774249999999999</v>
      </c>
      <c r="AL196" s="103"/>
      <c r="AM196" s="485"/>
      <c r="AN196" s="103"/>
      <c r="AO196" s="103"/>
      <c r="AZ196" s="36">
        <v>42438</v>
      </c>
      <c r="BA196" s="303">
        <v>4.1500000000000004</v>
      </c>
      <c r="BB196" s="227"/>
      <c r="BC196" s="303">
        <v>10.25</v>
      </c>
      <c r="BD196" s="184"/>
      <c r="BE196" s="303">
        <v>6.9499999999999993</v>
      </c>
      <c r="BF196" s="184"/>
      <c r="BG196" s="303">
        <v>4.5999999999999996</v>
      </c>
      <c r="BH196" s="184"/>
      <c r="BI196" s="303">
        <v>1.2</v>
      </c>
      <c r="BJ196" s="184"/>
      <c r="BK196" s="303">
        <v>3.05</v>
      </c>
      <c r="BL196" s="374"/>
      <c r="BM196" s="303">
        <v>-1.85</v>
      </c>
      <c r="BN196" s="184"/>
      <c r="BO196" s="103"/>
      <c r="BP196" s="184"/>
      <c r="BQ196">
        <f t="shared" si="578"/>
        <v>1</v>
      </c>
      <c r="BR196" s="36">
        <v>42424</v>
      </c>
      <c r="BS196">
        <v>130</v>
      </c>
      <c r="BT196">
        <f t="shared" si="575"/>
        <v>1.3</v>
      </c>
      <c r="BU196" s="100"/>
      <c r="BV196" s="36">
        <v>42438</v>
      </c>
      <c r="BW196" s="100">
        <v>142</v>
      </c>
      <c r="BX196" s="100">
        <f t="shared" si="576"/>
        <v>1.42</v>
      </c>
      <c r="BY196" s="100">
        <f t="shared" si="577"/>
        <v>-19.860881407359976</v>
      </c>
      <c r="BZ196" s="100"/>
      <c r="CA196" s="100"/>
      <c r="CC196" s="36">
        <v>42438</v>
      </c>
      <c r="CD196" s="104">
        <v>3.8755500000000001</v>
      </c>
      <c r="CE196" s="107">
        <v>3.8092249999999996</v>
      </c>
      <c r="CF196" s="173">
        <v>-19.860881407359976</v>
      </c>
      <c r="CG196" s="197">
        <f t="shared" si="567"/>
        <v>0.18689694139999347</v>
      </c>
      <c r="CH196" s="219">
        <v>0.34077500000000072</v>
      </c>
      <c r="CI196" s="159">
        <f t="shared" si="596"/>
        <v>0</v>
      </c>
      <c r="CJ196" s="227">
        <f t="shared" si="597"/>
        <v>1.1499999999999999</v>
      </c>
      <c r="CK196" s="198">
        <f t="shared" si="489"/>
        <v>-20.162364489013907</v>
      </c>
      <c r="CL196" s="198">
        <f t="shared" si="551"/>
        <v>0.21493148260999106</v>
      </c>
      <c r="CM196" s="503">
        <f t="shared" si="598"/>
        <v>0</v>
      </c>
      <c r="CN196" s="503">
        <f t="shared" si="599"/>
        <v>0</v>
      </c>
      <c r="CO196" s="503">
        <f t="shared" si="491"/>
        <v>0</v>
      </c>
      <c r="CP196" s="503">
        <f t="shared" si="492"/>
        <v>0</v>
      </c>
      <c r="CQ196" s="504">
        <f t="shared" si="463"/>
        <v>-20.012364489013905</v>
      </c>
      <c r="CR196" s="513">
        <f t="shared" si="472"/>
        <v>0.21493148260999106</v>
      </c>
      <c r="CS196" s="513">
        <f t="shared" si="559"/>
        <v>0.21493148260999106</v>
      </c>
      <c r="CT196" s="513">
        <f t="shared" si="493"/>
        <v>0.21493148260999106</v>
      </c>
      <c r="CU196" s="513">
        <f t="shared" si="600"/>
        <v>0.21493148260999106</v>
      </c>
      <c r="CV196" s="513">
        <f t="shared" si="582"/>
        <v>0.21493148260999106</v>
      </c>
      <c r="CW196" s="103">
        <f t="shared" si="601"/>
        <v>-19.096459243549909</v>
      </c>
      <c r="CZ196" s="36">
        <v>42438</v>
      </c>
      <c r="DA196" s="104">
        <v>3.8755500000000001</v>
      </c>
      <c r="DB196" s="107">
        <v>3.8092249999999996</v>
      </c>
      <c r="DC196" s="173">
        <v>-19.860881407359976</v>
      </c>
      <c r="DD196" s="197">
        <f t="shared" si="568"/>
        <v>0.18689694139999347</v>
      </c>
      <c r="DE196" s="219">
        <v>6.4407750000000004</v>
      </c>
      <c r="DF196" s="159">
        <f t="shared" si="602"/>
        <v>0</v>
      </c>
      <c r="DG196" s="227">
        <f t="shared" si="603"/>
        <v>2.5</v>
      </c>
      <c r="DH196" s="198">
        <f t="shared" si="497"/>
        <v>-23.043745966225245</v>
      </c>
      <c r="DI196" s="198">
        <f t="shared" si="552"/>
        <v>0.46724235349998366</v>
      </c>
      <c r="DJ196" s="503">
        <f t="shared" si="604"/>
        <v>0</v>
      </c>
      <c r="DK196" s="503">
        <f t="shared" si="605"/>
        <v>0</v>
      </c>
      <c r="DL196" s="503">
        <f t="shared" si="499"/>
        <v>0</v>
      </c>
      <c r="DM196" s="503">
        <f t="shared" si="500"/>
        <v>0</v>
      </c>
      <c r="DN196" s="504">
        <f t="shared" si="464"/>
        <v>-22.743269821345244</v>
      </c>
      <c r="DO196" s="513">
        <f t="shared" si="474"/>
        <v>0.46724235349998366</v>
      </c>
      <c r="DP196" s="513">
        <f t="shared" si="560"/>
        <v>0.46724235349998366</v>
      </c>
      <c r="DQ196" s="513">
        <f t="shared" si="501"/>
        <v>0.79431200094997223</v>
      </c>
      <c r="DR196" s="513">
        <f t="shared" si="606"/>
        <v>0.79431200094997223</v>
      </c>
      <c r="DS196" s="513">
        <f t="shared" si="583"/>
        <v>0.79431200094997223</v>
      </c>
      <c r="DT196" s="103">
        <f t="shared" si="607"/>
        <v>-19.924355270095202</v>
      </c>
      <c r="DU196" s="178"/>
      <c r="DV196" s="179"/>
      <c r="DW196" s="36">
        <v>42438</v>
      </c>
      <c r="DX196" s="104">
        <v>3.8755500000000001</v>
      </c>
      <c r="DY196" s="107">
        <v>3.8092249999999996</v>
      </c>
      <c r="DZ196" s="173">
        <v>-19.860881407359976</v>
      </c>
      <c r="EA196" s="197">
        <f t="shared" si="569"/>
        <v>0.18689694139999347</v>
      </c>
      <c r="EB196" s="219">
        <v>3.1407749999999997</v>
      </c>
      <c r="EC196" s="159">
        <f t="shared" si="608"/>
        <v>0</v>
      </c>
      <c r="ED196" s="227">
        <f t="shared" si="609"/>
        <v>1.6</v>
      </c>
      <c r="EE196" s="198">
        <f t="shared" si="505"/>
        <v>-17.771371392277125</v>
      </c>
      <c r="EF196" s="198">
        <f t="shared" si="553"/>
        <v>0.29903510623999097</v>
      </c>
      <c r="EG196" s="503">
        <f t="shared" si="610"/>
        <v>0</v>
      </c>
      <c r="EH196" s="503">
        <f t="shared" si="611"/>
        <v>0</v>
      </c>
      <c r="EI196" s="503">
        <f t="shared" si="507"/>
        <v>9.3448470699996733E-2</v>
      </c>
      <c r="EJ196" s="503">
        <f t="shared" si="508"/>
        <v>0</v>
      </c>
      <c r="EK196" s="504">
        <f t="shared" si="465"/>
        <v>-17.349413562677125</v>
      </c>
      <c r="EL196" s="513">
        <f t="shared" si="476"/>
        <v>0.3924835769399877</v>
      </c>
      <c r="EM196" s="513">
        <f t="shared" si="561"/>
        <v>0.3924835769399877</v>
      </c>
      <c r="EN196" s="513">
        <f t="shared" si="509"/>
        <v>0.3924835769399877</v>
      </c>
      <c r="EO196" s="513">
        <f t="shared" si="612"/>
        <v>0.3924835769399877</v>
      </c>
      <c r="EP196" s="513">
        <f t="shared" si="584"/>
        <v>0.3924835769399877</v>
      </c>
      <c r="EQ196" s="103">
        <f t="shared" si="613"/>
        <v>-16.731413562677119</v>
      </c>
      <c r="ER196" s="178"/>
      <c r="ES196" s="179"/>
      <c r="ET196" s="36">
        <v>42438</v>
      </c>
      <c r="EU196" s="104">
        <v>3.8755500000000001</v>
      </c>
      <c r="EV196" s="107">
        <v>3.8092249999999996</v>
      </c>
      <c r="EW196" s="173">
        <v>-19.860881407359976</v>
      </c>
      <c r="EX196" s="197">
        <f t="shared" si="570"/>
        <v>0.18689694139999347</v>
      </c>
      <c r="EY196" s="219">
        <v>0.79077500000000001</v>
      </c>
      <c r="EZ196" s="159">
        <f t="shared" si="614"/>
        <v>0</v>
      </c>
      <c r="FA196" s="227">
        <f t="shared" si="615"/>
        <v>1.1499999999999999</v>
      </c>
      <c r="FB196" s="198">
        <f t="shared" si="513"/>
        <v>-17.978101703421164</v>
      </c>
      <c r="FC196" s="198">
        <f t="shared" si="554"/>
        <v>0.21493148260999106</v>
      </c>
      <c r="FD196" s="503">
        <f t="shared" si="616"/>
        <v>0</v>
      </c>
      <c r="FE196" s="503">
        <f t="shared" si="617"/>
        <v>0</v>
      </c>
      <c r="FF196" s="503">
        <f t="shared" si="515"/>
        <v>0</v>
      </c>
      <c r="FG196" s="503">
        <f t="shared" si="516"/>
        <v>0</v>
      </c>
      <c r="FH196" s="504">
        <f t="shared" si="466"/>
        <v>-18.608101703421156</v>
      </c>
      <c r="FI196" s="513">
        <f t="shared" si="478"/>
        <v>0.21493148260999106</v>
      </c>
      <c r="FJ196" s="513">
        <f t="shared" si="562"/>
        <v>0.21493148260999106</v>
      </c>
      <c r="FK196" s="513">
        <f t="shared" si="517"/>
        <v>0.21493148260999106</v>
      </c>
      <c r="FL196" s="513">
        <f t="shared" si="618"/>
        <v>0.21493148260999106</v>
      </c>
      <c r="FM196" s="513">
        <f t="shared" si="585"/>
        <v>0.21493148260999106</v>
      </c>
      <c r="FN196" s="103">
        <f t="shared" si="619"/>
        <v>-16.837072261585948</v>
      </c>
      <c r="FO196" s="178"/>
      <c r="FP196" s="179"/>
      <c r="FQ196" s="36">
        <v>42438</v>
      </c>
      <c r="FR196" s="104">
        <v>3.8755500000000001</v>
      </c>
      <c r="FS196" s="107">
        <v>3.8092249999999996</v>
      </c>
      <c r="FT196" s="173">
        <v>-19.860881407359976</v>
      </c>
      <c r="FU196" s="197">
        <f t="shared" si="571"/>
        <v>0.18689694139999347</v>
      </c>
      <c r="FV196" s="218">
        <v>-2.6092249999999995</v>
      </c>
      <c r="FW196" s="159">
        <f t="shared" si="620"/>
        <v>1</v>
      </c>
      <c r="FX196" s="227">
        <f t="shared" si="621"/>
        <v>0</v>
      </c>
      <c r="FY196" s="198">
        <f t="shared" si="521"/>
        <v>-23.033583951997926</v>
      </c>
      <c r="FZ196" s="198">
        <f t="shared" si="555"/>
        <v>0.18689694139999347</v>
      </c>
      <c r="GA196" s="503">
        <f t="shared" si="622"/>
        <v>0</v>
      </c>
      <c r="GB196" s="503">
        <f t="shared" si="623"/>
        <v>0</v>
      </c>
      <c r="GC196" s="503">
        <f t="shared" si="523"/>
        <v>0</v>
      </c>
      <c r="GD196" s="503">
        <f t="shared" si="524"/>
        <v>0</v>
      </c>
      <c r="GE196" s="504">
        <f t="shared" si="467"/>
        <v>-22.513583951997923</v>
      </c>
      <c r="GF196" s="513">
        <f t="shared" si="480"/>
        <v>0.18689694139999347</v>
      </c>
      <c r="GG196" s="513">
        <f t="shared" si="563"/>
        <v>0.18689694139999347</v>
      </c>
      <c r="GH196" s="513">
        <f t="shared" si="525"/>
        <v>0.18689694139999347</v>
      </c>
      <c r="GI196" s="513">
        <f t="shared" si="624"/>
        <v>0.18689694139999347</v>
      </c>
      <c r="GJ196" s="513">
        <f t="shared" si="586"/>
        <v>0.18689694139999347</v>
      </c>
      <c r="GK196" s="103">
        <f t="shared" si="625"/>
        <v>-21.518808874448037</v>
      </c>
      <c r="GL196" s="178"/>
      <c r="GM196" s="179"/>
      <c r="GN196" s="36">
        <v>42438</v>
      </c>
      <c r="GO196" s="104">
        <v>3.8755500000000001</v>
      </c>
      <c r="GP196" s="107">
        <v>3.8092249999999996</v>
      </c>
      <c r="GQ196" s="173">
        <v>-19.860881407359976</v>
      </c>
      <c r="GR196" s="197">
        <f t="shared" si="572"/>
        <v>0.18689694139999347</v>
      </c>
      <c r="GS196" s="218">
        <v>-0.75922499999999982</v>
      </c>
      <c r="GT196" s="159">
        <f t="shared" si="626"/>
        <v>0</v>
      </c>
      <c r="GU196" s="227">
        <f t="shared" si="627"/>
        <v>1.1000000000000001</v>
      </c>
      <c r="GV196" s="198">
        <f t="shared" si="529"/>
        <v>-23.047237867292012</v>
      </c>
      <c r="GW196" s="198">
        <f t="shared" si="556"/>
        <v>0.20558663553999423</v>
      </c>
      <c r="GX196" s="503">
        <f t="shared" si="628"/>
        <v>0</v>
      </c>
      <c r="GY196" s="503">
        <f t="shared" si="629"/>
        <v>0</v>
      </c>
      <c r="GZ196" s="503">
        <f t="shared" si="531"/>
        <v>0</v>
      </c>
      <c r="HA196" s="503">
        <f t="shared" si="532"/>
        <v>0</v>
      </c>
      <c r="HB196" s="504">
        <f t="shared" si="468"/>
        <v>-22.425691996425218</v>
      </c>
      <c r="HC196" s="513">
        <f t="shared" si="482"/>
        <v>0.20558663553999423</v>
      </c>
      <c r="HD196" s="513">
        <f t="shared" si="564"/>
        <v>0.20558663553999423</v>
      </c>
      <c r="HE196" s="513">
        <f t="shared" si="533"/>
        <v>0.20558663553999423</v>
      </c>
      <c r="HF196" s="513">
        <f t="shared" si="630"/>
        <v>0.20558663553999423</v>
      </c>
      <c r="HG196" s="513">
        <f t="shared" si="587"/>
        <v>0.20558663553999423</v>
      </c>
      <c r="HH196" s="103">
        <f t="shared" si="631"/>
        <v>-22.213080338505566</v>
      </c>
      <c r="HJ196" s="179"/>
      <c r="HK196" s="36">
        <v>42438</v>
      </c>
      <c r="HL196" s="104">
        <v>3.8755500000000001</v>
      </c>
      <c r="HM196" s="107">
        <v>3.8092249999999996</v>
      </c>
      <c r="HN196" s="173">
        <v>-19.860881407359976</v>
      </c>
      <c r="HO196" s="197">
        <f t="shared" si="573"/>
        <v>0.18689694139999347</v>
      </c>
      <c r="HP196" s="218">
        <v>-5.6592249999999993</v>
      </c>
      <c r="HQ196" s="159">
        <f t="shared" si="632"/>
        <v>-1.1000000000000001</v>
      </c>
      <c r="HR196" s="227">
        <f t="shared" si="633"/>
        <v>0</v>
      </c>
      <c r="HS196" s="198">
        <f t="shared" si="537"/>
        <v>-26.070292079197205</v>
      </c>
      <c r="HT196" s="198">
        <f t="shared" si="557"/>
        <v>-6.1675990661996138E-2</v>
      </c>
      <c r="HU196" s="503">
        <f t="shared" si="634"/>
        <v>1.8689694139999349E-2</v>
      </c>
      <c r="HV196" s="503">
        <f t="shared" si="635"/>
        <v>0</v>
      </c>
      <c r="HW196" s="503">
        <f t="shared" si="539"/>
        <v>0</v>
      </c>
      <c r="HX196" s="503">
        <f t="shared" si="540"/>
        <v>0</v>
      </c>
      <c r="HY196" s="504">
        <f t="shared" si="469"/>
        <v>-25.148334551833198</v>
      </c>
      <c r="HZ196" s="513">
        <f t="shared" si="484"/>
        <v>-2.5791777913198071E-2</v>
      </c>
      <c r="IA196" s="513">
        <f t="shared" si="565"/>
        <v>-1.7194518608798715E-2</v>
      </c>
      <c r="IB196" s="513">
        <f t="shared" si="541"/>
        <v>-1.7194518608798715E-2</v>
      </c>
      <c r="IC196" s="513">
        <f t="shared" si="636"/>
        <v>-1.7194518608798715E-2</v>
      </c>
      <c r="ID196" s="513">
        <f t="shared" si="588"/>
        <v>-1.7194518608798715E-2</v>
      </c>
      <c r="IE196" s="103">
        <f t="shared" si="637"/>
        <v>-24.219713724130568</v>
      </c>
      <c r="IF196" s="178"/>
      <c r="IG196" s="179"/>
      <c r="IH196" s="36">
        <v>42438</v>
      </c>
      <c r="II196" s="104">
        <v>3.8755500000000001</v>
      </c>
      <c r="IJ196" s="107">
        <v>3.8092249999999996</v>
      </c>
      <c r="IK196" s="173">
        <v>-19.860881407359976</v>
      </c>
      <c r="IL196" s="197">
        <f t="shared" si="574"/>
        <v>0.18689694139999347</v>
      </c>
      <c r="IM196" s="218"/>
      <c r="IN196" s="159">
        <f t="shared" si="638"/>
        <v>0</v>
      </c>
      <c r="IO196" s="227">
        <f t="shared" si="639"/>
        <v>1.1000000000000001</v>
      </c>
      <c r="IP196" s="198">
        <f t="shared" si="545"/>
        <v>-19.824303688917933</v>
      </c>
      <c r="IQ196" s="198">
        <f t="shared" si="558"/>
        <v>0.20558663553999423</v>
      </c>
      <c r="IR196" s="503">
        <f t="shared" si="640"/>
        <v>0</v>
      </c>
      <c r="IS196" s="503">
        <f t="shared" si="641"/>
        <v>0</v>
      </c>
      <c r="IT196" s="503">
        <f t="shared" si="547"/>
        <v>0</v>
      </c>
      <c r="IU196" s="503">
        <f t="shared" si="548"/>
        <v>0</v>
      </c>
      <c r="IV196" s="504">
        <f t="shared" si="470"/>
        <v>-19.368471429887116</v>
      </c>
      <c r="IW196" s="513">
        <f t="shared" si="486"/>
        <v>0.20558663553999423</v>
      </c>
      <c r="IX196" s="513">
        <f t="shared" si="566"/>
        <v>0.20558663553999423</v>
      </c>
      <c r="IY196" s="513">
        <f t="shared" si="549"/>
        <v>0.20558663553999423</v>
      </c>
      <c r="IZ196" s="513">
        <f t="shared" si="642"/>
        <v>0.20558663553999423</v>
      </c>
      <c r="JA196" s="513">
        <f t="shared" si="589"/>
        <v>0.20558663553999423</v>
      </c>
      <c r="JB196" s="103">
        <f t="shared" si="643"/>
        <v>-18.969317776332009</v>
      </c>
      <c r="JC196" s="184"/>
      <c r="JD196" s="515">
        <v>-19.860881407359976</v>
      </c>
      <c r="JF196" s="159">
        <v>0.34077500000000072</v>
      </c>
      <c r="JG196" s="159">
        <f t="shared" si="590"/>
        <v>-19.096459243549909</v>
      </c>
      <c r="JH196" s="159"/>
      <c r="JJ196" s="159">
        <v>6.4407750000000004</v>
      </c>
      <c r="JK196" s="159">
        <f t="shared" si="591"/>
        <v>-19.924355270095202</v>
      </c>
      <c r="JL196" s="161"/>
      <c r="JN196" s="159">
        <v>3.1407749999999997</v>
      </c>
      <c r="JO196" s="159">
        <f t="shared" si="592"/>
        <v>-16.731413562677119</v>
      </c>
      <c r="JP196" s="159"/>
      <c r="JR196" s="159">
        <v>0.79077500000000001</v>
      </c>
      <c r="JS196" s="159">
        <f t="shared" si="579"/>
        <v>-16.837072261585948</v>
      </c>
      <c r="JT196" s="159"/>
      <c r="JV196" s="159">
        <v>-2.6092249999999995</v>
      </c>
      <c r="JW196" s="159">
        <f t="shared" si="593"/>
        <v>-21.518808874448037</v>
      </c>
      <c r="JX196" s="159"/>
      <c r="JZ196" s="159">
        <v>-0.75922499999999982</v>
      </c>
      <c r="KA196" s="159">
        <f t="shared" si="594"/>
        <v>-22.213080338505566</v>
      </c>
      <c r="KB196" s="159"/>
      <c r="KD196" s="370">
        <v>-5.6592249999999993</v>
      </c>
      <c r="KE196" s="159">
        <f t="shared" si="595"/>
        <v>-24.219713724130568</v>
      </c>
      <c r="KF196" s="159"/>
      <c r="KH196" s="218"/>
      <c r="KI196" s="159"/>
      <c r="KJ196" s="159"/>
      <c r="KK196" s="36">
        <v>42438</v>
      </c>
      <c r="KL196" s="36"/>
    </row>
    <row r="197" spans="1:315" x14ac:dyDescent="0.25">
      <c r="A197" s="95">
        <v>41342</v>
      </c>
      <c r="B197" s="36">
        <v>41342</v>
      </c>
      <c r="C197" s="303">
        <v>4.1500000000000004</v>
      </c>
      <c r="D197" s="303">
        <v>10.25</v>
      </c>
      <c r="E197" s="303">
        <v>6.9499999999999993</v>
      </c>
      <c r="F197" s="303">
        <v>4.5999999999999996</v>
      </c>
      <c r="G197" s="303">
        <v>1.2</v>
      </c>
      <c r="H197" s="303">
        <v>3.05</v>
      </c>
      <c r="I197" s="303">
        <v>-1.85</v>
      </c>
      <c r="J197" s="303"/>
      <c r="K197" s="105"/>
      <c r="L197" s="36">
        <v>42438</v>
      </c>
      <c r="M197" s="104">
        <v>3.8755500000000001</v>
      </c>
      <c r="N197" s="98">
        <f t="shared" si="453"/>
        <v>3.8092249999999996</v>
      </c>
      <c r="O197" s="107">
        <f t="shared" si="454"/>
        <v>3.7434666666666665</v>
      </c>
      <c r="P197" s="264"/>
      <c r="Q197" s="177">
        <v>42438</v>
      </c>
      <c r="R197" s="303">
        <v>4.1500000000000004</v>
      </c>
      <c r="S197" s="219">
        <v>0.34077500000000072</v>
      </c>
      <c r="U197" s="303">
        <v>10.25</v>
      </c>
      <c r="V197" s="219">
        <v>6.4407750000000004</v>
      </c>
      <c r="X197" s="303">
        <v>6.9499999999999993</v>
      </c>
      <c r="Y197" s="219">
        <v>3.1407749999999997</v>
      </c>
      <c r="AA197" s="303">
        <v>4.5999999999999996</v>
      </c>
      <c r="AB197" s="219">
        <v>0.79077500000000001</v>
      </c>
      <c r="AD197" s="303">
        <v>1.2</v>
      </c>
      <c r="AE197" s="218">
        <v>-2.6092249999999995</v>
      </c>
      <c r="AG197" s="303">
        <v>3.05</v>
      </c>
      <c r="AH197" s="218">
        <v>-0.75922499999999982</v>
      </c>
      <c r="AJ197" s="303">
        <v>-1.85</v>
      </c>
      <c r="AK197" s="218">
        <v>-5.6592249999999993</v>
      </c>
      <c r="AL197" s="103"/>
      <c r="AM197" s="485"/>
      <c r="AN197" s="103"/>
      <c r="AO197" s="103"/>
      <c r="AZ197" s="36">
        <v>42439</v>
      </c>
      <c r="BA197" s="303">
        <v>4.55</v>
      </c>
      <c r="BB197" s="227"/>
      <c r="BC197" s="303">
        <v>8.75</v>
      </c>
      <c r="BD197" s="184"/>
      <c r="BE197" s="303">
        <v>6.65</v>
      </c>
      <c r="BF197" s="184"/>
      <c r="BG197" s="303">
        <v>6.55</v>
      </c>
      <c r="BH197" s="184"/>
      <c r="BI197" s="303">
        <v>2.0499999999999998</v>
      </c>
      <c r="BJ197" s="184"/>
      <c r="BK197" s="303">
        <v>1.9</v>
      </c>
      <c r="BL197" s="374"/>
      <c r="BM197" s="303">
        <v>-2.7</v>
      </c>
      <c r="BN197" s="184"/>
      <c r="BO197" s="103"/>
      <c r="BP197" s="184"/>
      <c r="BQ197">
        <f t="shared" si="578"/>
        <v>1</v>
      </c>
      <c r="BR197" s="36">
        <v>42425</v>
      </c>
      <c r="BS197">
        <v>130</v>
      </c>
      <c r="BT197">
        <f t="shared" si="575"/>
        <v>1.3</v>
      </c>
      <c r="BU197" s="100"/>
      <c r="BV197" s="36">
        <v>42439</v>
      </c>
      <c r="BW197" s="100">
        <v>143</v>
      </c>
      <c r="BX197" s="100">
        <f t="shared" si="576"/>
        <v>1.43</v>
      </c>
      <c r="BY197" s="100">
        <f t="shared" si="577"/>
        <v>-19.666790707160011</v>
      </c>
      <c r="BZ197" s="100"/>
      <c r="CA197" s="100"/>
      <c r="CC197" s="36">
        <v>42439</v>
      </c>
      <c r="CD197" s="104">
        <v>4.0099</v>
      </c>
      <c r="CE197" s="107">
        <v>3.9427250000000003</v>
      </c>
      <c r="CF197" s="173">
        <v>-19.666790707160011</v>
      </c>
      <c r="CG197" s="197">
        <f t="shared" si="567"/>
        <v>0.19409070019996477</v>
      </c>
      <c r="CH197" s="219">
        <v>0.60727499999999957</v>
      </c>
      <c r="CI197" s="159">
        <f t="shared" si="596"/>
        <v>0</v>
      </c>
      <c r="CJ197" s="227">
        <f t="shared" si="597"/>
        <v>1.1499999999999999</v>
      </c>
      <c r="CK197" s="198">
        <f t="shared" si="489"/>
        <v>-19.939160183783947</v>
      </c>
      <c r="CL197" s="198">
        <f t="shared" si="551"/>
        <v>0.22320430522995949</v>
      </c>
      <c r="CM197" s="503">
        <f t="shared" si="598"/>
        <v>0</v>
      </c>
      <c r="CN197" s="503">
        <f t="shared" si="599"/>
        <v>0</v>
      </c>
      <c r="CO197" s="503">
        <f t="shared" si="491"/>
        <v>0</v>
      </c>
      <c r="CP197" s="503">
        <f t="shared" si="492"/>
        <v>0</v>
      </c>
      <c r="CQ197" s="504">
        <f t="shared" si="463"/>
        <v>-19.789160183783945</v>
      </c>
      <c r="CR197" s="513">
        <f t="shared" si="472"/>
        <v>0.22320430522995949</v>
      </c>
      <c r="CS197" s="513">
        <f t="shared" si="559"/>
        <v>0.22320430522995949</v>
      </c>
      <c r="CT197" s="513">
        <f t="shared" si="493"/>
        <v>0.22320430522995949</v>
      </c>
      <c r="CU197" s="513">
        <f t="shared" si="600"/>
        <v>0.22320430522995949</v>
      </c>
      <c r="CV197" s="513">
        <f t="shared" si="582"/>
        <v>0.22320430522995949</v>
      </c>
      <c r="CW197" s="103">
        <f t="shared" si="601"/>
        <v>-18.873254938319949</v>
      </c>
      <c r="CZ197" s="36">
        <v>42439</v>
      </c>
      <c r="DA197" s="104">
        <v>4.0099</v>
      </c>
      <c r="DB197" s="107">
        <v>3.9427250000000003</v>
      </c>
      <c r="DC197" s="173">
        <v>-19.666790707160011</v>
      </c>
      <c r="DD197" s="197">
        <f t="shared" si="568"/>
        <v>0.19409070019996477</v>
      </c>
      <c r="DE197" s="219">
        <v>4.8072749999999997</v>
      </c>
      <c r="DF197" s="159">
        <f t="shared" si="602"/>
        <v>0</v>
      </c>
      <c r="DG197" s="227">
        <f t="shared" si="603"/>
        <v>1.8</v>
      </c>
      <c r="DH197" s="198">
        <f t="shared" si="497"/>
        <v>-22.694382705865308</v>
      </c>
      <c r="DI197" s="198">
        <f t="shared" si="552"/>
        <v>0.34936326035993659</v>
      </c>
      <c r="DJ197" s="503">
        <f t="shared" si="604"/>
        <v>0</v>
      </c>
      <c r="DK197" s="503">
        <f t="shared" si="605"/>
        <v>0</v>
      </c>
      <c r="DL197" s="503">
        <f t="shared" si="499"/>
        <v>0</v>
      </c>
      <c r="DM197" s="503">
        <f t="shared" si="500"/>
        <v>0</v>
      </c>
      <c r="DN197" s="504">
        <f t="shared" si="464"/>
        <v>-22.393906560985307</v>
      </c>
      <c r="DO197" s="513">
        <f t="shared" si="474"/>
        <v>0.34936326035993659</v>
      </c>
      <c r="DP197" s="513">
        <f t="shared" si="560"/>
        <v>0.34936326035993659</v>
      </c>
      <c r="DQ197" s="513">
        <f t="shared" si="501"/>
        <v>0.34936326035993659</v>
      </c>
      <c r="DR197" s="513">
        <f t="shared" si="606"/>
        <v>0.34936326035993659</v>
      </c>
      <c r="DS197" s="513">
        <f t="shared" si="583"/>
        <v>0.34936326035993659</v>
      </c>
      <c r="DT197" s="103">
        <f t="shared" si="607"/>
        <v>-19.574992009735265</v>
      </c>
      <c r="DU197" s="178"/>
      <c r="DV197" s="179"/>
      <c r="DW197" s="36">
        <v>42439</v>
      </c>
      <c r="DX197" s="104">
        <v>4.0099</v>
      </c>
      <c r="DY197" s="107">
        <v>3.9427250000000003</v>
      </c>
      <c r="DZ197" s="173">
        <v>-19.666790707160011</v>
      </c>
      <c r="EA197" s="197">
        <f t="shared" si="569"/>
        <v>0.19409070019996477</v>
      </c>
      <c r="EB197" s="219">
        <v>2.7072750000000001</v>
      </c>
      <c r="EC197" s="159">
        <f t="shared" si="608"/>
        <v>0</v>
      </c>
      <c r="ED197" s="227">
        <f t="shared" si="609"/>
        <v>1.4</v>
      </c>
      <c r="EE197" s="198">
        <f t="shared" si="505"/>
        <v>-17.499644411997174</v>
      </c>
      <c r="EF197" s="198">
        <f t="shared" si="553"/>
        <v>0.27172698027995068</v>
      </c>
      <c r="EG197" s="503">
        <f t="shared" si="610"/>
        <v>0</v>
      </c>
      <c r="EH197" s="503">
        <f t="shared" si="611"/>
        <v>0</v>
      </c>
      <c r="EI197" s="503">
        <f t="shared" si="507"/>
        <v>1.9409070019996477E-2</v>
      </c>
      <c r="EJ197" s="503">
        <f t="shared" si="508"/>
        <v>0</v>
      </c>
      <c r="EK197" s="504">
        <f t="shared" si="465"/>
        <v>-17.058277512377177</v>
      </c>
      <c r="EL197" s="513">
        <f t="shared" si="476"/>
        <v>0.29113605029994716</v>
      </c>
      <c r="EM197" s="513">
        <f t="shared" si="561"/>
        <v>0.29113605029994716</v>
      </c>
      <c r="EN197" s="513">
        <f t="shared" si="509"/>
        <v>0.29113605029994716</v>
      </c>
      <c r="EO197" s="513">
        <f t="shared" si="612"/>
        <v>0.29113605029994716</v>
      </c>
      <c r="EP197" s="513">
        <f t="shared" si="584"/>
        <v>0.29113605029994716</v>
      </c>
      <c r="EQ197" s="103">
        <f t="shared" si="613"/>
        <v>-16.440277512377172</v>
      </c>
      <c r="ER197" s="178"/>
      <c r="ES197" s="179"/>
      <c r="ET197" s="36">
        <v>42439</v>
      </c>
      <c r="EU197" s="104">
        <v>4.0099</v>
      </c>
      <c r="EV197" s="107">
        <v>3.9427250000000003</v>
      </c>
      <c r="EW197" s="173">
        <v>-19.666790707160011</v>
      </c>
      <c r="EX197" s="197">
        <f t="shared" si="570"/>
        <v>0.19409070019996477</v>
      </c>
      <c r="EY197" s="219">
        <v>2.6072749999999996</v>
      </c>
      <c r="EZ197" s="159">
        <f t="shared" si="614"/>
        <v>0</v>
      </c>
      <c r="FA197" s="227">
        <f t="shared" si="615"/>
        <v>1.4</v>
      </c>
      <c r="FB197" s="198">
        <f t="shared" si="513"/>
        <v>-17.706374723141213</v>
      </c>
      <c r="FC197" s="198">
        <f t="shared" si="554"/>
        <v>0.27172698027995068</v>
      </c>
      <c r="FD197" s="503">
        <f t="shared" si="616"/>
        <v>0</v>
      </c>
      <c r="FE197" s="503">
        <f t="shared" si="617"/>
        <v>0</v>
      </c>
      <c r="FF197" s="503">
        <f t="shared" si="515"/>
        <v>0</v>
      </c>
      <c r="FG197" s="503">
        <f t="shared" si="516"/>
        <v>0</v>
      </c>
      <c r="FH197" s="504">
        <f t="shared" si="466"/>
        <v>-18.336374723141205</v>
      </c>
      <c r="FI197" s="513">
        <f t="shared" si="478"/>
        <v>0.27172698027995068</v>
      </c>
      <c r="FJ197" s="513">
        <f t="shared" si="562"/>
        <v>0.27172698027995068</v>
      </c>
      <c r="FK197" s="513">
        <f t="shared" si="517"/>
        <v>0.27172698027995068</v>
      </c>
      <c r="FL197" s="513">
        <f t="shared" si="618"/>
        <v>0.27172698027995068</v>
      </c>
      <c r="FM197" s="513">
        <f t="shared" si="585"/>
        <v>0.27172698027995068</v>
      </c>
      <c r="FN197" s="103">
        <f t="shared" si="619"/>
        <v>-16.565345281305998</v>
      </c>
      <c r="FO197" s="178"/>
      <c r="FP197" s="179"/>
      <c r="FQ197" s="36">
        <v>42439</v>
      </c>
      <c r="FR197" s="104">
        <v>4.0099</v>
      </c>
      <c r="FS197" s="107">
        <v>3.9427250000000003</v>
      </c>
      <c r="FT197" s="173">
        <v>-19.666790707160011</v>
      </c>
      <c r="FU197" s="197">
        <f t="shared" si="571"/>
        <v>0.19409070019996477</v>
      </c>
      <c r="FV197" s="218">
        <v>-1.8927250000000004</v>
      </c>
      <c r="FW197" s="159">
        <f t="shared" si="620"/>
        <v>1.05</v>
      </c>
      <c r="FX197" s="227">
        <f t="shared" si="621"/>
        <v>0</v>
      </c>
      <c r="FY197" s="198">
        <f t="shared" si="521"/>
        <v>-22.829788716787963</v>
      </c>
      <c r="FZ197" s="198">
        <f t="shared" si="555"/>
        <v>0.20379523520996301</v>
      </c>
      <c r="GA197" s="503">
        <f t="shared" si="622"/>
        <v>0</v>
      </c>
      <c r="GB197" s="503">
        <f t="shared" si="623"/>
        <v>0</v>
      </c>
      <c r="GC197" s="503">
        <f t="shared" si="523"/>
        <v>0</v>
      </c>
      <c r="GD197" s="503">
        <f t="shared" si="524"/>
        <v>0</v>
      </c>
      <c r="GE197" s="504">
        <f t="shared" si="467"/>
        <v>-22.30978871678796</v>
      </c>
      <c r="GF197" s="513">
        <f t="shared" si="480"/>
        <v>0.20379523520996301</v>
      </c>
      <c r="GG197" s="513">
        <f t="shared" si="563"/>
        <v>0.20379523520996301</v>
      </c>
      <c r="GH197" s="513">
        <f t="shared" si="525"/>
        <v>0.20379523520996301</v>
      </c>
      <c r="GI197" s="513">
        <f t="shared" si="624"/>
        <v>0.20379523520996301</v>
      </c>
      <c r="GJ197" s="513">
        <f t="shared" si="586"/>
        <v>0.20379523520996301</v>
      </c>
      <c r="GK197" s="103">
        <f t="shared" si="625"/>
        <v>-21.315013639238074</v>
      </c>
      <c r="GL197" s="178"/>
      <c r="GM197" s="179"/>
      <c r="GN197" s="36">
        <v>42439</v>
      </c>
      <c r="GO197" s="104">
        <v>4.0099</v>
      </c>
      <c r="GP197" s="107">
        <v>3.9427250000000003</v>
      </c>
      <c r="GQ197" s="173">
        <v>-19.666790707160011</v>
      </c>
      <c r="GR197" s="197">
        <f t="shared" si="572"/>
        <v>0.19409070019996477</v>
      </c>
      <c r="GS197" s="218">
        <v>-2.0427250000000003</v>
      </c>
      <c r="GT197" s="159">
        <f t="shared" si="626"/>
        <v>1</v>
      </c>
      <c r="GU197" s="227">
        <f t="shared" si="627"/>
        <v>0</v>
      </c>
      <c r="GV197" s="198">
        <f t="shared" si="529"/>
        <v>-22.853147167092047</v>
      </c>
      <c r="GW197" s="198">
        <f t="shared" si="556"/>
        <v>0.19409070019996477</v>
      </c>
      <c r="GX197" s="503">
        <f t="shared" si="628"/>
        <v>0</v>
      </c>
      <c r="GY197" s="503">
        <f t="shared" si="629"/>
        <v>0</v>
      </c>
      <c r="GZ197" s="503">
        <f t="shared" si="531"/>
        <v>0</v>
      </c>
      <c r="HA197" s="503">
        <f t="shared" si="532"/>
        <v>0</v>
      </c>
      <c r="HB197" s="504">
        <f t="shared" si="468"/>
        <v>-22.231601296225254</v>
      </c>
      <c r="HC197" s="513">
        <f t="shared" si="482"/>
        <v>0.19409070019996477</v>
      </c>
      <c r="HD197" s="513">
        <f t="shared" si="564"/>
        <v>0.19409070019996477</v>
      </c>
      <c r="HE197" s="513">
        <f t="shared" si="533"/>
        <v>0.19409070019996477</v>
      </c>
      <c r="HF197" s="513">
        <f t="shared" si="630"/>
        <v>0.19409070019996477</v>
      </c>
      <c r="HG197" s="513">
        <f t="shared" si="587"/>
        <v>0.19409070019996477</v>
      </c>
      <c r="HH197" s="103">
        <f t="shared" si="631"/>
        <v>-22.018989638305602</v>
      </c>
      <c r="HJ197" s="179"/>
      <c r="HK197" s="36">
        <v>42439</v>
      </c>
      <c r="HL197" s="104">
        <v>4.0099</v>
      </c>
      <c r="HM197" s="107">
        <v>3.9427250000000003</v>
      </c>
      <c r="HN197" s="173">
        <v>-19.666790707160011</v>
      </c>
      <c r="HO197" s="197">
        <f t="shared" si="573"/>
        <v>0.19409070019996477</v>
      </c>
      <c r="HP197" s="218">
        <v>-6.6427250000000004</v>
      </c>
      <c r="HQ197" s="159">
        <f t="shared" si="632"/>
        <v>-1.1000000000000001</v>
      </c>
      <c r="HR197" s="227">
        <f t="shared" si="633"/>
        <v>0</v>
      </c>
      <c r="HS197" s="198">
        <f t="shared" si="537"/>
        <v>-26.134342010263193</v>
      </c>
      <c r="HT197" s="198">
        <f t="shared" si="557"/>
        <v>-6.4049931065987664E-2</v>
      </c>
      <c r="HU197" s="503">
        <f t="shared" si="634"/>
        <v>1.9409070019996477E-2</v>
      </c>
      <c r="HV197" s="503">
        <f t="shared" si="635"/>
        <v>0</v>
      </c>
      <c r="HW197" s="503">
        <f t="shared" si="539"/>
        <v>0</v>
      </c>
      <c r="HX197" s="503">
        <f t="shared" si="540"/>
        <v>0</v>
      </c>
      <c r="HY197" s="504">
        <f t="shared" si="469"/>
        <v>-25.192975412879189</v>
      </c>
      <c r="HZ197" s="513">
        <f t="shared" si="484"/>
        <v>-2.678451662759471E-2</v>
      </c>
      <c r="IA197" s="513">
        <f t="shared" si="565"/>
        <v>-1.7856344418396477E-2</v>
      </c>
      <c r="IB197" s="513">
        <f t="shared" si="541"/>
        <v>-1.7856344418396477E-2</v>
      </c>
      <c r="IC197" s="513">
        <f t="shared" si="636"/>
        <v>-1.7856344418396477E-2</v>
      </c>
      <c r="ID197" s="513">
        <f t="shared" si="588"/>
        <v>-1.7856344418396477E-2</v>
      </c>
      <c r="IE197" s="103">
        <f t="shared" si="637"/>
        <v>-24.237570068548965</v>
      </c>
      <c r="IF197" s="178"/>
      <c r="IG197" s="179"/>
      <c r="IH197" s="36">
        <v>42439</v>
      </c>
      <c r="II197" s="104">
        <v>4.0099</v>
      </c>
      <c r="IJ197" s="107">
        <v>3.9427250000000003</v>
      </c>
      <c r="IK197" s="173">
        <v>-19.666790707160011</v>
      </c>
      <c r="IL197" s="197">
        <f t="shared" si="574"/>
        <v>0.19409070019996477</v>
      </c>
      <c r="IM197" s="218"/>
      <c r="IN197" s="159">
        <f t="shared" si="638"/>
        <v>0</v>
      </c>
      <c r="IO197" s="227">
        <f t="shared" si="639"/>
        <v>1.1000000000000001</v>
      </c>
      <c r="IP197" s="198">
        <f t="shared" si="545"/>
        <v>-19.610803918697972</v>
      </c>
      <c r="IQ197" s="198">
        <f t="shared" si="558"/>
        <v>0.21349977021996125</v>
      </c>
      <c r="IR197" s="503">
        <f t="shared" si="640"/>
        <v>0</v>
      </c>
      <c r="IS197" s="503">
        <f t="shared" si="641"/>
        <v>0</v>
      </c>
      <c r="IT197" s="503">
        <f t="shared" si="547"/>
        <v>0</v>
      </c>
      <c r="IU197" s="503">
        <f t="shared" si="548"/>
        <v>0</v>
      </c>
      <c r="IV197" s="504">
        <f t="shared" si="470"/>
        <v>-19.154971659667154</v>
      </c>
      <c r="IW197" s="513">
        <f t="shared" si="486"/>
        <v>0.21349977021996125</v>
      </c>
      <c r="IX197" s="513">
        <f t="shared" si="566"/>
        <v>0.21349977021996125</v>
      </c>
      <c r="IY197" s="513">
        <f t="shared" si="549"/>
        <v>0.21349977021996125</v>
      </c>
      <c r="IZ197" s="513">
        <f t="shared" si="642"/>
        <v>0.21349977021996125</v>
      </c>
      <c r="JA197" s="513">
        <f t="shared" si="589"/>
        <v>0.21349977021996125</v>
      </c>
      <c r="JB197" s="103">
        <f t="shared" si="643"/>
        <v>-18.755818006112047</v>
      </c>
      <c r="JC197" s="184"/>
      <c r="JD197" s="515">
        <v>-19.666790707160011</v>
      </c>
      <c r="JF197" s="159">
        <v>0.60727499999999957</v>
      </c>
      <c r="JG197" s="159">
        <f t="shared" si="590"/>
        <v>-18.873254938319949</v>
      </c>
      <c r="JH197" s="159"/>
      <c r="JJ197" s="159">
        <v>4.8072749999999997</v>
      </c>
      <c r="JK197" s="159">
        <f t="shared" si="591"/>
        <v>-19.574992009735265</v>
      </c>
      <c r="JL197" s="161"/>
      <c r="JN197" s="159">
        <v>2.7072750000000001</v>
      </c>
      <c r="JO197" s="159">
        <f t="shared" si="592"/>
        <v>-16.440277512377172</v>
      </c>
      <c r="JP197" s="159"/>
      <c r="JR197" s="159">
        <v>2.6072749999999996</v>
      </c>
      <c r="JS197" s="159">
        <f t="shared" si="579"/>
        <v>-16.565345281305998</v>
      </c>
      <c r="JT197" s="159"/>
      <c r="JV197" s="159">
        <v>-1.8927250000000004</v>
      </c>
      <c r="JW197" s="159">
        <f t="shared" si="593"/>
        <v>-21.315013639238074</v>
      </c>
      <c r="JX197" s="159"/>
      <c r="JZ197" s="159">
        <v>-2.0427250000000003</v>
      </c>
      <c r="KA197" s="159">
        <f t="shared" si="594"/>
        <v>-22.018989638305602</v>
      </c>
      <c r="KB197" s="159"/>
      <c r="KD197" s="370">
        <v>-6.6427250000000004</v>
      </c>
      <c r="KE197" s="159">
        <f t="shared" si="595"/>
        <v>-24.237570068548965</v>
      </c>
      <c r="KF197" s="159"/>
      <c r="KH197" s="218"/>
      <c r="KI197" s="159"/>
      <c r="KJ197" s="159"/>
      <c r="KK197" s="36">
        <v>42439</v>
      </c>
      <c r="KL197" s="36"/>
    </row>
    <row r="198" spans="1:315" ht="15.75" thickBot="1" x14ac:dyDescent="0.3">
      <c r="A198" s="95">
        <v>41343</v>
      </c>
      <c r="B198" s="36">
        <v>41343</v>
      </c>
      <c r="C198" s="303">
        <v>4.55</v>
      </c>
      <c r="D198" s="303">
        <v>8.75</v>
      </c>
      <c r="E198" s="303">
        <v>6.65</v>
      </c>
      <c r="F198" s="303">
        <v>6.55</v>
      </c>
      <c r="G198" s="303">
        <v>2.0499999999999998</v>
      </c>
      <c r="H198" s="303">
        <v>1.9</v>
      </c>
      <c r="I198" s="303">
        <v>-2.7</v>
      </c>
      <c r="J198" s="303"/>
      <c r="K198" s="105"/>
      <c r="L198" s="36">
        <v>42439</v>
      </c>
      <c r="M198" s="104">
        <v>4.0099</v>
      </c>
      <c r="N198" s="98">
        <f t="shared" si="453"/>
        <v>3.9427250000000003</v>
      </c>
      <c r="O198" s="107">
        <f t="shared" si="454"/>
        <v>3.8761166666666664</v>
      </c>
      <c r="P198" s="264"/>
      <c r="Q198" s="177">
        <v>42439</v>
      </c>
      <c r="R198" s="303">
        <v>4.55</v>
      </c>
      <c r="S198" s="219">
        <v>0.60727499999999957</v>
      </c>
      <c r="U198" s="303">
        <v>8.75</v>
      </c>
      <c r="V198" s="219">
        <v>4.8072749999999997</v>
      </c>
      <c r="X198" s="303">
        <v>6.65</v>
      </c>
      <c r="Y198" s="219">
        <v>2.7072750000000001</v>
      </c>
      <c r="AA198" s="303">
        <v>6.55</v>
      </c>
      <c r="AB198" s="219">
        <v>2.6072749999999996</v>
      </c>
      <c r="AD198" s="303">
        <v>2.0499999999999998</v>
      </c>
      <c r="AE198" s="218">
        <v>-1.8927250000000004</v>
      </c>
      <c r="AG198" s="303">
        <v>1.9</v>
      </c>
      <c r="AH198" s="218">
        <v>-2.0427250000000003</v>
      </c>
      <c r="AJ198" s="303">
        <v>-2.7</v>
      </c>
      <c r="AK198" s="218">
        <v>-6.6427250000000004</v>
      </c>
      <c r="AL198" s="103"/>
      <c r="AM198" s="485"/>
      <c r="AN198" s="103"/>
      <c r="AO198" s="103"/>
      <c r="AZ198" s="36">
        <v>42440</v>
      </c>
      <c r="BA198" s="303">
        <v>4.8</v>
      </c>
      <c r="BB198" s="227"/>
      <c r="BC198" s="303">
        <v>5.1999999999999993</v>
      </c>
      <c r="BD198" s="184"/>
      <c r="BE198" s="303">
        <v>8.65</v>
      </c>
      <c r="BF198" s="184"/>
      <c r="BG198" s="303">
        <v>7.1999999999999993</v>
      </c>
      <c r="BH198" s="184"/>
      <c r="BI198" s="303">
        <v>3.7</v>
      </c>
      <c r="BJ198" s="184"/>
      <c r="BK198" s="303">
        <v>0.7</v>
      </c>
      <c r="BL198" s="374"/>
      <c r="BM198" s="303">
        <v>-2.4500000000000002</v>
      </c>
      <c r="BN198" s="184"/>
      <c r="BO198" s="103"/>
      <c r="BP198" s="184"/>
      <c r="BQ198">
        <f t="shared" si="578"/>
        <v>1</v>
      </c>
      <c r="BR198" s="36">
        <v>42426</v>
      </c>
      <c r="BS198">
        <v>131</v>
      </c>
      <c r="BT198">
        <f t="shared" si="575"/>
        <v>1.31</v>
      </c>
      <c r="BU198" s="103">
        <v>-25.327388888888891</v>
      </c>
      <c r="BV198" s="36">
        <v>42440</v>
      </c>
      <c r="BW198" s="100">
        <v>144</v>
      </c>
      <c r="BX198" s="100">
        <f t="shared" si="576"/>
        <v>1.44</v>
      </c>
      <c r="BY198" s="100">
        <f t="shared" si="577"/>
        <v>-19.465286223359989</v>
      </c>
      <c r="BZ198" s="100"/>
      <c r="CA198" s="100"/>
      <c r="CC198" s="36">
        <v>42440</v>
      </c>
      <c r="CD198" s="104">
        <v>4.1459499999999991</v>
      </c>
      <c r="CE198" s="107">
        <v>4.0779249999999996</v>
      </c>
      <c r="CF198" s="173">
        <v>-19.465286223359989</v>
      </c>
      <c r="CG198" s="197">
        <f t="shared" si="567"/>
        <v>0.20150448380002217</v>
      </c>
      <c r="CH198" s="219">
        <v>0.72207500000000024</v>
      </c>
      <c r="CI198" s="159">
        <f t="shared" si="596"/>
        <v>0</v>
      </c>
      <c r="CJ198" s="227">
        <f t="shared" si="597"/>
        <v>1.1499999999999999</v>
      </c>
      <c r="CK198" s="198">
        <f t="shared" si="489"/>
        <v>-19.70743002741392</v>
      </c>
      <c r="CL198" s="198">
        <f t="shared" si="551"/>
        <v>0.23173015637002692</v>
      </c>
      <c r="CM198" s="503">
        <f t="shared" si="598"/>
        <v>0</v>
      </c>
      <c r="CN198" s="503">
        <f t="shared" si="599"/>
        <v>0</v>
      </c>
      <c r="CO198" s="503">
        <f t="shared" si="491"/>
        <v>0</v>
      </c>
      <c r="CP198" s="503">
        <f t="shared" si="492"/>
        <v>0</v>
      </c>
      <c r="CQ198" s="504">
        <f t="shared" si="463"/>
        <v>-19.557430027413918</v>
      </c>
      <c r="CR198" s="513">
        <f t="shared" si="472"/>
        <v>0.23173015637002692</v>
      </c>
      <c r="CS198" s="513">
        <f t="shared" si="559"/>
        <v>0.23173015637002692</v>
      </c>
      <c r="CT198" s="513">
        <f t="shared" si="493"/>
        <v>0.23173015637002692</v>
      </c>
      <c r="CU198" s="513">
        <f t="shared" si="600"/>
        <v>0.23173015637002692</v>
      </c>
      <c r="CV198" s="513">
        <f t="shared" si="582"/>
        <v>0.23173015637002692</v>
      </c>
      <c r="CW198" s="103">
        <f t="shared" si="601"/>
        <v>-18.641524781949922</v>
      </c>
      <c r="CZ198" s="36">
        <v>42440</v>
      </c>
      <c r="DA198" s="104">
        <v>4.1459499999999991</v>
      </c>
      <c r="DB198" s="107">
        <v>4.0779249999999996</v>
      </c>
      <c r="DC198" s="173">
        <v>-19.465286223359989</v>
      </c>
      <c r="DD198" s="197">
        <f t="shared" si="568"/>
        <v>0.20150448380002217</v>
      </c>
      <c r="DE198" s="219">
        <v>1.1220749999999997</v>
      </c>
      <c r="DF198" s="159">
        <f t="shared" si="602"/>
        <v>0</v>
      </c>
      <c r="DG198" s="227">
        <f t="shared" si="603"/>
        <v>1.2</v>
      </c>
      <c r="DH198" s="198">
        <f t="shared" si="497"/>
        <v>-22.452577325305281</v>
      </c>
      <c r="DI198" s="198">
        <f t="shared" si="552"/>
        <v>0.24180538056002732</v>
      </c>
      <c r="DJ198" s="503">
        <f t="shared" si="604"/>
        <v>0</v>
      </c>
      <c r="DK198" s="503">
        <f t="shared" si="605"/>
        <v>0</v>
      </c>
      <c r="DL198" s="503">
        <f t="shared" si="499"/>
        <v>0</v>
      </c>
      <c r="DM198" s="503">
        <f t="shared" si="500"/>
        <v>0</v>
      </c>
      <c r="DN198" s="504">
        <f t="shared" si="464"/>
        <v>-22.15210118042528</v>
      </c>
      <c r="DO198" s="513">
        <f t="shared" si="474"/>
        <v>0.24180538056002732</v>
      </c>
      <c r="DP198" s="513">
        <f t="shared" si="560"/>
        <v>0.24180538056002732</v>
      </c>
      <c r="DQ198" s="513">
        <f t="shared" si="501"/>
        <v>0.24180538056002732</v>
      </c>
      <c r="DR198" s="513">
        <f t="shared" si="606"/>
        <v>0.24180538056002732</v>
      </c>
      <c r="DS198" s="513">
        <f t="shared" si="583"/>
        <v>0.24180538056002732</v>
      </c>
      <c r="DT198" s="103">
        <f t="shared" si="607"/>
        <v>-19.333186629175238</v>
      </c>
      <c r="DU198" s="178"/>
      <c r="DV198" s="179"/>
      <c r="DW198" s="36">
        <v>42440</v>
      </c>
      <c r="DX198" s="104">
        <v>4.1459499999999991</v>
      </c>
      <c r="DY198" s="107">
        <v>4.0779249999999996</v>
      </c>
      <c r="DZ198" s="173">
        <v>-19.465286223359989</v>
      </c>
      <c r="EA198" s="197">
        <f t="shared" si="569"/>
        <v>0.20150448380002217</v>
      </c>
      <c r="EB198" s="219">
        <v>4.5720750000000008</v>
      </c>
      <c r="EC198" s="159">
        <f t="shared" si="608"/>
        <v>0</v>
      </c>
      <c r="ED198" s="227">
        <f t="shared" si="609"/>
        <v>1.8</v>
      </c>
      <c r="EE198" s="198">
        <f t="shared" si="505"/>
        <v>-17.136936341157135</v>
      </c>
      <c r="EF198" s="198">
        <f t="shared" si="553"/>
        <v>0.3627080708400392</v>
      </c>
      <c r="EG198" s="503">
        <f t="shared" si="610"/>
        <v>0</v>
      </c>
      <c r="EH198" s="503">
        <f t="shared" si="611"/>
        <v>0</v>
      </c>
      <c r="EI198" s="503">
        <f t="shared" si="507"/>
        <v>0.10075224190001109</v>
      </c>
      <c r="EJ198" s="503">
        <f t="shared" si="508"/>
        <v>0</v>
      </c>
      <c r="EK198" s="504">
        <f t="shared" si="465"/>
        <v>-16.594817199637127</v>
      </c>
      <c r="EL198" s="513">
        <f t="shared" si="476"/>
        <v>0.46346031274005028</v>
      </c>
      <c r="EM198" s="513">
        <f t="shared" si="561"/>
        <v>0.46346031274005028</v>
      </c>
      <c r="EN198" s="513">
        <f t="shared" si="509"/>
        <v>0.46346031274005028</v>
      </c>
      <c r="EO198" s="513">
        <f t="shared" si="612"/>
        <v>0.46346031274005028</v>
      </c>
      <c r="EP198" s="513">
        <f t="shared" si="584"/>
        <v>0.46346031274005028</v>
      </c>
      <c r="EQ198" s="103">
        <f t="shared" si="613"/>
        <v>-15.976817199637122</v>
      </c>
      <c r="ER198" s="178"/>
      <c r="ES198" s="179"/>
      <c r="ET198" s="36">
        <v>42440</v>
      </c>
      <c r="EU198" s="104">
        <v>4.1459499999999991</v>
      </c>
      <c r="EV198" s="107">
        <v>4.0779249999999996</v>
      </c>
      <c r="EW198" s="173">
        <v>-19.465286223359989</v>
      </c>
      <c r="EX198" s="197">
        <f t="shared" si="570"/>
        <v>0.20150448380002217</v>
      </c>
      <c r="EY198" s="219">
        <v>3.1220749999999997</v>
      </c>
      <c r="EZ198" s="159">
        <f t="shared" si="614"/>
        <v>0</v>
      </c>
      <c r="FA198" s="227">
        <f t="shared" si="615"/>
        <v>1.6</v>
      </c>
      <c r="FB198" s="198">
        <f t="shared" si="513"/>
        <v>-17.383967549061179</v>
      </c>
      <c r="FC198" s="198">
        <f t="shared" si="554"/>
        <v>0.32240717408003405</v>
      </c>
      <c r="FD198" s="503">
        <f t="shared" si="616"/>
        <v>0</v>
      </c>
      <c r="FE198" s="503">
        <f t="shared" si="617"/>
        <v>0</v>
      </c>
      <c r="FF198" s="503">
        <f t="shared" si="515"/>
        <v>0.10075224190001109</v>
      </c>
      <c r="FG198" s="503">
        <f t="shared" si="516"/>
        <v>0</v>
      </c>
      <c r="FH198" s="504">
        <f t="shared" si="466"/>
        <v>-17.91321530716116</v>
      </c>
      <c r="FI198" s="513">
        <f t="shared" si="478"/>
        <v>0.42315941598004514</v>
      </c>
      <c r="FJ198" s="513">
        <f t="shared" si="562"/>
        <v>0.42315941598004514</v>
      </c>
      <c r="FK198" s="513">
        <f t="shared" si="517"/>
        <v>0.42315941598004514</v>
      </c>
      <c r="FL198" s="513">
        <f t="shared" si="618"/>
        <v>0.42315941598004514</v>
      </c>
      <c r="FM198" s="513">
        <f t="shared" si="585"/>
        <v>0.42315941598004514</v>
      </c>
      <c r="FN198" s="103">
        <f t="shared" si="619"/>
        <v>-16.142185865325953</v>
      </c>
      <c r="FO198" s="178"/>
      <c r="FP198" s="179"/>
      <c r="FQ198" s="36">
        <v>42440</v>
      </c>
      <c r="FR198" s="104">
        <v>4.1459499999999991</v>
      </c>
      <c r="FS198" s="107">
        <v>4.0779249999999996</v>
      </c>
      <c r="FT198" s="173">
        <v>-19.465286223359989</v>
      </c>
      <c r="FU198" s="197">
        <f t="shared" si="571"/>
        <v>0.20150448380002217</v>
      </c>
      <c r="FV198" s="218">
        <v>-0.3779249999999994</v>
      </c>
      <c r="FW198" s="159">
        <f t="shared" si="620"/>
        <v>0</v>
      </c>
      <c r="FX198" s="227">
        <f t="shared" si="621"/>
        <v>1.1000000000000001</v>
      </c>
      <c r="FY198" s="198">
        <f t="shared" si="521"/>
        <v>-22.60813378460794</v>
      </c>
      <c r="FZ198" s="198">
        <f t="shared" si="555"/>
        <v>0.22165493218002297</v>
      </c>
      <c r="GA198" s="503">
        <f t="shared" si="622"/>
        <v>0</v>
      </c>
      <c r="GB198" s="503">
        <f t="shared" si="623"/>
        <v>0</v>
      </c>
      <c r="GC198" s="503">
        <f t="shared" si="523"/>
        <v>0</v>
      </c>
      <c r="GD198" s="503">
        <f t="shared" si="524"/>
        <v>0</v>
      </c>
      <c r="GE198" s="504">
        <f t="shared" si="467"/>
        <v>-22.088133784607937</v>
      </c>
      <c r="GF198" s="513">
        <f t="shared" si="480"/>
        <v>0.22165493218002297</v>
      </c>
      <c r="GG198" s="513">
        <f t="shared" si="563"/>
        <v>0.22165493218002297</v>
      </c>
      <c r="GH198" s="513">
        <f t="shared" si="525"/>
        <v>0.22165493218002297</v>
      </c>
      <c r="GI198" s="513">
        <f t="shared" si="624"/>
        <v>0.22165493218002297</v>
      </c>
      <c r="GJ198" s="513">
        <f t="shared" si="586"/>
        <v>0.22165493218002297</v>
      </c>
      <c r="GK198" s="103">
        <f t="shared" si="625"/>
        <v>-21.093358707058051</v>
      </c>
      <c r="GL198" s="178"/>
      <c r="GM198" s="179"/>
      <c r="GN198" s="36">
        <v>42440</v>
      </c>
      <c r="GO198" s="104">
        <v>4.1459499999999991</v>
      </c>
      <c r="GP198" s="107">
        <v>4.0779249999999996</v>
      </c>
      <c r="GQ198" s="173">
        <v>-19.465286223359989</v>
      </c>
      <c r="GR198" s="197">
        <f t="shared" si="572"/>
        <v>0.20150448380002217</v>
      </c>
      <c r="GS198" s="218">
        <v>-3.3779249999999994</v>
      </c>
      <c r="GT198" s="159">
        <f t="shared" si="626"/>
        <v>0.8</v>
      </c>
      <c r="GU198" s="227">
        <f t="shared" si="627"/>
        <v>0</v>
      </c>
      <c r="GV198" s="198">
        <f t="shared" si="529"/>
        <v>-22.69194358005203</v>
      </c>
      <c r="GW198" s="198">
        <f t="shared" si="556"/>
        <v>0.16120358704001703</v>
      </c>
      <c r="GX198" s="503">
        <f t="shared" si="628"/>
        <v>0</v>
      </c>
      <c r="GY198" s="503">
        <f t="shared" si="629"/>
        <v>0</v>
      </c>
      <c r="GZ198" s="503">
        <f t="shared" si="531"/>
        <v>0</v>
      </c>
      <c r="HA198" s="503">
        <f t="shared" si="532"/>
        <v>0</v>
      </c>
      <c r="HB198" s="504">
        <f t="shared" si="468"/>
        <v>-22.070397709185237</v>
      </c>
      <c r="HC198" s="513">
        <f t="shared" si="482"/>
        <v>0.16120358704001703</v>
      </c>
      <c r="HD198" s="513">
        <f t="shared" si="564"/>
        <v>0.16120358704001703</v>
      </c>
      <c r="HE198" s="513">
        <f t="shared" si="533"/>
        <v>0.16120358704001703</v>
      </c>
      <c r="HF198" s="513">
        <f t="shared" si="630"/>
        <v>0.16120358704001703</v>
      </c>
      <c r="HG198" s="513">
        <f t="shared" si="587"/>
        <v>0.16120358704001703</v>
      </c>
      <c r="HH198" s="103">
        <f t="shared" si="631"/>
        <v>-21.857786051265585</v>
      </c>
      <c r="HJ198" s="179"/>
      <c r="HK198" s="36">
        <v>42440</v>
      </c>
      <c r="HL198" s="104">
        <v>4.1459499999999991</v>
      </c>
      <c r="HM198" s="107">
        <v>4.0779249999999996</v>
      </c>
      <c r="HN198" s="173">
        <v>-19.465286223359989</v>
      </c>
      <c r="HO198" s="197">
        <f t="shared" si="573"/>
        <v>0.20150448380002217</v>
      </c>
      <c r="HP198" s="218">
        <v>-6.5279249999999998</v>
      </c>
      <c r="HQ198" s="159">
        <f t="shared" si="632"/>
        <v>-1.1000000000000001</v>
      </c>
      <c r="HR198" s="227">
        <f t="shared" si="633"/>
        <v>0</v>
      </c>
      <c r="HS198" s="198">
        <f t="shared" si="537"/>
        <v>-26.200838489917199</v>
      </c>
      <c r="HT198" s="198">
        <f t="shared" si="557"/>
        <v>-6.649647965400618E-2</v>
      </c>
      <c r="HU198" s="503">
        <f t="shared" si="634"/>
        <v>2.0150448380002219E-2</v>
      </c>
      <c r="HV198" s="503">
        <f t="shared" si="635"/>
        <v>0</v>
      </c>
      <c r="HW198" s="503">
        <f t="shared" si="539"/>
        <v>0</v>
      </c>
      <c r="HX198" s="503">
        <f t="shared" si="540"/>
        <v>0</v>
      </c>
      <c r="HY198" s="504">
        <f t="shared" si="469"/>
        <v>-25.239321444153195</v>
      </c>
      <c r="HZ198" s="513">
        <f t="shared" si="484"/>
        <v>-2.7807618764402377E-2</v>
      </c>
      <c r="IA198" s="513">
        <f t="shared" si="565"/>
        <v>-1.8538412509601584E-2</v>
      </c>
      <c r="IB198" s="513">
        <f t="shared" si="541"/>
        <v>-1.8538412509601584E-2</v>
      </c>
      <c r="IC198" s="513">
        <f t="shared" si="636"/>
        <v>-1.8538412509601584E-2</v>
      </c>
      <c r="ID198" s="513">
        <f t="shared" si="588"/>
        <v>-1.8538412509601584E-2</v>
      </c>
      <c r="IE198" s="103">
        <f t="shared" si="637"/>
        <v>-24.256108481058568</v>
      </c>
      <c r="IF198" s="178"/>
      <c r="IG198" s="179"/>
      <c r="IH198" s="36">
        <v>42440</v>
      </c>
      <c r="II198" s="104">
        <v>4.1459499999999991</v>
      </c>
      <c r="IJ198" s="107">
        <v>4.0779249999999996</v>
      </c>
      <c r="IK198" s="173">
        <v>-19.465286223359989</v>
      </c>
      <c r="IL198" s="197">
        <f t="shared" si="574"/>
        <v>0.20150448380002217</v>
      </c>
      <c r="IM198" s="218"/>
      <c r="IN198" s="159">
        <f t="shared" si="638"/>
        <v>0</v>
      </c>
      <c r="IO198" s="227">
        <f t="shared" si="639"/>
        <v>1.1000000000000001</v>
      </c>
      <c r="IP198" s="198">
        <f t="shared" si="545"/>
        <v>-19.389148986517949</v>
      </c>
      <c r="IQ198" s="198">
        <f t="shared" si="558"/>
        <v>0.22165493218002297</v>
      </c>
      <c r="IR198" s="503">
        <f t="shared" si="640"/>
        <v>0</v>
      </c>
      <c r="IS198" s="503">
        <f t="shared" si="641"/>
        <v>0</v>
      </c>
      <c r="IT198" s="503">
        <f t="shared" si="547"/>
        <v>0</v>
      </c>
      <c r="IU198" s="503">
        <f t="shared" si="548"/>
        <v>0</v>
      </c>
      <c r="IV198" s="504">
        <f t="shared" si="470"/>
        <v>-18.933316727487131</v>
      </c>
      <c r="IW198" s="513">
        <f t="shared" si="486"/>
        <v>0.22165493218002297</v>
      </c>
      <c r="IX198" s="513">
        <f t="shared" si="566"/>
        <v>0.22165493218002297</v>
      </c>
      <c r="IY198" s="513">
        <f t="shared" si="549"/>
        <v>0.22165493218002297</v>
      </c>
      <c r="IZ198" s="513">
        <f t="shared" si="642"/>
        <v>0.22165493218002297</v>
      </c>
      <c r="JA198" s="513">
        <f t="shared" si="589"/>
        <v>0.22165493218002297</v>
      </c>
      <c r="JB198" s="103">
        <f t="shared" si="643"/>
        <v>-18.534163073932024</v>
      </c>
      <c r="JC198" s="184"/>
      <c r="JD198" s="515">
        <v>-19.465286223359989</v>
      </c>
      <c r="JF198" s="159">
        <v>0.72207500000000024</v>
      </c>
      <c r="JG198" s="159">
        <f t="shared" si="590"/>
        <v>-18.641524781949922</v>
      </c>
      <c r="JH198" s="159"/>
      <c r="JJ198" s="159">
        <v>1.1220749999999997</v>
      </c>
      <c r="JK198" s="159">
        <f t="shared" si="591"/>
        <v>-19.333186629175238</v>
      </c>
      <c r="JL198" s="159"/>
      <c r="JN198" s="159">
        <v>4.5720750000000008</v>
      </c>
      <c r="JO198" s="159">
        <f t="shared" si="592"/>
        <v>-15.976817199637122</v>
      </c>
      <c r="JP198" s="159"/>
      <c r="JR198" s="159">
        <v>3.1220749999999997</v>
      </c>
      <c r="JS198" s="159">
        <f t="shared" si="579"/>
        <v>-16.142185865325953</v>
      </c>
      <c r="JT198" s="159"/>
      <c r="JV198" s="159">
        <v>-0.3779249999999994</v>
      </c>
      <c r="JW198" s="159">
        <f t="shared" si="593"/>
        <v>-21.093358707058051</v>
      </c>
      <c r="JX198" s="159"/>
      <c r="JZ198" s="159">
        <v>-3.3779249999999994</v>
      </c>
      <c r="KA198" s="159">
        <f t="shared" si="594"/>
        <v>-21.857786051265585</v>
      </c>
      <c r="KB198" s="159"/>
      <c r="KD198" s="370">
        <v>-6.5279249999999998</v>
      </c>
      <c r="KE198" s="159">
        <f t="shared" si="595"/>
        <v>-24.256108481058568</v>
      </c>
      <c r="KF198" s="159"/>
      <c r="KH198" s="218"/>
      <c r="KI198" s="159"/>
      <c r="KJ198" s="159"/>
      <c r="KK198" s="36">
        <v>42440</v>
      </c>
      <c r="KL198" s="36"/>
    </row>
    <row r="199" spans="1:315" ht="15.75" thickBot="1" x14ac:dyDescent="0.3">
      <c r="A199" s="95">
        <v>41344</v>
      </c>
      <c r="B199" s="36">
        <v>41344</v>
      </c>
      <c r="C199" s="303">
        <v>4.8</v>
      </c>
      <c r="D199" s="303">
        <v>5.1999999999999993</v>
      </c>
      <c r="E199" s="303">
        <v>8.65</v>
      </c>
      <c r="F199" s="303">
        <v>7.1999999999999993</v>
      </c>
      <c r="G199" s="303">
        <v>3.7</v>
      </c>
      <c r="H199" s="303">
        <v>0.7</v>
      </c>
      <c r="I199" s="303">
        <v>-2.4500000000000002</v>
      </c>
      <c r="J199" s="303"/>
      <c r="K199" s="105"/>
      <c r="L199" s="36">
        <v>42440</v>
      </c>
      <c r="M199" s="104">
        <v>4.1459499999999991</v>
      </c>
      <c r="N199" s="98">
        <f t="shared" si="453"/>
        <v>4.0779249999999996</v>
      </c>
      <c r="O199" s="107">
        <f t="shared" si="454"/>
        <v>4.0104666666666668</v>
      </c>
      <c r="P199" s="264"/>
      <c r="Q199" s="177">
        <v>42440</v>
      </c>
      <c r="R199" s="303">
        <v>4.8</v>
      </c>
      <c r="S199" s="219">
        <v>0.72207500000000024</v>
      </c>
      <c r="U199" s="303">
        <v>5.1999999999999993</v>
      </c>
      <c r="V199" s="219">
        <v>1.1220749999999997</v>
      </c>
      <c r="X199" s="303">
        <v>8.65</v>
      </c>
      <c r="Y199" s="219">
        <v>4.5720750000000008</v>
      </c>
      <c r="AA199" s="303">
        <v>7.1999999999999993</v>
      </c>
      <c r="AB199" s="219">
        <v>3.1220749999999997</v>
      </c>
      <c r="AD199" s="303">
        <v>3.7</v>
      </c>
      <c r="AE199" s="218">
        <v>-0.3779249999999994</v>
      </c>
      <c r="AG199" s="303">
        <v>0.7</v>
      </c>
      <c r="AH199" s="218">
        <v>-3.3779249999999994</v>
      </c>
      <c r="AJ199" s="303">
        <v>-2.4500000000000002</v>
      </c>
      <c r="AK199" s="218">
        <v>-6.5279249999999998</v>
      </c>
      <c r="AL199" s="103"/>
      <c r="AM199" s="485"/>
      <c r="AN199" s="103"/>
      <c r="AO199" s="103"/>
      <c r="AZ199" s="36">
        <v>42441</v>
      </c>
      <c r="BA199" s="303">
        <v>5.9499999999999993</v>
      </c>
      <c r="BB199" s="227"/>
      <c r="BC199" s="303">
        <v>4.9499999999999993</v>
      </c>
      <c r="BD199" s="184"/>
      <c r="BE199" s="303">
        <v>11.75</v>
      </c>
      <c r="BF199" s="184"/>
      <c r="BG199" s="303">
        <v>5.6</v>
      </c>
      <c r="BH199" s="184"/>
      <c r="BI199" s="303">
        <v>5.0999999999999996</v>
      </c>
      <c r="BJ199" s="184"/>
      <c r="BK199" s="303">
        <v>1.4</v>
      </c>
      <c r="BL199" s="374"/>
      <c r="BM199" s="303">
        <v>-1.3</v>
      </c>
      <c r="BN199" s="227">
        <v>-24.653703703703702</v>
      </c>
      <c r="BP199" s="227"/>
      <c r="BQ199">
        <f t="shared" si="578"/>
        <v>1</v>
      </c>
      <c r="BR199" s="36">
        <v>42427</v>
      </c>
      <c r="BS199">
        <v>132</v>
      </c>
      <c r="BT199">
        <f t="shared" si="575"/>
        <v>1.32</v>
      </c>
      <c r="BU199" s="114">
        <v>-23.484314814814812</v>
      </c>
      <c r="BV199" s="36">
        <v>42441</v>
      </c>
      <c r="BW199" s="100">
        <v>145</v>
      </c>
      <c r="BX199" s="100">
        <f t="shared" si="576"/>
        <v>1.45</v>
      </c>
      <c r="BY199" s="100">
        <f t="shared" si="577"/>
        <v>-19.256143974999993</v>
      </c>
      <c r="BZ199" s="100"/>
      <c r="CA199" s="100"/>
      <c r="CC199" s="36">
        <v>42441</v>
      </c>
      <c r="CD199" s="104">
        <v>4.2836999999999996</v>
      </c>
      <c r="CE199" s="107">
        <v>4.2148249999999994</v>
      </c>
      <c r="CF199" s="173">
        <v>-19.256143974999993</v>
      </c>
      <c r="CG199" s="197">
        <f t="shared" si="567"/>
        <v>0.20914224835999562</v>
      </c>
      <c r="CH199" s="219">
        <v>1.7351749999999999</v>
      </c>
      <c r="CI199" s="159">
        <f t="shared" si="596"/>
        <v>0</v>
      </c>
      <c r="CJ199" s="227">
        <f t="shared" si="597"/>
        <v>1.2</v>
      </c>
      <c r="CK199" s="198">
        <f t="shared" si="489"/>
        <v>-19.456459329381925</v>
      </c>
      <c r="CL199" s="198">
        <f t="shared" si="551"/>
        <v>0.25097069803199545</v>
      </c>
      <c r="CM199" s="503">
        <f t="shared" si="598"/>
        <v>0</v>
      </c>
      <c r="CN199" s="503">
        <f t="shared" si="599"/>
        <v>0</v>
      </c>
      <c r="CO199" s="503">
        <f t="shared" si="491"/>
        <v>0</v>
      </c>
      <c r="CP199" s="503">
        <f t="shared" si="492"/>
        <v>0</v>
      </c>
      <c r="CQ199" s="504">
        <f t="shared" si="463"/>
        <v>-19.306459329381923</v>
      </c>
      <c r="CR199" s="513">
        <f t="shared" si="472"/>
        <v>0.25097069803199545</v>
      </c>
      <c r="CS199" s="513">
        <f t="shared" si="559"/>
        <v>0.25097069803199545</v>
      </c>
      <c r="CT199" s="513">
        <f t="shared" si="493"/>
        <v>0.25097069803199545</v>
      </c>
      <c r="CU199" s="513">
        <f t="shared" si="600"/>
        <v>0.25097069803199545</v>
      </c>
      <c r="CV199" s="513">
        <f t="shared" si="582"/>
        <v>0.25097069803199545</v>
      </c>
      <c r="CW199" s="103">
        <f t="shared" si="601"/>
        <v>-18.390554083917927</v>
      </c>
      <c r="CZ199" s="36">
        <v>42441</v>
      </c>
      <c r="DA199" s="104">
        <v>4.2836999999999996</v>
      </c>
      <c r="DB199" s="107">
        <v>4.2148249999999994</v>
      </c>
      <c r="DC199" s="173">
        <v>-19.256143974999993</v>
      </c>
      <c r="DD199" s="197">
        <f t="shared" si="568"/>
        <v>0.20914224835999562</v>
      </c>
      <c r="DE199" s="219">
        <v>0.73517499999999991</v>
      </c>
      <c r="DF199" s="159">
        <f t="shared" si="602"/>
        <v>0</v>
      </c>
      <c r="DG199" s="227">
        <f t="shared" si="603"/>
        <v>1.1499999999999999</v>
      </c>
      <c r="DH199" s="198">
        <f t="shared" si="497"/>
        <v>-22.212063739691285</v>
      </c>
      <c r="DI199" s="198">
        <f t="shared" si="552"/>
        <v>0.24051358561399638</v>
      </c>
      <c r="DJ199" s="503">
        <f t="shared" si="604"/>
        <v>0</v>
      </c>
      <c r="DK199" s="503">
        <f t="shared" si="605"/>
        <v>0</v>
      </c>
      <c r="DL199" s="503">
        <f t="shared" si="499"/>
        <v>0</v>
      </c>
      <c r="DM199" s="503">
        <f t="shared" si="500"/>
        <v>0</v>
      </c>
      <c r="DN199" s="504">
        <f t="shared" si="464"/>
        <v>-21.911587594811284</v>
      </c>
      <c r="DO199" s="513">
        <f t="shared" si="474"/>
        <v>0.24051358561399638</v>
      </c>
      <c r="DP199" s="513">
        <f t="shared" si="560"/>
        <v>0.24051358561399638</v>
      </c>
      <c r="DQ199" s="513">
        <f t="shared" si="501"/>
        <v>0.24051358561399638</v>
      </c>
      <c r="DR199" s="513">
        <f t="shared" si="606"/>
        <v>0.24051358561399638</v>
      </c>
      <c r="DS199" s="513">
        <f t="shared" si="583"/>
        <v>0.24051358561399638</v>
      </c>
      <c r="DT199" s="103">
        <f t="shared" si="607"/>
        <v>-19.092673043561241</v>
      </c>
      <c r="DU199" s="178"/>
      <c r="DV199" s="179"/>
      <c r="DW199" s="36">
        <v>42441</v>
      </c>
      <c r="DX199" s="104">
        <v>4.2836999999999996</v>
      </c>
      <c r="DY199" s="107">
        <v>4.2148249999999994</v>
      </c>
      <c r="DZ199" s="173">
        <v>-19.256143974999993</v>
      </c>
      <c r="EA199" s="197">
        <f t="shared" si="569"/>
        <v>0.20914224835999562</v>
      </c>
      <c r="EB199" s="219">
        <v>7.5351750000000006</v>
      </c>
      <c r="EC199" s="159">
        <f t="shared" si="608"/>
        <v>0</v>
      </c>
      <c r="ED199" s="227">
        <f t="shared" si="609"/>
        <v>3</v>
      </c>
      <c r="EE199" s="198">
        <f t="shared" si="505"/>
        <v>-16.509509596077148</v>
      </c>
      <c r="EF199" s="198">
        <f t="shared" si="553"/>
        <v>0.62742674507998686</v>
      </c>
      <c r="EG199" s="503">
        <f t="shared" si="610"/>
        <v>0</v>
      </c>
      <c r="EH199" s="503">
        <f t="shared" si="611"/>
        <v>0</v>
      </c>
      <c r="EI199" s="503">
        <f t="shared" si="507"/>
        <v>0.10457112417999781</v>
      </c>
      <c r="EJ199" s="503">
        <f t="shared" si="508"/>
        <v>0</v>
      </c>
      <c r="EK199" s="504">
        <f t="shared" si="465"/>
        <v>-15.862819330377143</v>
      </c>
      <c r="EL199" s="513">
        <f t="shared" si="476"/>
        <v>0.73199786925998467</v>
      </c>
      <c r="EM199" s="513">
        <f t="shared" si="561"/>
        <v>0.73199786925998467</v>
      </c>
      <c r="EN199" s="513">
        <f t="shared" si="509"/>
        <v>0.73199786925998467</v>
      </c>
      <c r="EO199" s="513">
        <f t="shared" si="612"/>
        <v>0.73199786925998467</v>
      </c>
      <c r="EP199" s="513">
        <f t="shared" si="584"/>
        <v>0.73199786925998467</v>
      </c>
      <c r="EQ199" s="103">
        <f t="shared" si="613"/>
        <v>-15.244819330377137</v>
      </c>
      <c r="ER199" s="178"/>
      <c r="ES199" s="179"/>
      <c r="ET199" s="36">
        <v>42441</v>
      </c>
      <c r="EU199" s="104">
        <v>4.2836999999999996</v>
      </c>
      <c r="EV199" s="107">
        <v>4.2148249999999994</v>
      </c>
      <c r="EW199" s="173">
        <v>-19.256143974999993</v>
      </c>
      <c r="EX199" s="197">
        <f t="shared" si="570"/>
        <v>0.20914224835999562</v>
      </c>
      <c r="EY199" s="219">
        <v>1.3851750000000003</v>
      </c>
      <c r="EZ199" s="159">
        <f t="shared" si="614"/>
        <v>0</v>
      </c>
      <c r="FA199" s="227">
        <f t="shared" si="615"/>
        <v>1.2</v>
      </c>
      <c r="FB199" s="198">
        <f t="shared" si="513"/>
        <v>-17.132996851029183</v>
      </c>
      <c r="FC199" s="198">
        <f t="shared" si="554"/>
        <v>0.25097069803199545</v>
      </c>
      <c r="FD199" s="503">
        <f t="shared" si="616"/>
        <v>0</v>
      </c>
      <c r="FE199" s="503">
        <f t="shared" si="617"/>
        <v>0</v>
      </c>
      <c r="FF199" s="503">
        <f t="shared" si="515"/>
        <v>2.0914224835999563E-2</v>
      </c>
      <c r="FG199" s="503">
        <f t="shared" si="516"/>
        <v>0</v>
      </c>
      <c r="FH199" s="504">
        <f t="shared" si="466"/>
        <v>-17.641330384293166</v>
      </c>
      <c r="FI199" s="513">
        <f t="shared" si="478"/>
        <v>0.27188492286799504</v>
      </c>
      <c r="FJ199" s="513">
        <f t="shared" si="562"/>
        <v>0.27188492286799504</v>
      </c>
      <c r="FK199" s="513">
        <f t="shared" si="517"/>
        <v>0.27188492286799504</v>
      </c>
      <c r="FL199" s="513">
        <f t="shared" si="618"/>
        <v>0.27188492286799504</v>
      </c>
      <c r="FM199" s="513">
        <f t="shared" si="585"/>
        <v>0.27188492286799504</v>
      </c>
      <c r="FN199" s="103">
        <f t="shared" si="619"/>
        <v>-15.870300942457957</v>
      </c>
      <c r="FO199" s="178"/>
      <c r="FP199" s="179"/>
      <c r="FQ199" s="36">
        <v>42441</v>
      </c>
      <c r="FR199" s="104">
        <v>4.2836999999999996</v>
      </c>
      <c r="FS199" s="107">
        <v>4.2148249999999994</v>
      </c>
      <c r="FT199" s="173">
        <v>-19.256143974999993</v>
      </c>
      <c r="FU199" s="197">
        <f t="shared" si="571"/>
        <v>0.20914224835999562</v>
      </c>
      <c r="FV199" s="218">
        <v>0.88517500000000027</v>
      </c>
      <c r="FW199" s="159">
        <f t="shared" si="620"/>
        <v>0</v>
      </c>
      <c r="FX199" s="227">
        <f t="shared" si="621"/>
        <v>1.1499999999999999</v>
      </c>
      <c r="FY199" s="198">
        <f t="shared" si="521"/>
        <v>-22.367620198993944</v>
      </c>
      <c r="FZ199" s="198">
        <f t="shared" si="555"/>
        <v>0.24051358561399638</v>
      </c>
      <c r="GA199" s="503">
        <f t="shared" si="622"/>
        <v>0</v>
      </c>
      <c r="GB199" s="503">
        <f t="shared" si="623"/>
        <v>0</v>
      </c>
      <c r="GC199" s="503">
        <f t="shared" si="523"/>
        <v>0</v>
      </c>
      <c r="GD199" s="503">
        <f t="shared" si="524"/>
        <v>0</v>
      </c>
      <c r="GE199" s="504">
        <f t="shared" si="467"/>
        <v>-21.84762019899394</v>
      </c>
      <c r="GF199" s="513">
        <f t="shared" si="480"/>
        <v>0.24051358561399638</v>
      </c>
      <c r="GG199" s="513">
        <f t="shared" si="563"/>
        <v>0.24051358561399638</v>
      </c>
      <c r="GH199" s="513">
        <f t="shared" si="525"/>
        <v>0.24051358561399638</v>
      </c>
      <c r="GI199" s="513">
        <f t="shared" si="624"/>
        <v>0.24051358561399638</v>
      </c>
      <c r="GJ199" s="513">
        <f t="shared" si="586"/>
        <v>0.24051358561399638</v>
      </c>
      <c r="GK199" s="103">
        <f t="shared" si="625"/>
        <v>-20.852845121444055</v>
      </c>
      <c r="GL199" s="178"/>
      <c r="GM199" s="179"/>
      <c r="GN199" s="36">
        <v>42441</v>
      </c>
      <c r="GO199" s="104">
        <v>4.2836999999999996</v>
      </c>
      <c r="GP199" s="107">
        <v>4.2148249999999994</v>
      </c>
      <c r="GQ199" s="173">
        <v>-19.256143974999993</v>
      </c>
      <c r="GR199" s="197">
        <f t="shared" si="572"/>
        <v>0.20914224835999562</v>
      </c>
      <c r="GS199" s="218">
        <v>-2.8148249999999995</v>
      </c>
      <c r="GT199" s="159">
        <f t="shared" si="626"/>
        <v>1</v>
      </c>
      <c r="GU199" s="227">
        <f t="shared" si="627"/>
        <v>0</v>
      </c>
      <c r="GV199" s="198">
        <f t="shared" si="529"/>
        <v>-22.482801331692034</v>
      </c>
      <c r="GW199" s="198">
        <f t="shared" si="556"/>
        <v>0.20914224835999562</v>
      </c>
      <c r="GX199" s="503">
        <f t="shared" si="628"/>
        <v>0</v>
      </c>
      <c r="GY199" s="503">
        <f t="shared" si="629"/>
        <v>0</v>
      </c>
      <c r="GZ199" s="503">
        <f t="shared" si="531"/>
        <v>0</v>
      </c>
      <c r="HA199" s="503">
        <f t="shared" si="532"/>
        <v>0</v>
      </c>
      <c r="HB199" s="504">
        <f t="shared" si="468"/>
        <v>-21.861255460825241</v>
      </c>
      <c r="HC199" s="513">
        <f t="shared" si="482"/>
        <v>0.20914224835999562</v>
      </c>
      <c r="HD199" s="513">
        <f t="shared" si="564"/>
        <v>0.20914224835999562</v>
      </c>
      <c r="HE199" s="513">
        <f t="shared" si="533"/>
        <v>0.20914224835999562</v>
      </c>
      <c r="HF199" s="513">
        <f t="shared" si="630"/>
        <v>0.20914224835999562</v>
      </c>
      <c r="HG199" s="513">
        <f t="shared" si="587"/>
        <v>0.20914224835999562</v>
      </c>
      <c r="HH199" s="103">
        <f t="shared" si="631"/>
        <v>-21.648643802905589</v>
      </c>
      <c r="HJ199" s="179"/>
      <c r="HK199" s="36">
        <v>42441</v>
      </c>
      <c r="HL199" s="104">
        <v>4.2836999999999996</v>
      </c>
      <c r="HM199" s="107">
        <v>4.2148249999999994</v>
      </c>
      <c r="HN199" s="173">
        <v>-19.256143974999993</v>
      </c>
      <c r="HO199" s="197">
        <f t="shared" si="573"/>
        <v>0.20914224835999562</v>
      </c>
      <c r="HP199" s="218">
        <v>-5.5148249999999992</v>
      </c>
      <c r="HQ199" s="159">
        <f t="shared" si="632"/>
        <v>-1.1000000000000001</v>
      </c>
      <c r="HR199" s="227">
        <f t="shared" si="633"/>
        <v>0</v>
      </c>
      <c r="HS199" s="198">
        <f t="shared" si="537"/>
        <v>-26.269855431876</v>
      </c>
      <c r="HT199" s="198">
        <f t="shared" si="557"/>
        <v>-6.901694195880026E-2</v>
      </c>
      <c r="HU199" s="503">
        <f t="shared" si="634"/>
        <v>2.0914224835999563E-2</v>
      </c>
      <c r="HV199" s="503">
        <f t="shared" si="635"/>
        <v>0</v>
      </c>
      <c r="HW199" s="503">
        <f t="shared" si="539"/>
        <v>0</v>
      </c>
      <c r="HX199" s="503">
        <f t="shared" si="540"/>
        <v>0</v>
      </c>
      <c r="HY199" s="504">
        <f t="shared" si="469"/>
        <v>-25.287424161275997</v>
      </c>
      <c r="HZ199" s="513">
        <f t="shared" si="484"/>
        <v>-2.8861630273680418E-2</v>
      </c>
      <c r="IA199" s="513">
        <f t="shared" si="565"/>
        <v>-1.9241086849120279E-2</v>
      </c>
      <c r="IB199" s="513">
        <f t="shared" si="541"/>
        <v>-1.9241086849120279E-2</v>
      </c>
      <c r="IC199" s="513">
        <f t="shared" si="636"/>
        <v>-1.9241086849120279E-2</v>
      </c>
      <c r="ID199" s="513">
        <f t="shared" si="588"/>
        <v>-1.9241086849120279E-2</v>
      </c>
      <c r="IE199" s="103">
        <f t="shared" si="637"/>
        <v>-24.275349567907689</v>
      </c>
      <c r="IF199" s="228">
        <v>-24.653703703703702</v>
      </c>
      <c r="IG199" s="179"/>
      <c r="IH199" s="36">
        <v>42441</v>
      </c>
      <c r="II199" s="104">
        <v>4.2836999999999996</v>
      </c>
      <c r="IJ199" s="107">
        <v>4.2148249999999994</v>
      </c>
      <c r="IK199" s="173">
        <v>-19.256143974999993</v>
      </c>
      <c r="IL199" s="197">
        <f t="shared" si="574"/>
        <v>0.20914224835999562</v>
      </c>
      <c r="IM199" s="218"/>
      <c r="IN199" s="159">
        <f t="shared" si="638"/>
        <v>0</v>
      </c>
      <c r="IO199" s="227">
        <f t="shared" si="639"/>
        <v>1.1000000000000001</v>
      </c>
      <c r="IP199" s="198">
        <f t="shared" si="545"/>
        <v>-19.159092513321955</v>
      </c>
      <c r="IQ199" s="198">
        <f t="shared" si="558"/>
        <v>0.23005647319599376</v>
      </c>
      <c r="IR199" s="503">
        <f t="shared" si="640"/>
        <v>0</v>
      </c>
      <c r="IS199" s="503">
        <f t="shared" si="641"/>
        <v>0</v>
      </c>
      <c r="IT199" s="503">
        <f t="shared" si="547"/>
        <v>0</v>
      </c>
      <c r="IU199" s="503">
        <f t="shared" si="548"/>
        <v>0</v>
      </c>
      <c r="IV199" s="504">
        <f t="shared" si="470"/>
        <v>-18.703260254291138</v>
      </c>
      <c r="IW199" s="513">
        <f t="shared" si="486"/>
        <v>0.23005647319599376</v>
      </c>
      <c r="IX199" s="513">
        <f t="shared" si="566"/>
        <v>0.23005647319599376</v>
      </c>
      <c r="IY199" s="513">
        <f t="shared" si="549"/>
        <v>0.23005647319599376</v>
      </c>
      <c r="IZ199" s="513">
        <f t="shared" si="642"/>
        <v>0.23005647319599376</v>
      </c>
      <c r="JA199" s="513">
        <f t="shared" si="589"/>
        <v>0.23005647319599376</v>
      </c>
      <c r="JB199" s="103">
        <f t="shared" si="643"/>
        <v>-18.304106600736031</v>
      </c>
      <c r="JC199" s="227"/>
      <c r="JD199" s="170">
        <v>-19.256143974999993</v>
      </c>
      <c r="JF199" s="159">
        <v>1.7351749999999999</v>
      </c>
      <c r="JG199" s="159">
        <f t="shared" si="590"/>
        <v>-18.390554083917927</v>
      </c>
      <c r="JH199" s="159"/>
      <c r="JJ199" s="159">
        <v>0.73517499999999991</v>
      </c>
      <c r="JK199" s="159">
        <f t="shared" si="591"/>
        <v>-19.092673043561241</v>
      </c>
      <c r="JL199" s="159"/>
      <c r="JN199" s="159">
        <v>7.5351750000000006</v>
      </c>
      <c r="JO199" s="159">
        <f t="shared" si="592"/>
        <v>-15.244819330377137</v>
      </c>
      <c r="JP199" s="159"/>
      <c r="JR199" s="159">
        <v>1.3851750000000003</v>
      </c>
      <c r="JS199" s="159">
        <f t="shared" si="579"/>
        <v>-15.870300942457957</v>
      </c>
      <c r="JT199" s="159"/>
      <c r="JV199" s="159">
        <v>0.88517500000000027</v>
      </c>
      <c r="JW199" s="159">
        <f t="shared" si="593"/>
        <v>-20.852845121444055</v>
      </c>
      <c r="JX199" s="159"/>
      <c r="JZ199" s="159">
        <v>-2.8148249999999995</v>
      </c>
      <c r="KA199" s="159">
        <f t="shared" si="594"/>
        <v>-21.648643802905589</v>
      </c>
      <c r="KB199" s="159"/>
      <c r="KD199" s="370">
        <v>-5.5148249999999992</v>
      </c>
      <c r="KE199" s="159">
        <f t="shared" si="595"/>
        <v>-24.275349567907689</v>
      </c>
      <c r="KF199" s="228">
        <v>-24.653703703703702</v>
      </c>
      <c r="KH199" s="218"/>
      <c r="KI199" s="227"/>
      <c r="KJ199" s="227"/>
      <c r="KK199" s="36">
        <v>42441</v>
      </c>
      <c r="KL199" s="36"/>
    </row>
    <row r="200" spans="1:315" ht="15.75" thickBot="1" x14ac:dyDescent="0.3">
      <c r="A200" s="95">
        <v>41345</v>
      </c>
      <c r="B200" s="36">
        <v>41345</v>
      </c>
      <c r="C200" s="303">
        <v>5.9499999999999993</v>
      </c>
      <c r="D200" s="303">
        <v>4.9499999999999993</v>
      </c>
      <c r="E200" s="303">
        <v>11.75</v>
      </c>
      <c r="F200" s="303">
        <v>5.6</v>
      </c>
      <c r="G200" s="303">
        <v>5.0999999999999996</v>
      </c>
      <c r="H200" s="303">
        <v>1.4</v>
      </c>
      <c r="I200" s="303">
        <v>-1.3</v>
      </c>
      <c r="J200" s="303"/>
      <c r="K200" s="105"/>
      <c r="L200" s="36">
        <v>42441</v>
      </c>
      <c r="M200" s="104">
        <v>4.2836999999999996</v>
      </c>
      <c r="N200" s="98">
        <f t="shared" si="453"/>
        <v>4.2148249999999994</v>
      </c>
      <c r="O200" s="107">
        <f t="shared" si="454"/>
        <v>4.146516666666666</v>
      </c>
      <c r="P200" s="264"/>
      <c r="Q200" s="177">
        <v>42441</v>
      </c>
      <c r="R200" s="303">
        <v>5.9499999999999993</v>
      </c>
      <c r="S200" s="219">
        <v>1.7351749999999999</v>
      </c>
      <c r="U200" s="303">
        <v>4.9499999999999993</v>
      </c>
      <c r="V200" s="219">
        <v>0.73517499999999991</v>
      </c>
      <c r="X200" s="303">
        <v>11.75</v>
      </c>
      <c r="Y200" s="219">
        <v>7.5351750000000006</v>
      </c>
      <c r="AA200" s="303">
        <v>5.6</v>
      </c>
      <c r="AB200" s="219">
        <v>1.3851750000000003</v>
      </c>
      <c r="AD200" s="303">
        <v>5.0999999999999996</v>
      </c>
      <c r="AE200" s="218">
        <v>0.88517500000000027</v>
      </c>
      <c r="AG200" s="303">
        <v>1.4</v>
      </c>
      <c r="AH200" s="218">
        <v>-2.8148249999999995</v>
      </c>
      <c r="AJ200" s="303">
        <v>-1.3</v>
      </c>
      <c r="AK200" s="218">
        <v>-5.5148249999999992</v>
      </c>
      <c r="AL200" s="103">
        <v>-24.653703703703702</v>
      </c>
      <c r="AM200" s="485"/>
      <c r="AN200" s="103"/>
      <c r="AO200" s="103"/>
      <c r="AZ200" s="36">
        <v>42442</v>
      </c>
      <c r="BA200" s="303">
        <v>8.5</v>
      </c>
      <c r="BB200" s="227"/>
      <c r="BC200" s="303">
        <v>5.4</v>
      </c>
      <c r="BD200" s="184"/>
      <c r="BE200" s="303">
        <v>10.45</v>
      </c>
      <c r="BF200" s="184"/>
      <c r="BG200" s="303">
        <v>4.75</v>
      </c>
      <c r="BH200" s="184"/>
      <c r="BI200" s="303">
        <v>6.95</v>
      </c>
      <c r="BJ200" s="184"/>
      <c r="BK200" s="303">
        <v>2.85</v>
      </c>
      <c r="BL200" s="498">
        <v>-20.800194444444443</v>
      </c>
      <c r="BM200" s="303">
        <v>-2.0499999999999998</v>
      </c>
      <c r="BN200" s="227"/>
      <c r="BO200" s="103"/>
      <c r="BP200" s="227"/>
      <c r="BQ200">
        <f t="shared" si="578"/>
        <v>1</v>
      </c>
      <c r="BR200" s="36">
        <v>42428</v>
      </c>
      <c r="BS200">
        <v>133</v>
      </c>
      <c r="BT200">
        <f t="shared" si="575"/>
        <v>1.33</v>
      </c>
      <c r="BU200">
        <v>-22.866244444444444</v>
      </c>
      <c r="BV200" s="36">
        <v>42442</v>
      </c>
      <c r="BW200" s="100">
        <v>146</v>
      </c>
      <c r="BX200" s="100">
        <f t="shared" si="576"/>
        <v>1.46</v>
      </c>
      <c r="BY200" s="100">
        <f t="shared" si="577"/>
        <v>-19.03913602495998</v>
      </c>
      <c r="BZ200" s="100"/>
      <c r="CA200" s="100"/>
      <c r="CC200" s="36">
        <v>42442</v>
      </c>
      <c r="CD200" s="104">
        <v>4.4231499999999997</v>
      </c>
      <c r="CE200" s="107">
        <v>4.3534249999999997</v>
      </c>
      <c r="CF200" s="173">
        <v>-19.03913602495998</v>
      </c>
      <c r="CG200" s="197">
        <f t="shared" si="567"/>
        <v>0.2170079500400135</v>
      </c>
      <c r="CH200" s="219">
        <v>4.1465750000000003</v>
      </c>
      <c r="CI200" s="159">
        <f t="shared" si="596"/>
        <v>0</v>
      </c>
      <c r="CJ200" s="227">
        <f t="shared" si="597"/>
        <v>1.8</v>
      </c>
      <c r="CK200" s="198">
        <f t="shared" si="489"/>
        <v>-19.065845019309901</v>
      </c>
      <c r="CL200" s="198">
        <f t="shared" si="551"/>
        <v>0.3906143100720243</v>
      </c>
      <c r="CM200" s="503">
        <f t="shared" si="598"/>
        <v>0</v>
      </c>
      <c r="CN200" s="503">
        <f t="shared" si="599"/>
        <v>0</v>
      </c>
      <c r="CO200" s="503">
        <f t="shared" si="491"/>
        <v>0</v>
      </c>
      <c r="CP200" s="503">
        <f t="shared" si="492"/>
        <v>0</v>
      </c>
      <c r="CQ200" s="504">
        <f t="shared" si="463"/>
        <v>-18.915845019309899</v>
      </c>
      <c r="CR200" s="513">
        <f t="shared" si="472"/>
        <v>0.3906143100720243</v>
      </c>
      <c r="CS200" s="513">
        <f t="shared" si="559"/>
        <v>0.3906143100720243</v>
      </c>
      <c r="CT200" s="513">
        <f t="shared" si="493"/>
        <v>0.3906143100720243</v>
      </c>
      <c r="CU200" s="513">
        <f t="shared" si="600"/>
        <v>0.3906143100720243</v>
      </c>
      <c r="CV200" s="513">
        <f t="shared" si="582"/>
        <v>0.3906143100720243</v>
      </c>
      <c r="CW200" s="103">
        <f t="shared" si="601"/>
        <v>-17.999939773845902</v>
      </c>
      <c r="CZ200" s="36">
        <v>42442</v>
      </c>
      <c r="DA200" s="104">
        <v>4.4231499999999997</v>
      </c>
      <c r="DB200" s="107">
        <v>4.3534249999999997</v>
      </c>
      <c r="DC200" s="173">
        <v>-19.03913602495998</v>
      </c>
      <c r="DD200" s="197">
        <f t="shared" si="568"/>
        <v>0.2170079500400135</v>
      </c>
      <c r="DE200" s="219">
        <v>1.0465750000000007</v>
      </c>
      <c r="DF200" s="159">
        <f t="shared" si="602"/>
        <v>0</v>
      </c>
      <c r="DG200" s="227">
        <f t="shared" si="603"/>
        <v>1.2</v>
      </c>
      <c r="DH200" s="198">
        <f t="shared" si="497"/>
        <v>-21.951654199643269</v>
      </c>
      <c r="DI200" s="198">
        <f t="shared" si="552"/>
        <v>0.2604095400480162</v>
      </c>
      <c r="DJ200" s="503">
        <f t="shared" si="604"/>
        <v>0</v>
      </c>
      <c r="DK200" s="503">
        <f t="shared" si="605"/>
        <v>0</v>
      </c>
      <c r="DL200" s="503">
        <f t="shared" si="499"/>
        <v>0</v>
      </c>
      <c r="DM200" s="503">
        <f t="shared" si="500"/>
        <v>0</v>
      </c>
      <c r="DN200" s="504">
        <f t="shared" si="464"/>
        <v>-21.651178054763268</v>
      </c>
      <c r="DO200" s="513">
        <f t="shared" si="474"/>
        <v>0.2604095400480162</v>
      </c>
      <c r="DP200" s="513">
        <f t="shared" si="560"/>
        <v>0.2604095400480162</v>
      </c>
      <c r="DQ200" s="513">
        <f t="shared" si="501"/>
        <v>0.2604095400480162</v>
      </c>
      <c r="DR200" s="513">
        <f t="shared" si="606"/>
        <v>0.2604095400480162</v>
      </c>
      <c r="DS200" s="513">
        <f t="shared" si="583"/>
        <v>0.2604095400480162</v>
      </c>
      <c r="DT200" s="103">
        <f t="shared" si="607"/>
        <v>-18.832263503513225</v>
      </c>
      <c r="DU200" s="178"/>
      <c r="DV200" s="179"/>
      <c r="DW200" s="36">
        <v>42442</v>
      </c>
      <c r="DX200" s="104">
        <v>4.4231499999999997</v>
      </c>
      <c r="DY200" s="107">
        <v>4.3534249999999997</v>
      </c>
      <c r="DZ200" s="173">
        <v>-19.03913602495998</v>
      </c>
      <c r="EA200" s="197">
        <f t="shared" si="569"/>
        <v>0.2170079500400135</v>
      </c>
      <c r="EB200" s="219">
        <v>6.0965749999999996</v>
      </c>
      <c r="EC200" s="159">
        <f t="shared" si="608"/>
        <v>0</v>
      </c>
      <c r="ED200" s="227">
        <f t="shared" si="609"/>
        <v>2.5</v>
      </c>
      <c r="EE200" s="198">
        <f t="shared" si="505"/>
        <v>-15.966989720977114</v>
      </c>
      <c r="EF200" s="198">
        <f t="shared" si="553"/>
        <v>0.54251987510003374</v>
      </c>
      <c r="EG200" s="503">
        <f t="shared" si="610"/>
        <v>0</v>
      </c>
      <c r="EH200" s="503">
        <f t="shared" si="611"/>
        <v>0</v>
      </c>
      <c r="EI200" s="503">
        <f t="shared" si="507"/>
        <v>0.10850397502000675</v>
      </c>
      <c r="EJ200" s="503">
        <f t="shared" si="508"/>
        <v>0</v>
      </c>
      <c r="EK200" s="504">
        <f t="shared" si="465"/>
        <v>-15.211795480257102</v>
      </c>
      <c r="EL200" s="513">
        <f t="shared" si="476"/>
        <v>0.65102385012004049</v>
      </c>
      <c r="EM200" s="513">
        <f t="shared" si="561"/>
        <v>0.65102385012004049</v>
      </c>
      <c r="EN200" s="513">
        <f t="shared" si="509"/>
        <v>0.65102385012004049</v>
      </c>
      <c r="EO200" s="513">
        <f t="shared" si="612"/>
        <v>0.65102385012004049</v>
      </c>
      <c r="EP200" s="513">
        <f t="shared" si="584"/>
        <v>0.65102385012004049</v>
      </c>
      <c r="EQ200" s="103">
        <f t="shared" si="613"/>
        <v>-14.593795480257096</v>
      </c>
      <c r="ER200" s="178"/>
      <c r="ES200" s="179"/>
      <c r="ET200" s="36">
        <v>42442</v>
      </c>
      <c r="EU200" s="104">
        <v>4.4231499999999997</v>
      </c>
      <c r="EV200" s="107">
        <v>4.3534249999999997</v>
      </c>
      <c r="EW200" s="173">
        <v>-19.03913602495998</v>
      </c>
      <c r="EX200" s="197">
        <f t="shared" si="570"/>
        <v>0.2170079500400135</v>
      </c>
      <c r="EY200" s="219">
        <v>0.39657500000000034</v>
      </c>
      <c r="EZ200" s="159">
        <f t="shared" si="614"/>
        <v>0</v>
      </c>
      <c r="FA200" s="227">
        <f t="shared" si="615"/>
        <v>1.1499999999999999</v>
      </c>
      <c r="FB200" s="198">
        <f t="shared" si="513"/>
        <v>-16.883437708483168</v>
      </c>
      <c r="FC200" s="198">
        <f t="shared" si="554"/>
        <v>0.24955914254601552</v>
      </c>
      <c r="FD200" s="503">
        <f t="shared" si="616"/>
        <v>0</v>
      </c>
      <c r="FE200" s="503">
        <f t="shared" si="617"/>
        <v>0</v>
      </c>
      <c r="FF200" s="503">
        <f t="shared" si="515"/>
        <v>0</v>
      </c>
      <c r="FG200" s="503">
        <f t="shared" si="516"/>
        <v>0</v>
      </c>
      <c r="FH200" s="504">
        <f t="shared" si="466"/>
        <v>-17.391771241747151</v>
      </c>
      <c r="FI200" s="513">
        <f t="shared" si="478"/>
        <v>0.24955914254601552</v>
      </c>
      <c r="FJ200" s="513">
        <f t="shared" si="562"/>
        <v>0.24955914254601552</v>
      </c>
      <c r="FK200" s="513">
        <f t="shared" si="517"/>
        <v>0.24955914254601552</v>
      </c>
      <c r="FL200" s="513">
        <f t="shared" si="618"/>
        <v>0.24955914254601552</v>
      </c>
      <c r="FM200" s="513">
        <f t="shared" si="585"/>
        <v>0.24955914254601552</v>
      </c>
      <c r="FN200" s="103">
        <f t="shared" si="619"/>
        <v>-15.620741799911942</v>
      </c>
      <c r="FO200" s="178"/>
      <c r="FP200" s="179"/>
      <c r="FQ200" s="36">
        <v>42442</v>
      </c>
      <c r="FR200" s="104">
        <v>4.4231499999999997</v>
      </c>
      <c r="FS200" s="107">
        <v>4.3534249999999997</v>
      </c>
      <c r="FT200" s="173">
        <v>-19.03913602495998</v>
      </c>
      <c r="FU200" s="197">
        <f t="shared" si="571"/>
        <v>0.2170079500400135</v>
      </c>
      <c r="FV200" s="218">
        <v>2.5965750000000005</v>
      </c>
      <c r="FW200" s="159">
        <f t="shared" si="620"/>
        <v>0</v>
      </c>
      <c r="FX200" s="227">
        <f t="shared" si="621"/>
        <v>1.4</v>
      </c>
      <c r="FY200" s="198">
        <f t="shared" si="521"/>
        <v>-22.063809068937925</v>
      </c>
      <c r="FZ200" s="198">
        <f t="shared" si="555"/>
        <v>0.3038111300560189</v>
      </c>
      <c r="GA200" s="503">
        <f t="shared" si="622"/>
        <v>0</v>
      </c>
      <c r="GB200" s="503">
        <f t="shared" si="623"/>
        <v>0</v>
      </c>
      <c r="GC200" s="503">
        <f t="shared" si="523"/>
        <v>0</v>
      </c>
      <c r="GD200" s="503">
        <f t="shared" si="524"/>
        <v>0</v>
      </c>
      <c r="GE200" s="504">
        <f t="shared" si="467"/>
        <v>-21.543809068937922</v>
      </c>
      <c r="GF200" s="513">
        <f t="shared" si="480"/>
        <v>0.3038111300560189</v>
      </c>
      <c r="GG200" s="513">
        <f t="shared" si="563"/>
        <v>0.3038111300560189</v>
      </c>
      <c r="GH200" s="513">
        <f t="shared" si="525"/>
        <v>0.3038111300560189</v>
      </c>
      <c r="GI200" s="513">
        <f t="shared" si="624"/>
        <v>0.3038111300560189</v>
      </c>
      <c r="GJ200" s="513">
        <f t="shared" si="586"/>
        <v>0.3038111300560189</v>
      </c>
      <c r="GK200" s="103">
        <f t="shared" si="625"/>
        <v>-20.549033991388036</v>
      </c>
      <c r="GL200" s="178"/>
      <c r="GM200" s="179"/>
      <c r="GN200" s="36">
        <v>42442</v>
      </c>
      <c r="GO200" s="104">
        <v>4.4231499999999997</v>
      </c>
      <c r="GP200" s="107">
        <v>4.3534249999999997</v>
      </c>
      <c r="GQ200" s="173">
        <v>-19.03913602495998</v>
      </c>
      <c r="GR200" s="197">
        <f t="shared" si="572"/>
        <v>0.2170079500400135</v>
      </c>
      <c r="GS200" s="218">
        <v>-1.5034249999999996</v>
      </c>
      <c r="GT200" s="159">
        <f t="shared" si="626"/>
        <v>1.05</v>
      </c>
      <c r="GU200" s="227">
        <f t="shared" si="627"/>
        <v>0</v>
      </c>
      <c r="GV200" s="198">
        <f t="shared" si="529"/>
        <v>-22.25494298415002</v>
      </c>
      <c r="GW200" s="198">
        <f t="shared" si="556"/>
        <v>0.22785834754201417</v>
      </c>
      <c r="GX200" s="503">
        <f t="shared" si="628"/>
        <v>0</v>
      </c>
      <c r="GY200" s="503">
        <f t="shared" si="629"/>
        <v>0</v>
      </c>
      <c r="GZ200" s="503">
        <f t="shared" si="531"/>
        <v>0</v>
      </c>
      <c r="HA200" s="503">
        <f t="shared" si="532"/>
        <v>0</v>
      </c>
      <c r="HB200" s="504">
        <f t="shared" si="468"/>
        <v>-21.633397113283227</v>
      </c>
      <c r="HC200" s="513">
        <f t="shared" si="482"/>
        <v>0.22785834754201417</v>
      </c>
      <c r="HD200" s="513">
        <f t="shared" si="564"/>
        <v>0.22785834754201417</v>
      </c>
      <c r="HE200" s="513">
        <f t="shared" si="533"/>
        <v>0.22785834754201417</v>
      </c>
      <c r="HF200" s="513">
        <f t="shared" si="630"/>
        <v>0.22785834754201417</v>
      </c>
      <c r="HG200" s="513">
        <f t="shared" si="587"/>
        <v>0.22785834754201417</v>
      </c>
      <c r="HH200" s="103">
        <f t="shared" si="631"/>
        <v>-21.420785455363575</v>
      </c>
      <c r="HI200" s="230">
        <v>-20.800194444444443</v>
      </c>
      <c r="HJ200" s="179"/>
      <c r="HK200" s="36">
        <v>42442</v>
      </c>
      <c r="HL200" s="104">
        <v>4.4231499999999997</v>
      </c>
      <c r="HM200" s="107">
        <v>4.3534249999999997</v>
      </c>
      <c r="HN200" s="173">
        <v>-19.03913602495998</v>
      </c>
      <c r="HO200" s="197">
        <f t="shared" si="573"/>
        <v>0.2170079500400135</v>
      </c>
      <c r="HP200" s="218">
        <v>-6.4034249999999995</v>
      </c>
      <c r="HQ200" s="159">
        <f t="shared" si="632"/>
        <v>-1.1000000000000001</v>
      </c>
      <c r="HR200" s="227">
        <f t="shared" si="633"/>
        <v>0</v>
      </c>
      <c r="HS200" s="198">
        <f t="shared" si="537"/>
        <v>-26.341468055389203</v>
      </c>
      <c r="HT200" s="198">
        <f t="shared" si="557"/>
        <v>-7.1612623513203744E-2</v>
      </c>
      <c r="HU200" s="503">
        <f t="shared" si="634"/>
        <v>2.170079500400135E-2</v>
      </c>
      <c r="HV200" s="503">
        <f t="shared" si="635"/>
        <v>0</v>
      </c>
      <c r="HW200" s="503">
        <f t="shared" si="539"/>
        <v>0</v>
      </c>
      <c r="HX200" s="503">
        <f t="shared" si="540"/>
        <v>0</v>
      </c>
      <c r="HY200" s="504">
        <f t="shared" si="469"/>
        <v>-25.337335989785199</v>
      </c>
      <c r="HZ200" s="513">
        <f t="shared" si="484"/>
        <v>-2.9947097105521434E-2</v>
      </c>
      <c r="IA200" s="513">
        <f t="shared" si="565"/>
        <v>-1.996473140368096E-2</v>
      </c>
      <c r="IB200" s="513">
        <f t="shared" si="541"/>
        <v>-1.996473140368096E-2</v>
      </c>
      <c r="IC200" s="513">
        <f t="shared" si="636"/>
        <v>-1.996473140368096E-2</v>
      </c>
      <c r="ID200" s="513">
        <f t="shared" si="588"/>
        <v>-1.996473140368096E-2</v>
      </c>
      <c r="IE200" s="103">
        <f t="shared" si="637"/>
        <v>-24.295314299311372</v>
      </c>
      <c r="IG200" s="179"/>
      <c r="IH200" s="36">
        <v>42442</v>
      </c>
      <c r="II200" s="104">
        <v>4.4231499999999997</v>
      </c>
      <c r="IJ200" s="107">
        <v>4.3534249999999997</v>
      </c>
      <c r="IK200" s="173">
        <v>-19.03913602495998</v>
      </c>
      <c r="IL200" s="197">
        <f t="shared" si="574"/>
        <v>0.2170079500400135</v>
      </c>
      <c r="IM200" s="218"/>
      <c r="IN200" s="159">
        <f t="shared" si="638"/>
        <v>0</v>
      </c>
      <c r="IO200" s="227">
        <f t="shared" si="639"/>
        <v>1.1000000000000001</v>
      </c>
      <c r="IP200" s="198">
        <f t="shared" si="545"/>
        <v>-18.92038376827794</v>
      </c>
      <c r="IQ200" s="198">
        <f t="shared" si="558"/>
        <v>0.23870874504401485</v>
      </c>
      <c r="IR200" s="503">
        <f t="shared" si="640"/>
        <v>0</v>
      </c>
      <c r="IS200" s="503">
        <f t="shared" si="641"/>
        <v>0</v>
      </c>
      <c r="IT200" s="503">
        <f t="shared" si="547"/>
        <v>0</v>
      </c>
      <c r="IU200" s="503">
        <f t="shared" si="548"/>
        <v>0</v>
      </c>
      <c r="IV200" s="504">
        <f t="shared" si="470"/>
        <v>-18.464551509247123</v>
      </c>
      <c r="IW200" s="513">
        <f t="shared" si="486"/>
        <v>0.23870874504401485</v>
      </c>
      <c r="IX200" s="513">
        <f t="shared" si="566"/>
        <v>0.23870874504401485</v>
      </c>
      <c r="IY200" s="513">
        <f t="shared" si="549"/>
        <v>0.23870874504401485</v>
      </c>
      <c r="IZ200" s="513">
        <f t="shared" si="642"/>
        <v>0.23870874504401485</v>
      </c>
      <c r="JA200" s="513">
        <f t="shared" si="589"/>
        <v>0.23870874504401485</v>
      </c>
      <c r="JB200" s="103">
        <f t="shared" si="643"/>
        <v>-18.065397855692016</v>
      </c>
      <c r="JC200" s="227"/>
      <c r="JD200" s="170">
        <v>-19.03913602495998</v>
      </c>
      <c r="JF200" s="159">
        <v>4.1465750000000003</v>
      </c>
      <c r="JG200" s="159">
        <f t="shared" si="590"/>
        <v>-17.999939773845902</v>
      </c>
      <c r="JH200" s="159"/>
      <c r="JJ200" s="159">
        <v>1.0465750000000007</v>
      </c>
      <c r="JK200" s="159">
        <f t="shared" si="591"/>
        <v>-18.832263503513225</v>
      </c>
      <c r="JL200" s="159"/>
      <c r="JN200" s="159">
        <v>6.0965749999999996</v>
      </c>
      <c r="JO200" s="159">
        <f t="shared" si="592"/>
        <v>-14.593795480257096</v>
      </c>
      <c r="JP200" s="159"/>
      <c r="JR200" s="159">
        <v>0.39657500000000034</v>
      </c>
      <c r="JS200" s="159">
        <f t="shared" si="579"/>
        <v>-15.620741799911942</v>
      </c>
      <c r="JT200" s="159"/>
      <c r="JV200" s="159">
        <v>2.5965750000000005</v>
      </c>
      <c r="JW200" s="159">
        <f t="shared" si="593"/>
        <v>-20.549033991388036</v>
      </c>
      <c r="JX200" s="159"/>
      <c r="JZ200" s="159">
        <v>-1.5034249999999996</v>
      </c>
      <c r="KA200" s="159">
        <f t="shared" si="594"/>
        <v>-21.420785455363575</v>
      </c>
      <c r="KB200" s="228">
        <v>-20.800194444444443</v>
      </c>
      <c r="KD200" s="370">
        <v>-6.4034249999999995</v>
      </c>
      <c r="KE200" s="159">
        <f t="shared" si="595"/>
        <v>-24.295314299311372</v>
      </c>
      <c r="KF200" s="159"/>
      <c r="KH200" s="218"/>
      <c r="KI200" s="159"/>
      <c r="KJ200" s="159"/>
      <c r="KK200" s="36">
        <v>42442</v>
      </c>
      <c r="KL200" s="36"/>
    </row>
    <row r="201" spans="1:315" ht="15.75" thickBot="1" x14ac:dyDescent="0.3">
      <c r="A201" s="95">
        <v>41346</v>
      </c>
      <c r="B201" s="36">
        <v>41346</v>
      </c>
      <c r="C201" s="303">
        <v>8.5</v>
      </c>
      <c r="D201" s="303">
        <v>5.4</v>
      </c>
      <c r="E201" s="303">
        <v>10.45</v>
      </c>
      <c r="F201" s="303">
        <v>4.75</v>
      </c>
      <c r="G201" s="303">
        <v>6.95</v>
      </c>
      <c r="H201" s="303">
        <v>2.85</v>
      </c>
      <c r="I201" s="303">
        <v>-2.0499999999999998</v>
      </c>
      <c r="J201" s="303"/>
      <c r="K201" s="105"/>
      <c r="L201" s="36">
        <v>42442</v>
      </c>
      <c r="M201" s="104">
        <v>4.4231499999999997</v>
      </c>
      <c r="N201" s="98">
        <f t="shared" si="453"/>
        <v>4.3534249999999997</v>
      </c>
      <c r="O201" s="107">
        <f t="shared" si="454"/>
        <v>4.2842666666666664</v>
      </c>
      <c r="P201" s="264"/>
      <c r="Q201" s="177">
        <v>42442</v>
      </c>
      <c r="R201" s="303">
        <v>8.5</v>
      </c>
      <c r="S201" s="219">
        <v>4.1465750000000003</v>
      </c>
      <c r="U201" s="303">
        <v>5.4</v>
      </c>
      <c r="V201" s="219">
        <v>1.0465750000000007</v>
      </c>
      <c r="X201" s="303">
        <v>10.45</v>
      </c>
      <c r="Y201" s="219">
        <v>6.0965749999999996</v>
      </c>
      <c r="AA201" s="303">
        <v>4.75</v>
      </c>
      <c r="AB201" s="219">
        <v>0.39657500000000034</v>
      </c>
      <c r="AD201" s="303">
        <v>6.95</v>
      </c>
      <c r="AE201" s="218">
        <v>2.5965750000000005</v>
      </c>
      <c r="AG201" s="303">
        <v>2.85</v>
      </c>
      <c r="AH201" s="218">
        <v>-1.5034249999999996</v>
      </c>
      <c r="AI201" s="103">
        <v>-20.800194444444443</v>
      </c>
      <c r="AJ201" s="303">
        <v>-2.0499999999999998</v>
      </c>
      <c r="AK201" s="218">
        <v>-6.4034249999999995</v>
      </c>
      <c r="AL201" s="103"/>
      <c r="AM201" s="485"/>
      <c r="AN201" s="103"/>
      <c r="AO201" s="103"/>
      <c r="AZ201" s="36">
        <v>42443</v>
      </c>
      <c r="BA201" s="303">
        <v>10.35</v>
      </c>
      <c r="BB201" s="227"/>
      <c r="BC201" s="303">
        <v>7.15</v>
      </c>
      <c r="BD201" s="184">
        <v>-17.623600000000003</v>
      </c>
      <c r="BE201" s="303">
        <v>12.25</v>
      </c>
      <c r="BF201" s="184"/>
      <c r="BG201" s="303">
        <v>4.5999999999999996</v>
      </c>
      <c r="BH201" s="184"/>
      <c r="BI201" s="303">
        <v>7.15</v>
      </c>
      <c r="BJ201" s="184">
        <v>-20.5044</v>
      </c>
      <c r="BK201" s="303">
        <v>4.95</v>
      </c>
      <c r="BL201" s="374"/>
      <c r="BM201" s="303">
        <v>-1.2</v>
      </c>
      <c r="BN201" s="227"/>
      <c r="BO201" s="103"/>
      <c r="BP201" s="227"/>
      <c r="BQ201">
        <f t="shared" si="578"/>
        <v>0</v>
      </c>
      <c r="BR201" s="36">
        <v>42428</v>
      </c>
      <c r="BS201">
        <v>133</v>
      </c>
      <c r="BT201">
        <f t="shared" si="575"/>
        <v>1.33</v>
      </c>
      <c r="BU201">
        <v>-22.759166666666669</v>
      </c>
      <c r="BV201" s="36">
        <v>42443</v>
      </c>
      <c r="BW201" s="100">
        <v>147</v>
      </c>
      <c r="BX201" s="100">
        <f t="shared" si="576"/>
        <v>1.47</v>
      </c>
      <c r="BY201" s="100">
        <f t="shared" si="577"/>
        <v>-18.81403047995996</v>
      </c>
      <c r="BZ201" s="116"/>
      <c r="CA201" s="116"/>
      <c r="CC201" s="36">
        <v>42443</v>
      </c>
      <c r="CD201" s="104">
        <v>4.5642999999999994</v>
      </c>
      <c r="CE201" s="107">
        <v>4.4937249999999995</v>
      </c>
      <c r="CF201" s="173">
        <v>-18.81403047995996</v>
      </c>
      <c r="CG201" s="197">
        <f t="shared" si="567"/>
        <v>0.22510554500001945</v>
      </c>
      <c r="CH201" s="219">
        <v>5.8562750000000001</v>
      </c>
      <c r="CI201" s="159">
        <f t="shared" si="596"/>
        <v>0</v>
      </c>
      <c r="CJ201" s="227">
        <f t="shared" si="597"/>
        <v>1.8</v>
      </c>
      <c r="CK201" s="198">
        <f t="shared" si="489"/>
        <v>-18.660655038309866</v>
      </c>
      <c r="CL201" s="198">
        <f t="shared" si="551"/>
        <v>0.405189981000035</v>
      </c>
      <c r="CM201" s="503">
        <f t="shared" si="598"/>
        <v>0</v>
      </c>
      <c r="CN201" s="503">
        <f t="shared" si="599"/>
        <v>0</v>
      </c>
      <c r="CO201" s="503">
        <f t="shared" si="491"/>
        <v>0</v>
      </c>
      <c r="CP201" s="503">
        <f t="shared" si="492"/>
        <v>0</v>
      </c>
      <c r="CQ201" s="504">
        <f t="shared" si="463"/>
        <v>-18.510655038309864</v>
      </c>
      <c r="CR201" s="513">
        <f t="shared" si="472"/>
        <v>0.405189981000035</v>
      </c>
      <c r="CS201" s="513">
        <f t="shared" si="559"/>
        <v>0.405189981000035</v>
      </c>
      <c r="CT201" s="513">
        <f t="shared" si="493"/>
        <v>0.405189981000035</v>
      </c>
      <c r="CU201" s="513">
        <f t="shared" si="600"/>
        <v>0.405189981000035</v>
      </c>
      <c r="CV201" s="513">
        <f t="shared" si="582"/>
        <v>0.405189981000035</v>
      </c>
      <c r="CW201" s="103">
        <f t="shared" si="601"/>
        <v>-17.594749792845867</v>
      </c>
      <c r="CZ201" s="36">
        <v>42443</v>
      </c>
      <c r="DA201" s="104">
        <v>4.5642999999999994</v>
      </c>
      <c r="DB201" s="107">
        <v>4.4937249999999995</v>
      </c>
      <c r="DC201" s="173">
        <v>-18.81403047995996</v>
      </c>
      <c r="DD201" s="197">
        <f t="shared" si="568"/>
        <v>0.22510554500001945</v>
      </c>
      <c r="DE201" s="219">
        <v>2.6562750000000008</v>
      </c>
      <c r="DF201" s="159">
        <f t="shared" si="602"/>
        <v>0</v>
      </c>
      <c r="DG201" s="227">
        <f t="shared" si="603"/>
        <v>1.4</v>
      </c>
      <c r="DH201" s="198">
        <f t="shared" si="497"/>
        <v>-21.636506436643241</v>
      </c>
      <c r="DI201" s="198">
        <f t="shared" si="552"/>
        <v>0.31514776300002723</v>
      </c>
      <c r="DJ201" s="503">
        <f t="shared" si="604"/>
        <v>0</v>
      </c>
      <c r="DK201" s="503">
        <f t="shared" si="605"/>
        <v>0</v>
      </c>
      <c r="DL201" s="503">
        <f t="shared" si="499"/>
        <v>0</v>
      </c>
      <c r="DM201" s="503">
        <f t="shared" si="500"/>
        <v>0</v>
      </c>
      <c r="DN201" s="504">
        <f t="shared" si="464"/>
        <v>-21.33603029176324</v>
      </c>
      <c r="DO201" s="513">
        <f t="shared" si="474"/>
        <v>0.31514776300002723</v>
      </c>
      <c r="DP201" s="513">
        <f t="shared" si="560"/>
        <v>0.31514776300002723</v>
      </c>
      <c r="DQ201" s="513">
        <f t="shared" si="501"/>
        <v>0.31514776300002723</v>
      </c>
      <c r="DR201" s="513">
        <f t="shared" si="606"/>
        <v>0.31514776300002723</v>
      </c>
      <c r="DS201" s="513">
        <f t="shared" si="583"/>
        <v>0.31514776300002723</v>
      </c>
      <c r="DT201" s="103">
        <f t="shared" si="607"/>
        <v>-18.517115740513198</v>
      </c>
      <c r="DU201" s="229">
        <v>-17.623600000000003</v>
      </c>
      <c r="DV201" s="179"/>
      <c r="DW201" s="36">
        <v>42443</v>
      </c>
      <c r="DX201" s="104">
        <v>4.5642999999999994</v>
      </c>
      <c r="DY201" s="107">
        <v>4.4937249999999995</v>
      </c>
      <c r="DZ201" s="173">
        <v>-18.81403047995996</v>
      </c>
      <c r="EA201" s="197">
        <f t="shared" si="569"/>
        <v>0.22510554500001945</v>
      </c>
      <c r="EB201" s="219">
        <v>7.7562750000000005</v>
      </c>
      <c r="EC201" s="159">
        <f t="shared" si="608"/>
        <v>0</v>
      </c>
      <c r="ED201" s="227">
        <f t="shared" si="609"/>
        <v>3</v>
      </c>
      <c r="EE201" s="198">
        <f t="shared" si="505"/>
        <v>-15.291673085977056</v>
      </c>
      <c r="EF201" s="198">
        <f t="shared" si="553"/>
        <v>0.67531663500005834</v>
      </c>
      <c r="EG201" s="503">
        <f t="shared" si="610"/>
        <v>0</v>
      </c>
      <c r="EH201" s="503">
        <f t="shared" si="611"/>
        <v>0</v>
      </c>
      <c r="EI201" s="503">
        <f t="shared" si="507"/>
        <v>0.11255277250000972</v>
      </c>
      <c r="EJ201" s="503">
        <f t="shared" si="508"/>
        <v>0</v>
      </c>
      <c r="EK201" s="504">
        <f t="shared" si="465"/>
        <v>-14.423926072757034</v>
      </c>
      <c r="EL201" s="513">
        <f t="shared" si="476"/>
        <v>0.78786940750006806</v>
      </c>
      <c r="EM201" s="513">
        <f t="shared" si="561"/>
        <v>0.78786940750006806</v>
      </c>
      <c r="EN201" s="513">
        <f t="shared" si="509"/>
        <v>0.78786940750006806</v>
      </c>
      <c r="EO201" s="513">
        <f t="shared" si="612"/>
        <v>0.78786940750006806</v>
      </c>
      <c r="EP201" s="513">
        <f t="shared" si="584"/>
        <v>0.55150858525004764</v>
      </c>
      <c r="EQ201" s="103">
        <f t="shared" si="613"/>
        <v>-14.042286895007049</v>
      </c>
      <c r="ER201" s="178"/>
      <c r="ES201" s="179"/>
      <c r="ET201" s="36">
        <v>42443</v>
      </c>
      <c r="EU201" s="104">
        <v>4.5642999999999994</v>
      </c>
      <c r="EV201" s="107">
        <v>4.4937249999999995</v>
      </c>
      <c r="EW201" s="173">
        <v>-18.81403047995996</v>
      </c>
      <c r="EX201" s="197">
        <f t="shared" si="570"/>
        <v>0.22510554500001945</v>
      </c>
      <c r="EY201" s="219">
        <v>0.10627500000000012</v>
      </c>
      <c r="EZ201" s="159">
        <f t="shared" si="614"/>
        <v>0</v>
      </c>
      <c r="FA201" s="227">
        <f t="shared" si="615"/>
        <v>1.1499999999999999</v>
      </c>
      <c r="FB201" s="198">
        <f t="shared" si="513"/>
        <v>-16.624566331733146</v>
      </c>
      <c r="FC201" s="198">
        <f t="shared" si="554"/>
        <v>0.25887137675002236</v>
      </c>
      <c r="FD201" s="503">
        <f t="shared" si="616"/>
        <v>0</v>
      </c>
      <c r="FE201" s="503">
        <f t="shared" si="617"/>
        <v>0</v>
      </c>
      <c r="FF201" s="503">
        <f t="shared" si="515"/>
        <v>0</v>
      </c>
      <c r="FG201" s="503">
        <f t="shared" si="516"/>
        <v>0</v>
      </c>
      <c r="FH201" s="504">
        <f t="shared" si="466"/>
        <v>-17.132899864997128</v>
      </c>
      <c r="FI201" s="513">
        <f t="shared" si="478"/>
        <v>0.25887137675002236</v>
      </c>
      <c r="FJ201" s="513">
        <f t="shared" si="562"/>
        <v>0.25887137675002236</v>
      </c>
      <c r="FK201" s="513">
        <f t="shared" si="517"/>
        <v>0.25887137675002236</v>
      </c>
      <c r="FL201" s="513">
        <f t="shared" si="618"/>
        <v>0.25887137675002236</v>
      </c>
      <c r="FM201" s="513">
        <f t="shared" si="585"/>
        <v>0.25887137675002236</v>
      </c>
      <c r="FN201" s="103">
        <f t="shared" si="619"/>
        <v>-15.361870423161919</v>
      </c>
      <c r="FO201" s="178"/>
      <c r="FP201" s="179"/>
      <c r="FQ201" s="36">
        <v>42443</v>
      </c>
      <c r="FR201" s="104">
        <v>4.5642999999999994</v>
      </c>
      <c r="FS201" s="107">
        <v>4.4937249999999995</v>
      </c>
      <c r="FT201" s="173">
        <v>-18.81403047995996</v>
      </c>
      <c r="FU201" s="197">
        <f t="shared" si="571"/>
        <v>0.22510554500001945</v>
      </c>
      <c r="FV201" s="218">
        <v>2.6562750000000008</v>
      </c>
      <c r="FW201" s="159">
        <f t="shared" si="620"/>
        <v>0</v>
      </c>
      <c r="FX201" s="227">
        <f t="shared" si="621"/>
        <v>1.4</v>
      </c>
      <c r="FY201" s="198">
        <f t="shared" si="521"/>
        <v>-21.748661305937897</v>
      </c>
      <c r="FZ201" s="198">
        <f t="shared" si="555"/>
        <v>0.31514776300002723</v>
      </c>
      <c r="GA201" s="503">
        <f t="shared" si="622"/>
        <v>0</v>
      </c>
      <c r="GB201" s="503">
        <f t="shared" si="623"/>
        <v>0</v>
      </c>
      <c r="GC201" s="503">
        <f t="shared" si="523"/>
        <v>0</v>
      </c>
      <c r="GD201" s="503">
        <f t="shared" si="524"/>
        <v>0</v>
      </c>
      <c r="GE201" s="504">
        <f t="shared" si="467"/>
        <v>-21.228661305937894</v>
      </c>
      <c r="GF201" s="513">
        <f t="shared" si="480"/>
        <v>0.31514776300002723</v>
      </c>
      <c r="GG201" s="513">
        <f t="shared" si="563"/>
        <v>0.31514776300002723</v>
      </c>
      <c r="GH201" s="513">
        <f t="shared" si="525"/>
        <v>0.31514776300002723</v>
      </c>
      <c r="GI201" s="513">
        <f t="shared" si="624"/>
        <v>0.31514776300002723</v>
      </c>
      <c r="GJ201" s="513">
        <f t="shared" si="586"/>
        <v>0.31514776300002723</v>
      </c>
      <c r="GK201" s="103">
        <f t="shared" si="625"/>
        <v>-20.233886228388009</v>
      </c>
      <c r="GL201" s="229">
        <v>-20.5044</v>
      </c>
      <c r="GM201" s="179"/>
      <c r="GN201" s="36">
        <v>42443</v>
      </c>
      <c r="GO201" s="104">
        <v>4.5642999999999994</v>
      </c>
      <c r="GP201" s="107">
        <v>4.4937249999999995</v>
      </c>
      <c r="GQ201" s="173">
        <v>-18.81403047995996</v>
      </c>
      <c r="GR201" s="197">
        <f t="shared" si="572"/>
        <v>0.22510554500001945</v>
      </c>
      <c r="GS201" s="218">
        <v>0.45627500000000065</v>
      </c>
      <c r="GT201" s="159">
        <f t="shared" si="626"/>
        <v>0</v>
      </c>
      <c r="GU201" s="227">
        <f t="shared" si="627"/>
        <v>1.1499999999999999</v>
      </c>
      <c r="GV201" s="198">
        <f t="shared" si="529"/>
        <v>-21.996071607399998</v>
      </c>
      <c r="GW201" s="198">
        <f t="shared" si="556"/>
        <v>0.25887137675002236</v>
      </c>
      <c r="GX201" s="503">
        <f t="shared" si="628"/>
        <v>0</v>
      </c>
      <c r="GY201" s="503">
        <f t="shared" si="629"/>
        <v>0</v>
      </c>
      <c r="GZ201" s="503">
        <f t="shared" si="531"/>
        <v>0</v>
      </c>
      <c r="HA201" s="503">
        <f t="shared" si="532"/>
        <v>0</v>
      </c>
      <c r="HB201" s="504">
        <f t="shared" si="468"/>
        <v>-21.374525736533204</v>
      </c>
      <c r="HC201" s="513">
        <f t="shared" si="482"/>
        <v>0.25887137675002236</v>
      </c>
      <c r="HD201" s="513">
        <f t="shared" si="564"/>
        <v>0.25887137675002236</v>
      </c>
      <c r="HE201" s="513">
        <f t="shared" si="533"/>
        <v>0.25887137675002236</v>
      </c>
      <c r="HF201" s="513">
        <f t="shared" si="630"/>
        <v>0.3365327897750291</v>
      </c>
      <c r="HG201" s="513">
        <f t="shared" si="587"/>
        <v>0.3365327897750291</v>
      </c>
      <c r="HH201" s="103">
        <f t="shared" si="631"/>
        <v>-21.084252665588547</v>
      </c>
      <c r="HJ201" s="179"/>
      <c r="HK201" s="36">
        <v>42443</v>
      </c>
      <c r="HL201" s="104">
        <v>4.5642999999999994</v>
      </c>
      <c r="HM201" s="107">
        <v>4.4937249999999995</v>
      </c>
      <c r="HN201" s="173">
        <v>-18.81403047995996</v>
      </c>
      <c r="HO201" s="197">
        <f t="shared" si="573"/>
        <v>0.22510554500001945</v>
      </c>
      <c r="HP201" s="218">
        <v>-5.6937249999999997</v>
      </c>
      <c r="HQ201" s="159">
        <f t="shared" si="632"/>
        <v>-1.1000000000000001</v>
      </c>
      <c r="HR201" s="227">
        <f t="shared" si="633"/>
        <v>0</v>
      </c>
      <c r="HS201" s="198">
        <f t="shared" si="537"/>
        <v>-26.415752885239211</v>
      </c>
      <c r="HT201" s="198">
        <f t="shared" si="557"/>
        <v>-7.4284829850007839E-2</v>
      </c>
      <c r="HU201" s="503">
        <f t="shared" si="634"/>
        <v>2.2510554500001945E-2</v>
      </c>
      <c r="HV201" s="503">
        <f t="shared" si="635"/>
        <v>0</v>
      </c>
      <c r="HW201" s="503">
        <f t="shared" si="539"/>
        <v>0</v>
      </c>
      <c r="HX201" s="503">
        <f t="shared" si="540"/>
        <v>0</v>
      </c>
      <c r="HY201" s="504">
        <f t="shared" si="469"/>
        <v>-25.389110265135205</v>
      </c>
      <c r="HZ201" s="513">
        <f t="shared" si="484"/>
        <v>-3.1064565210003534E-2</v>
      </c>
      <c r="IA201" s="513">
        <f t="shared" si="565"/>
        <v>-2.070971014000236E-2</v>
      </c>
      <c r="IB201" s="513">
        <f t="shared" si="541"/>
        <v>-2.070971014000236E-2</v>
      </c>
      <c r="IC201" s="513">
        <f t="shared" si="636"/>
        <v>-2.070971014000236E-2</v>
      </c>
      <c r="ID201" s="513">
        <f t="shared" si="588"/>
        <v>-2.070971014000236E-2</v>
      </c>
      <c r="IE201" s="103">
        <f t="shared" si="637"/>
        <v>-24.316024009451375</v>
      </c>
      <c r="IG201" s="179"/>
      <c r="IH201" s="36">
        <v>42443</v>
      </c>
      <c r="II201" s="104">
        <v>4.5642999999999994</v>
      </c>
      <c r="IJ201" s="107">
        <v>4.4937249999999995</v>
      </c>
      <c r="IK201" s="173">
        <v>-18.81403047995996</v>
      </c>
      <c r="IL201" s="197">
        <f t="shared" si="574"/>
        <v>0.22510554500001945</v>
      </c>
      <c r="IM201" s="218"/>
      <c r="IN201" s="159">
        <f t="shared" si="638"/>
        <v>0</v>
      </c>
      <c r="IO201" s="227">
        <f t="shared" si="639"/>
        <v>1.1000000000000001</v>
      </c>
      <c r="IP201" s="198">
        <f t="shared" si="545"/>
        <v>-18.672767668777919</v>
      </c>
      <c r="IQ201" s="198">
        <f t="shared" si="558"/>
        <v>0.24761609950002139</v>
      </c>
      <c r="IR201" s="503">
        <f t="shared" si="640"/>
        <v>0</v>
      </c>
      <c r="IS201" s="503">
        <f t="shared" si="641"/>
        <v>0</v>
      </c>
      <c r="IT201" s="503">
        <f t="shared" si="547"/>
        <v>0</v>
      </c>
      <c r="IU201" s="503">
        <f t="shared" si="548"/>
        <v>0</v>
      </c>
      <c r="IV201" s="504">
        <f t="shared" si="470"/>
        <v>-18.216935409747101</v>
      </c>
      <c r="IW201" s="513">
        <f t="shared" si="486"/>
        <v>0.24761609950002139</v>
      </c>
      <c r="IX201" s="513">
        <f t="shared" si="566"/>
        <v>0.24761609950002139</v>
      </c>
      <c r="IY201" s="513">
        <f t="shared" si="549"/>
        <v>0.24761609950002139</v>
      </c>
      <c r="IZ201" s="513">
        <f t="shared" si="642"/>
        <v>0.24761609950002139</v>
      </c>
      <c r="JA201" s="513">
        <f t="shared" si="589"/>
        <v>0.24761609950002139</v>
      </c>
      <c r="JB201" s="103">
        <f t="shared" si="643"/>
        <v>-17.817781756191994</v>
      </c>
      <c r="JC201" s="227"/>
      <c r="JD201" s="170">
        <v>-18.81403047995996</v>
      </c>
      <c r="JF201" s="159">
        <v>5.8562750000000001</v>
      </c>
      <c r="JG201" s="159">
        <f t="shared" si="590"/>
        <v>-17.594749792845867</v>
      </c>
      <c r="JH201" s="159"/>
      <c r="JJ201" s="159">
        <v>2.6562750000000008</v>
      </c>
      <c r="JK201" s="159">
        <f t="shared" si="591"/>
        <v>-18.517115740513198</v>
      </c>
      <c r="JL201" s="228">
        <v>-17.623600000000003</v>
      </c>
      <c r="JN201" s="159">
        <v>7.7562750000000005</v>
      </c>
      <c r="JO201" s="159">
        <f t="shared" si="592"/>
        <v>-14.042286895007049</v>
      </c>
      <c r="JP201" s="159"/>
      <c r="JR201" s="159">
        <v>0.10627500000000012</v>
      </c>
      <c r="JS201" s="159">
        <f t="shared" si="579"/>
        <v>-15.361870423161919</v>
      </c>
      <c r="JT201" s="159"/>
      <c r="JV201" s="159">
        <v>2.6562750000000008</v>
      </c>
      <c r="JW201" s="159">
        <f t="shared" si="593"/>
        <v>-20.233886228388009</v>
      </c>
      <c r="JX201" s="228">
        <v>-20.5044</v>
      </c>
      <c r="JZ201" s="159">
        <v>0.45627500000000065</v>
      </c>
      <c r="KA201" s="159">
        <f t="shared" si="594"/>
        <v>-21.084252665588547</v>
      </c>
      <c r="KB201" s="159"/>
      <c r="KD201" s="370">
        <v>-5.6937249999999997</v>
      </c>
      <c r="KE201" s="159">
        <f t="shared" si="595"/>
        <v>-24.316024009451375</v>
      </c>
      <c r="KF201" s="159"/>
      <c r="KH201" s="218"/>
      <c r="KI201" s="159"/>
      <c r="KJ201" s="159"/>
      <c r="KK201" s="36">
        <v>42443</v>
      </c>
      <c r="KL201" s="36"/>
    </row>
    <row r="202" spans="1:315" ht="15.75" thickBot="1" x14ac:dyDescent="0.3">
      <c r="A202" s="95">
        <v>41347</v>
      </c>
      <c r="B202" s="36">
        <v>41347</v>
      </c>
      <c r="C202" s="303">
        <v>10.35</v>
      </c>
      <c r="D202" s="303">
        <v>7.15</v>
      </c>
      <c r="E202" s="303">
        <v>12.25</v>
      </c>
      <c r="F202" s="303">
        <v>4.5999999999999996</v>
      </c>
      <c r="G202" s="303">
        <v>7.15</v>
      </c>
      <c r="H202" s="303">
        <v>4.95</v>
      </c>
      <c r="I202" s="303">
        <v>-1.2</v>
      </c>
      <c r="J202" s="303"/>
      <c r="K202" s="105"/>
      <c r="L202" s="36">
        <v>42443</v>
      </c>
      <c r="M202" s="104">
        <v>4.5642999999999994</v>
      </c>
      <c r="N202" s="98">
        <f t="shared" si="453"/>
        <v>4.4937249999999995</v>
      </c>
      <c r="O202" s="107">
        <f t="shared" si="454"/>
        <v>4.4237166666666665</v>
      </c>
      <c r="P202" s="264"/>
      <c r="Q202" s="177">
        <v>42443</v>
      </c>
      <c r="R202" s="303">
        <v>10.35</v>
      </c>
      <c r="S202" s="219">
        <v>5.8562750000000001</v>
      </c>
      <c r="U202" s="303">
        <v>7.15</v>
      </c>
      <c r="V202" s="219">
        <v>2.6562750000000008</v>
      </c>
      <c r="W202" s="182">
        <v>-17.623600000000003</v>
      </c>
      <c r="X202" s="303">
        <v>12.25</v>
      </c>
      <c r="Y202" s="219">
        <v>7.7562750000000005</v>
      </c>
      <c r="AA202" s="303">
        <v>4.5999999999999996</v>
      </c>
      <c r="AB202" s="219">
        <v>0.10627500000000012</v>
      </c>
      <c r="AC202" s="182">
        <v>-14.987911111111112</v>
      </c>
      <c r="AD202" s="303">
        <v>7.15</v>
      </c>
      <c r="AE202" s="218">
        <v>2.6562750000000008</v>
      </c>
      <c r="AF202" s="182">
        <v>-20.5044</v>
      </c>
      <c r="AG202" s="303">
        <v>4.95</v>
      </c>
      <c r="AH202" s="218">
        <v>0.45627500000000065</v>
      </c>
      <c r="AJ202" s="303">
        <v>-1.2</v>
      </c>
      <c r="AK202" s="218">
        <v>-5.6937249999999997</v>
      </c>
      <c r="AL202" s="103"/>
      <c r="AM202" s="485"/>
      <c r="AN202" s="103"/>
      <c r="AO202" s="103"/>
      <c r="AZ202" s="36">
        <v>42444</v>
      </c>
      <c r="BA202" s="303">
        <v>11.25</v>
      </c>
      <c r="BB202" s="227"/>
      <c r="BC202" s="303">
        <v>7.1999999999999993</v>
      </c>
      <c r="BD202" s="184"/>
      <c r="BE202" s="303">
        <v>12.350000000000001</v>
      </c>
      <c r="BF202" s="184"/>
      <c r="BG202" s="303">
        <v>5.4499999999999993</v>
      </c>
      <c r="BH202" s="184">
        <v>-14.987911111111112</v>
      </c>
      <c r="BI202" s="303">
        <v>7</v>
      </c>
      <c r="BJ202" s="184"/>
      <c r="BK202" s="303">
        <v>5.3</v>
      </c>
      <c r="BL202" s="374"/>
      <c r="BM202" s="303">
        <v>2.7</v>
      </c>
      <c r="BN202" s="227"/>
      <c r="BO202" s="124"/>
      <c r="BP202" s="227"/>
      <c r="BQ202">
        <f t="shared" si="578"/>
        <v>1</v>
      </c>
      <c r="BR202" s="36">
        <v>42429</v>
      </c>
      <c r="BS202">
        <v>134</v>
      </c>
      <c r="BT202">
        <f t="shared" si="575"/>
        <v>1.34</v>
      </c>
      <c r="BU202">
        <v>-18.000044444444448</v>
      </c>
      <c r="BV202" s="36">
        <v>42444</v>
      </c>
      <c r="BW202" s="100">
        <v>148</v>
      </c>
      <c r="BX202" s="100">
        <f t="shared" si="576"/>
        <v>1.48</v>
      </c>
      <c r="BY202" s="100">
        <f t="shared" si="577"/>
        <v>-18.580591490559975</v>
      </c>
      <c r="BZ202" s="100"/>
      <c r="CA202" s="100"/>
      <c r="CC202" s="36">
        <v>42444</v>
      </c>
      <c r="CD202" s="104">
        <v>4.7071500000000004</v>
      </c>
      <c r="CE202" s="107">
        <v>4.6357249999999999</v>
      </c>
      <c r="CF202" s="173">
        <v>-18.580591490559975</v>
      </c>
      <c r="CG202" s="197">
        <f t="shared" si="567"/>
        <v>0.23343898939998553</v>
      </c>
      <c r="CH202" s="219">
        <v>6.6142750000000001</v>
      </c>
      <c r="CI202" s="159">
        <f t="shared" si="596"/>
        <v>0</v>
      </c>
      <c r="CJ202" s="227">
        <f t="shared" si="597"/>
        <v>2.5</v>
      </c>
      <c r="CK202" s="198">
        <f t="shared" si="489"/>
        <v>-18.077057564809902</v>
      </c>
      <c r="CL202" s="198">
        <f t="shared" si="551"/>
        <v>0.58359747349996383</v>
      </c>
      <c r="CM202" s="503">
        <f t="shared" si="598"/>
        <v>0</v>
      </c>
      <c r="CN202" s="503">
        <f t="shared" si="599"/>
        <v>0</v>
      </c>
      <c r="CO202" s="503">
        <f t="shared" si="491"/>
        <v>0</v>
      </c>
      <c r="CP202" s="503">
        <f t="shared" si="492"/>
        <v>0</v>
      </c>
      <c r="CQ202" s="504">
        <f t="shared" si="463"/>
        <v>-17.9270575648099</v>
      </c>
      <c r="CR202" s="513">
        <f t="shared" si="472"/>
        <v>0.58359747349996383</v>
      </c>
      <c r="CS202" s="513">
        <f t="shared" si="559"/>
        <v>0.58359747349996383</v>
      </c>
      <c r="CT202" s="513">
        <f t="shared" si="493"/>
        <v>0.58359747349996383</v>
      </c>
      <c r="CU202" s="513">
        <f t="shared" si="600"/>
        <v>0.58359747349996383</v>
      </c>
      <c r="CV202" s="513">
        <f t="shared" si="582"/>
        <v>0.58359747349996383</v>
      </c>
      <c r="CW202" s="103">
        <f t="shared" si="601"/>
        <v>-17.011152319345904</v>
      </c>
      <c r="CZ202" s="36">
        <v>42444</v>
      </c>
      <c r="DA202" s="104">
        <v>4.7071500000000004</v>
      </c>
      <c r="DB202" s="107">
        <v>4.6357249999999999</v>
      </c>
      <c r="DC202" s="173">
        <v>-18.580591490559975</v>
      </c>
      <c r="DD202" s="197">
        <f t="shared" si="568"/>
        <v>0.23343898939998553</v>
      </c>
      <c r="DE202" s="219">
        <v>2.5642749999999994</v>
      </c>
      <c r="DF202" s="159">
        <f t="shared" si="602"/>
        <v>0</v>
      </c>
      <c r="DG202" s="227">
        <f t="shared" si="603"/>
        <v>1.4</v>
      </c>
      <c r="DH202" s="198">
        <f t="shared" si="497"/>
        <v>-21.309691851483262</v>
      </c>
      <c r="DI202" s="198">
        <f t="shared" si="552"/>
        <v>0.32681458515997974</v>
      </c>
      <c r="DJ202" s="503">
        <f t="shared" si="604"/>
        <v>0</v>
      </c>
      <c r="DK202" s="503">
        <f t="shared" si="605"/>
        <v>0</v>
      </c>
      <c r="DL202" s="503">
        <f t="shared" si="499"/>
        <v>0</v>
      </c>
      <c r="DM202" s="503">
        <f t="shared" si="500"/>
        <v>0</v>
      </c>
      <c r="DN202" s="504">
        <f t="shared" si="464"/>
        <v>-21.009215706603261</v>
      </c>
      <c r="DO202" s="513">
        <f t="shared" si="474"/>
        <v>0.32681458515997974</v>
      </c>
      <c r="DP202" s="513">
        <f t="shared" si="560"/>
        <v>0.32681458515997974</v>
      </c>
      <c r="DQ202" s="513">
        <f t="shared" si="501"/>
        <v>0.32681458515997974</v>
      </c>
      <c r="DR202" s="513">
        <f t="shared" si="606"/>
        <v>0.32681458515997974</v>
      </c>
      <c r="DS202" s="513">
        <f t="shared" si="583"/>
        <v>0.32681458515997974</v>
      </c>
      <c r="DT202" s="103">
        <f t="shared" si="607"/>
        <v>-18.190301155353218</v>
      </c>
      <c r="DU202" s="178"/>
      <c r="DV202" s="179"/>
      <c r="DW202" s="36">
        <v>42444</v>
      </c>
      <c r="DX202" s="104">
        <v>4.7071500000000004</v>
      </c>
      <c r="DY202" s="107">
        <v>4.6357249999999999</v>
      </c>
      <c r="DZ202" s="173">
        <v>-18.580591490559975</v>
      </c>
      <c r="EA202" s="197">
        <f t="shared" si="569"/>
        <v>0.23343898939998553</v>
      </c>
      <c r="EB202" s="219">
        <v>7.7142750000000015</v>
      </c>
      <c r="EC202" s="159">
        <f t="shared" si="608"/>
        <v>0</v>
      </c>
      <c r="ED202" s="227">
        <f t="shared" si="609"/>
        <v>3</v>
      </c>
      <c r="EE202" s="198">
        <f t="shared" si="505"/>
        <v>-14.591356117777099</v>
      </c>
      <c r="EF202" s="198">
        <f t="shared" si="553"/>
        <v>0.70031696819995659</v>
      </c>
      <c r="EG202" s="503">
        <f t="shared" si="610"/>
        <v>0</v>
      </c>
      <c r="EH202" s="503">
        <f t="shared" si="611"/>
        <v>0</v>
      </c>
      <c r="EI202" s="503">
        <f t="shared" si="507"/>
        <v>0.11671949469999277</v>
      </c>
      <c r="EJ202" s="503">
        <f t="shared" si="508"/>
        <v>0</v>
      </c>
      <c r="EK202" s="504">
        <f t="shared" si="465"/>
        <v>-13.606889609857085</v>
      </c>
      <c r="EL202" s="513">
        <f t="shared" si="476"/>
        <v>0.81703646289994936</v>
      </c>
      <c r="EM202" s="513">
        <f t="shared" si="561"/>
        <v>0.81703646289994936</v>
      </c>
      <c r="EN202" s="513">
        <f t="shared" si="509"/>
        <v>0.81703646289994936</v>
      </c>
      <c r="EO202" s="513">
        <f t="shared" si="612"/>
        <v>0.81703646289994936</v>
      </c>
      <c r="EP202" s="513">
        <f t="shared" si="584"/>
        <v>0.57192552402996455</v>
      </c>
      <c r="EQ202" s="103">
        <f t="shared" si="613"/>
        <v>-13.470361370977084</v>
      </c>
      <c r="ER202" s="178"/>
      <c r="ES202" s="179"/>
      <c r="ET202" s="36">
        <v>42444</v>
      </c>
      <c r="EU202" s="104">
        <v>4.7071500000000004</v>
      </c>
      <c r="EV202" s="107">
        <v>4.6357249999999999</v>
      </c>
      <c r="EW202" s="173">
        <v>-18.580591490559975</v>
      </c>
      <c r="EX202" s="197">
        <f t="shared" si="570"/>
        <v>0.23343898939998553</v>
      </c>
      <c r="EY202" s="219">
        <v>0.81427499999999942</v>
      </c>
      <c r="EZ202" s="159">
        <f t="shared" si="614"/>
        <v>0</v>
      </c>
      <c r="FA202" s="227">
        <f t="shared" si="615"/>
        <v>1.1499999999999999</v>
      </c>
      <c r="FB202" s="198">
        <f t="shared" si="513"/>
        <v>-16.356111493923162</v>
      </c>
      <c r="FC202" s="198">
        <f t="shared" si="554"/>
        <v>0.26845483780998336</v>
      </c>
      <c r="FD202" s="503">
        <f t="shared" si="616"/>
        <v>0</v>
      </c>
      <c r="FE202" s="503">
        <f t="shared" si="617"/>
        <v>0</v>
      </c>
      <c r="FF202" s="503">
        <f t="shared" si="515"/>
        <v>0</v>
      </c>
      <c r="FG202" s="503">
        <f t="shared" si="516"/>
        <v>0</v>
      </c>
      <c r="FH202" s="504">
        <f t="shared" si="466"/>
        <v>-16.864445027187145</v>
      </c>
      <c r="FI202" s="513">
        <f t="shared" si="478"/>
        <v>0.26845483780998336</v>
      </c>
      <c r="FJ202" s="513">
        <f t="shared" si="562"/>
        <v>0.26845483780998336</v>
      </c>
      <c r="FK202" s="513">
        <f t="shared" si="517"/>
        <v>0.26845483780998336</v>
      </c>
      <c r="FL202" s="513">
        <f t="shared" si="618"/>
        <v>0.26845483780998336</v>
      </c>
      <c r="FM202" s="513">
        <f t="shared" si="585"/>
        <v>0.26845483780998336</v>
      </c>
      <c r="FN202" s="103">
        <f t="shared" si="619"/>
        <v>-15.093415585351936</v>
      </c>
      <c r="FO202" s="229">
        <v>-14.987911111111112</v>
      </c>
      <c r="FP202" s="179"/>
      <c r="FQ202" s="36">
        <v>42444</v>
      </c>
      <c r="FR202" s="104">
        <v>4.7071500000000004</v>
      </c>
      <c r="FS202" s="107">
        <v>4.6357249999999999</v>
      </c>
      <c r="FT202" s="173">
        <v>-18.580591490559975</v>
      </c>
      <c r="FU202" s="197">
        <f t="shared" si="571"/>
        <v>0.23343898939998553</v>
      </c>
      <c r="FV202" s="218">
        <v>2.3642750000000001</v>
      </c>
      <c r="FW202" s="159">
        <f t="shared" si="620"/>
        <v>0</v>
      </c>
      <c r="FX202" s="227">
        <f t="shared" si="621"/>
        <v>1.4</v>
      </c>
      <c r="FY202" s="198">
        <f t="shared" si="521"/>
        <v>-21.421846720777918</v>
      </c>
      <c r="FZ202" s="198">
        <f t="shared" si="555"/>
        <v>0.32681458515997974</v>
      </c>
      <c r="GA202" s="503">
        <f t="shared" si="622"/>
        <v>0</v>
      </c>
      <c r="GB202" s="503">
        <f t="shared" si="623"/>
        <v>0</v>
      </c>
      <c r="GC202" s="503">
        <f t="shared" si="523"/>
        <v>0</v>
      </c>
      <c r="GD202" s="503">
        <f t="shared" si="524"/>
        <v>0</v>
      </c>
      <c r="GE202" s="504">
        <f t="shared" si="467"/>
        <v>-20.901846720777915</v>
      </c>
      <c r="GF202" s="513">
        <f t="shared" si="480"/>
        <v>0.32681458515997974</v>
      </c>
      <c r="GG202" s="513">
        <f t="shared" si="563"/>
        <v>0.32681458515997974</v>
      </c>
      <c r="GH202" s="513">
        <f t="shared" si="525"/>
        <v>0.32681458515997974</v>
      </c>
      <c r="GI202" s="513">
        <f t="shared" si="624"/>
        <v>0.32681458515997974</v>
      </c>
      <c r="GJ202" s="513">
        <f t="shared" si="586"/>
        <v>0.32681458515997974</v>
      </c>
      <c r="GK202" s="103">
        <f t="shared" si="625"/>
        <v>-19.907071643228029</v>
      </c>
      <c r="GL202" s="178"/>
      <c r="GM202" s="179"/>
      <c r="GN202" s="36">
        <v>42444</v>
      </c>
      <c r="GO202" s="104">
        <v>4.7071500000000004</v>
      </c>
      <c r="GP202" s="107">
        <v>4.6357249999999999</v>
      </c>
      <c r="GQ202" s="173">
        <v>-18.580591490559975</v>
      </c>
      <c r="GR202" s="197">
        <f t="shared" si="572"/>
        <v>0.23343898939998553</v>
      </c>
      <c r="GS202" s="218">
        <v>0.66427499999999995</v>
      </c>
      <c r="GT202" s="159">
        <f t="shared" si="626"/>
        <v>0</v>
      </c>
      <c r="GU202" s="227">
        <f t="shared" si="627"/>
        <v>1.1499999999999999</v>
      </c>
      <c r="GV202" s="198">
        <f t="shared" si="529"/>
        <v>-21.727616769590014</v>
      </c>
      <c r="GW202" s="198">
        <f t="shared" si="556"/>
        <v>0.26845483780998336</v>
      </c>
      <c r="GX202" s="503">
        <f t="shared" si="628"/>
        <v>0</v>
      </c>
      <c r="GY202" s="503">
        <f t="shared" si="629"/>
        <v>0</v>
      </c>
      <c r="GZ202" s="503">
        <f t="shared" si="531"/>
        <v>0</v>
      </c>
      <c r="HA202" s="503">
        <f t="shared" si="532"/>
        <v>0</v>
      </c>
      <c r="HB202" s="504">
        <f t="shared" si="468"/>
        <v>-21.106070898723221</v>
      </c>
      <c r="HC202" s="513">
        <f t="shared" si="482"/>
        <v>0.26845483780998336</v>
      </c>
      <c r="HD202" s="513">
        <f t="shared" si="564"/>
        <v>0.26845483780998336</v>
      </c>
      <c r="HE202" s="513">
        <f t="shared" si="533"/>
        <v>0.26845483780998336</v>
      </c>
      <c r="HF202" s="513">
        <f t="shared" si="630"/>
        <v>0.34899128915297839</v>
      </c>
      <c r="HG202" s="513">
        <f t="shared" si="587"/>
        <v>0.34899128915297839</v>
      </c>
      <c r="HH202" s="103">
        <f t="shared" si="631"/>
        <v>-20.73526137643557</v>
      </c>
      <c r="HJ202" s="179"/>
      <c r="HK202" s="36">
        <v>42444</v>
      </c>
      <c r="HL202" s="104">
        <v>4.7071500000000004</v>
      </c>
      <c r="HM202" s="107">
        <v>4.6357249999999999</v>
      </c>
      <c r="HN202" s="173">
        <v>-18.580591490559975</v>
      </c>
      <c r="HO202" s="197">
        <f t="shared" si="573"/>
        <v>0.23343898939998553</v>
      </c>
      <c r="HP202" s="218">
        <v>-1.9357249999999997</v>
      </c>
      <c r="HQ202" s="159">
        <f t="shared" si="632"/>
        <v>1.05</v>
      </c>
      <c r="HR202" s="227">
        <f t="shared" si="633"/>
        <v>0</v>
      </c>
      <c r="HS202" s="198">
        <f t="shared" si="537"/>
        <v>-26.170641946369226</v>
      </c>
      <c r="HT202" s="198">
        <f t="shared" si="557"/>
        <v>0.24511093886998481</v>
      </c>
      <c r="HU202" s="503">
        <f t="shared" si="634"/>
        <v>7.0031696819995659E-2</v>
      </c>
      <c r="HV202" s="503">
        <f t="shared" si="635"/>
        <v>0</v>
      </c>
      <c r="HW202" s="503">
        <f t="shared" si="539"/>
        <v>0</v>
      </c>
      <c r="HX202" s="503">
        <f t="shared" si="540"/>
        <v>0</v>
      </c>
      <c r="HY202" s="504">
        <f t="shared" si="469"/>
        <v>-25.073967629445225</v>
      </c>
      <c r="HZ202" s="513">
        <f t="shared" si="484"/>
        <v>0.31514263568998047</v>
      </c>
      <c r="IA202" s="513">
        <f t="shared" si="565"/>
        <v>0.1260570542759922</v>
      </c>
      <c r="IB202" s="513">
        <f t="shared" si="541"/>
        <v>0.53574248067296681</v>
      </c>
      <c r="IC202" s="513">
        <f t="shared" si="636"/>
        <v>0.53574248067296681</v>
      </c>
      <c r="ID202" s="513">
        <f t="shared" si="588"/>
        <v>0.53574248067296681</v>
      </c>
      <c r="IE202" s="103">
        <f t="shared" si="637"/>
        <v>-23.78028152877841</v>
      </c>
      <c r="IG202" s="179"/>
      <c r="IH202" s="36">
        <v>42444</v>
      </c>
      <c r="II202" s="104">
        <v>4.7071500000000004</v>
      </c>
      <c r="IJ202" s="107">
        <v>4.6357249999999999</v>
      </c>
      <c r="IK202" s="173">
        <v>-18.580591490559975</v>
      </c>
      <c r="IL202" s="197">
        <f t="shared" si="574"/>
        <v>0.23343898939998553</v>
      </c>
      <c r="IM202" s="218"/>
      <c r="IN202" s="159">
        <f t="shared" si="638"/>
        <v>0</v>
      </c>
      <c r="IO202" s="227">
        <f t="shared" si="639"/>
        <v>1.1000000000000001</v>
      </c>
      <c r="IP202" s="198">
        <f t="shared" si="545"/>
        <v>-18.415984780437935</v>
      </c>
      <c r="IQ202" s="198">
        <f t="shared" si="558"/>
        <v>0.25678288833998408</v>
      </c>
      <c r="IR202" s="503">
        <f t="shared" si="640"/>
        <v>0</v>
      </c>
      <c r="IS202" s="503">
        <f t="shared" si="641"/>
        <v>0</v>
      </c>
      <c r="IT202" s="503">
        <f t="shared" si="547"/>
        <v>0</v>
      </c>
      <c r="IU202" s="503">
        <f t="shared" si="548"/>
        <v>0</v>
      </c>
      <c r="IV202" s="504">
        <f t="shared" si="470"/>
        <v>-17.960152521407117</v>
      </c>
      <c r="IW202" s="513">
        <f t="shared" si="486"/>
        <v>0.25678288833998408</v>
      </c>
      <c r="IX202" s="513">
        <f t="shared" si="566"/>
        <v>0.25678288833998408</v>
      </c>
      <c r="IY202" s="513">
        <f t="shared" si="549"/>
        <v>0.25678288833998408</v>
      </c>
      <c r="IZ202" s="513">
        <f t="shared" si="642"/>
        <v>0.25678288833998408</v>
      </c>
      <c r="JA202" s="513">
        <f t="shared" si="589"/>
        <v>0.25678288833998408</v>
      </c>
      <c r="JB202" s="103">
        <f t="shared" si="643"/>
        <v>-17.56099886785201</v>
      </c>
      <c r="JC202" s="227"/>
      <c r="JD202" s="170">
        <v>-18.580591490559975</v>
      </c>
      <c r="JF202" s="159">
        <v>6.6142750000000001</v>
      </c>
      <c r="JG202" s="159">
        <f t="shared" si="590"/>
        <v>-17.011152319345904</v>
      </c>
      <c r="JH202" s="159"/>
      <c r="JJ202" s="159">
        <v>2.5642749999999994</v>
      </c>
      <c r="JK202" s="159">
        <f t="shared" si="591"/>
        <v>-18.190301155353218</v>
      </c>
      <c r="JL202" s="159"/>
      <c r="JN202" s="159">
        <v>7.7142750000000015</v>
      </c>
      <c r="JO202" s="159">
        <f t="shared" si="592"/>
        <v>-13.470361370977084</v>
      </c>
      <c r="JP202" s="159"/>
      <c r="JR202" s="159">
        <v>0.81427499999999942</v>
      </c>
      <c r="JS202" s="159">
        <f t="shared" si="579"/>
        <v>-15.093415585351936</v>
      </c>
      <c r="JT202" s="228">
        <v>-14.987911111111112</v>
      </c>
      <c r="JV202" s="159">
        <v>2.3642750000000001</v>
      </c>
      <c r="JW202" s="159">
        <f t="shared" si="593"/>
        <v>-19.907071643228029</v>
      </c>
      <c r="JX202" s="159"/>
      <c r="JZ202" s="159">
        <v>0.66427499999999995</v>
      </c>
      <c r="KA202" s="159">
        <f t="shared" si="594"/>
        <v>-20.73526137643557</v>
      </c>
      <c r="KB202" s="159"/>
      <c r="KD202" s="370">
        <v>-1.9357249999999997</v>
      </c>
      <c r="KE202" s="159">
        <f t="shared" si="595"/>
        <v>-23.78028152877841</v>
      </c>
      <c r="KF202" s="159"/>
      <c r="KH202" s="218"/>
      <c r="KI202" s="159"/>
      <c r="KJ202" s="159"/>
      <c r="KK202" s="36">
        <v>42444</v>
      </c>
      <c r="KL202" s="36"/>
      <c r="KM202" s="98">
        <f>(JH208-JG208)</f>
        <v>-0.9354801261103205</v>
      </c>
      <c r="KN202" s="400">
        <f>IF(AND(KM202&gt;-0.5,KM202&lt;0.5)," ",KM202)</f>
        <v>-0.9354801261103205</v>
      </c>
      <c r="KO202" s="98">
        <f>(JL201-JK201)</f>
        <v>0.8935157405131946</v>
      </c>
      <c r="KP202" s="400">
        <f>IF(AND(KO202&gt;-0.5,KO202&lt;0.5)," ",KO202)</f>
        <v>0.8935157405131946</v>
      </c>
      <c r="KQ202" s="98">
        <f>(JP205-JO205)</f>
        <v>1.1886645147634969</v>
      </c>
      <c r="KR202" s="400">
        <f>IF(AND(KQ202&gt;-0.5,KQ202&lt;0.5)," ",KQ202)</f>
        <v>1.1886645147634969</v>
      </c>
      <c r="KS202" s="98">
        <f>(JT202-JS202)</f>
        <v>0.10550447424082421</v>
      </c>
      <c r="KT202" s="400" t="str">
        <f>IF(AND(KS202&gt;-0.5,KS202&lt;0.5)," ",KS202)</f>
        <v xml:space="preserve"> </v>
      </c>
      <c r="KU202" s="98">
        <f>(JX201-JW201)</f>
        <v>-0.27051377161199142</v>
      </c>
      <c r="KV202" s="400" t="str">
        <f>IF(AND(KU202&gt;-0.5,KU202&lt;0.5)," ",KU202)</f>
        <v xml:space="preserve"> </v>
      </c>
      <c r="KW202" s="98">
        <f>(KB200-KA200)</f>
        <v>0.62059101091913149</v>
      </c>
      <c r="KX202" s="400">
        <f>IF(AND(KW202&gt;-0.5,KW202&lt;0.5)," ",KW202)</f>
        <v>0.62059101091913149</v>
      </c>
      <c r="KY202" s="98">
        <f>(KF199-KE199)</f>
        <v>-0.37835413579601251</v>
      </c>
      <c r="KZ202" s="400" t="str">
        <f>IF(AND(KY202&gt;-0.5,KY202&lt;0.5)," ",KY202)</f>
        <v xml:space="preserve"> </v>
      </c>
      <c r="LA202" s="400"/>
      <c r="LB202" s="400"/>
      <c r="LC202" s="111">
        <v>11</v>
      </c>
    </row>
    <row r="203" spans="1:315" x14ac:dyDescent="0.25">
      <c r="A203" s="95">
        <v>41348</v>
      </c>
      <c r="B203" s="36">
        <v>41348</v>
      </c>
      <c r="C203" s="303">
        <v>11.25</v>
      </c>
      <c r="D203" s="303">
        <v>7.1999999999999993</v>
      </c>
      <c r="E203" s="303">
        <v>12.350000000000001</v>
      </c>
      <c r="F203" s="303">
        <v>5.4499999999999993</v>
      </c>
      <c r="G203" s="303">
        <v>7</v>
      </c>
      <c r="H203" s="303">
        <v>5.3</v>
      </c>
      <c r="I203" s="303">
        <v>2.7</v>
      </c>
      <c r="J203" s="303"/>
      <c r="K203" s="105"/>
      <c r="L203" s="36">
        <v>42444</v>
      </c>
      <c r="M203" s="104">
        <v>4.7071500000000004</v>
      </c>
      <c r="N203" s="98">
        <f t="shared" si="453"/>
        <v>4.6357249999999999</v>
      </c>
      <c r="O203" s="107">
        <f t="shared" si="454"/>
        <v>4.5648666666666662</v>
      </c>
      <c r="P203" s="264"/>
      <c r="Q203" s="177">
        <v>42444</v>
      </c>
      <c r="R203" s="303">
        <v>11.25</v>
      </c>
      <c r="S203" s="219">
        <v>6.6142750000000001</v>
      </c>
      <c r="U203" s="303">
        <v>7.1999999999999993</v>
      </c>
      <c r="V203" s="219">
        <v>2.5642749999999994</v>
      </c>
      <c r="X203" s="303">
        <v>12.350000000000001</v>
      </c>
      <c r="Y203" s="219">
        <v>7.7142750000000015</v>
      </c>
      <c r="AA203" s="303">
        <v>5.4499999999999993</v>
      </c>
      <c r="AB203" s="219">
        <v>0.81427499999999942</v>
      </c>
      <c r="AD203" s="303">
        <v>7</v>
      </c>
      <c r="AE203" s="218">
        <v>2.3642750000000001</v>
      </c>
      <c r="AG203" s="303">
        <v>5.3</v>
      </c>
      <c r="AH203" s="218">
        <v>0.66427499999999995</v>
      </c>
      <c r="AJ203" s="303">
        <v>2.7</v>
      </c>
      <c r="AK203" s="218">
        <v>-1.9357249999999997</v>
      </c>
      <c r="AL203" s="103"/>
      <c r="AM203" s="485"/>
      <c r="AN203" s="103"/>
      <c r="AO203" s="103"/>
      <c r="AZ203" s="36">
        <v>42445</v>
      </c>
      <c r="BA203" s="303">
        <v>8.9499999999999993</v>
      </c>
      <c r="BB203" s="227"/>
      <c r="BC203" s="303">
        <v>7.6999999999999993</v>
      </c>
      <c r="BD203" s="184"/>
      <c r="BE203" s="303">
        <v>7.3000000000000007</v>
      </c>
      <c r="BF203" s="184"/>
      <c r="BG203" s="303">
        <v>3.8499999999999996</v>
      </c>
      <c r="BH203" s="184"/>
      <c r="BI203" s="303">
        <v>6.65</v>
      </c>
      <c r="BJ203" s="184"/>
      <c r="BK203" s="303">
        <v>4.1500000000000004</v>
      </c>
      <c r="BL203" s="374"/>
      <c r="BM203" s="303">
        <v>4.3499999999999996</v>
      </c>
      <c r="BN203" s="227"/>
      <c r="BO203" s="103"/>
      <c r="BP203" s="227"/>
      <c r="BQ203">
        <f t="shared" si="578"/>
        <v>1</v>
      </c>
      <c r="BR203" s="36">
        <v>42430</v>
      </c>
      <c r="BS203">
        <v>135</v>
      </c>
      <c r="BT203">
        <f t="shared" si="575"/>
        <v>1.35</v>
      </c>
      <c r="BU203" s="100"/>
      <c r="BV203" s="36">
        <v>42445</v>
      </c>
      <c r="BW203" s="100">
        <v>149</v>
      </c>
      <c r="BX203" s="100">
        <f t="shared" si="576"/>
        <v>1.49</v>
      </c>
      <c r="BY203" s="100">
        <f t="shared" si="577"/>
        <v>-18.338579251159977</v>
      </c>
      <c r="BZ203" s="116"/>
      <c r="CA203" s="116"/>
      <c r="CC203" s="36">
        <v>42445</v>
      </c>
      <c r="CD203" s="104">
        <v>4.8943000000000003</v>
      </c>
      <c r="CE203" s="107">
        <v>4.8007249999999999</v>
      </c>
      <c r="CF203" s="173">
        <v>-18.338579251159977</v>
      </c>
      <c r="CG203" s="197">
        <f t="shared" si="567"/>
        <v>0.2420122393999975</v>
      </c>
      <c r="CH203" s="219">
        <v>4.1492749999999994</v>
      </c>
      <c r="CI203" s="159">
        <f t="shared" si="596"/>
        <v>0</v>
      </c>
      <c r="CJ203" s="227">
        <f t="shared" si="597"/>
        <v>1.8</v>
      </c>
      <c r="CK203" s="198">
        <f t="shared" si="489"/>
        <v>-17.641435533889908</v>
      </c>
      <c r="CL203" s="198">
        <f t="shared" si="551"/>
        <v>0.43562203091999407</v>
      </c>
      <c r="CM203" s="503">
        <f t="shared" si="598"/>
        <v>0</v>
      </c>
      <c r="CN203" s="503">
        <f t="shared" si="599"/>
        <v>0</v>
      </c>
      <c r="CO203" s="503">
        <f t="shared" si="491"/>
        <v>0</v>
      </c>
      <c r="CP203" s="503">
        <f t="shared" si="492"/>
        <v>0</v>
      </c>
      <c r="CQ203" s="504">
        <f t="shared" si="463"/>
        <v>-17.491435533889906</v>
      </c>
      <c r="CR203" s="513">
        <f t="shared" si="472"/>
        <v>0.43562203091999407</v>
      </c>
      <c r="CS203" s="513">
        <f t="shared" si="559"/>
        <v>0.43562203091999407</v>
      </c>
      <c r="CT203" s="513">
        <f t="shared" si="493"/>
        <v>0.43562203091999407</v>
      </c>
      <c r="CU203" s="513">
        <f t="shared" si="600"/>
        <v>0.43562203091999407</v>
      </c>
      <c r="CV203" s="513">
        <f t="shared" si="582"/>
        <v>0.43562203091999407</v>
      </c>
      <c r="CW203" s="103">
        <f t="shared" si="601"/>
        <v>-16.575530288425909</v>
      </c>
      <c r="CZ203" s="36">
        <v>42445</v>
      </c>
      <c r="DA203" s="104">
        <v>4.8943000000000003</v>
      </c>
      <c r="DB203" s="107">
        <v>4.8007249999999999</v>
      </c>
      <c r="DC203" s="173">
        <v>-18.338579251159977</v>
      </c>
      <c r="DD203" s="197">
        <f t="shared" si="568"/>
        <v>0.2420122393999975</v>
      </c>
      <c r="DE203" s="219">
        <v>2.8992749999999994</v>
      </c>
      <c r="DF203" s="159">
        <f t="shared" si="602"/>
        <v>0</v>
      </c>
      <c r="DG203" s="227">
        <f t="shared" si="603"/>
        <v>1.4</v>
      </c>
      <c r="DH203" s="198">
        <f t="shared" si="497"/>
        <v>-20.970874716323266</v>
      </c>
      <c r="DI203" s="198">
        <f t="shared" si="552"/>
        <v>0.33881713515999579</v>
      </c>
      <c r="DJ203" s="503">
        <f t="shared" si="604"/>
        <v>0</v>
      </c>
      <c r="DK203" s="503">
        <f t="shared" si="605"/>
        <v>0</v>
      </c>
      <c r="DL203" s="503">
        <f t="shared" si="499"/>
        <v>0</v>
      </c>
      <c r="DM203" s="503">
        <f t="shared" si="500"/>
        <v>0</v>
      </c>
      <c r="DN203" s="504">
        <f t="shared" si="464"/>
        <v>-20.670398571443265</v>
      </c>
      <c r="DO203" s="513">
        <f t="shared" si="474"/>
        <v>0.33881713515999579</v>
      </c>
      <c r="DP203" s="513">
        <f t="shared" si="560"/>
        <v>0.33881713515999579</v>
      </c>
      <c r="DQ203" s="513">
        <f t="shared" si="501"/>
        <v>0.33881713515999579</v>
      </c>
      <c r="DR203" s="513">
        <f t="shared" si="606"/>
        <v>0.33881713515999579</v>
      </c>
      <c r="DS203" s="513">
        <f t="shared" si="583"/>
        <v>0.33881713515999579</v>
      </c>
      <c r="DT203" s="103">
        <f t="shared" si="607"/>
        <v>-17.851484020193222</v>
      </c>
      <c r="DU203" s="178"/>
      <c r="DV203" s="179"/>
      <c r="DW203" s="36">
        <v>42445</v>
      </c>
      <c r="DX203" s="104">
        <v>4.8943000000000003</v>
      </c>
      <c r="DY203" s="107">
        <v>4.8007249999999999</v>
      </c>
      <c r="DZ203" s="173">
        <v>-18.338579251159977</v>
      </c>
      <c r="EA203" s="197">
        <f t="shared" si="569"/>
        <v>0.2420122393999975</v>
      </c>
      <c r="EB203" s="219">
        <v>2.4992750000000008</v>
      </c>
      <c r="EC203" s="159">
        <f t="shared" si="608"/>
        <v>0</v>
      </c>
      <c r="ED203" s="227">
        <f t="shared" si="609"/>
        <v>1.4</v>
      </c>
      <c r="EE203" s="198">
        <f t="shared" si="505"/>
        <v>-14.252538982617104</v>
      </c>
      <c r="EF203" s="198">
        <f t="shared" si="553"/>
        <v>0.33881713515999579</v>
      </c>
      <c r="EG203" s="503">
        <f t="shared" si="610"/>
        <v>0</v>
      </c>
      <c r="EH203" s="503">
        <f t="shared" si="611"/>
        <v>0</v>
      </c>
      <c r="EI203" s="503">
        <f t="shared" si="507"/>
        <v>2.4201223939999753E-2</v>
      </c>
      <c r="EJ203" s="503">
        <f t="shared" si="508"/>
        <v>0</v>
      </c>
      <c r="EK203" s="504">
        <f t="shared" si="465"/>
        <v>-13.243871250757088</v>
      </c>
      <c r="EL203" s="513">
        <f t="shared" si="476"/>
        <v>0.36301835909999552</v>
      </c>
      <c r="EM203" s="513">
        <f t="shared" si="561"/>
        <v>0.36301835909999552</v>
      </c>
      <c r="EN203" s="513">
        <f t="shared" si="509"/>
        <v>0.36301835909999552</v>
      </c>
      <c r="EO203" s="513">
        <f t="shared" si="612"/>
        <v>0.36301835909999552</v>
      </c>
      <c r="EP203" s="513">
        <f t="shared" si="584"/>
        <v>0.25411285136999684</v>
      </c>
      <c r="EQ203" s="103">
        <f t="shared" si="613"/>
        <v>-13.216248519607088</v>
      </c>
      <c r="ER203" s="178"/>
      <c r="ES203" s="179"/>
      <c r="ET203" s="36">
        <v>42445</v>
      </c>
      <c r="EU203" s="104">
        <v>4.8943000000000003</v>
      </c>
      <c r="EV203" s="107">
        <v>4.8007249999999999</v>
      </c>
      <c r="EW203" s="173">
        <v>-18.338579251159977</v>
      </c>
      <c r="EX203" s="197">
        <f t="shared" si="570"/>
        <v>0.2420122393999975</v>
      </c>
      <c r="EY203" s="219">
        <v>-0.95072500000000026</v>
      </c>
      <c r="EZ203" s="159">
        <f t="shared" si="614"/>
        <v>0</v>
      </c>
      <c r="FA203" s="227">
        <f t="shared" si="615"/>
        <v>1.1000000000000001</v>
      </c>
      <c r="FB203" s="198">
        <f t="shared" si="513"/>
        <v>-16.089898030583164</v>
      </c>
      <c r="FC203" s="198">
        <f t="shared" si="554"/>
        <v>0.26621346333999796</v>
      </c>
      <c r="FD203" s="503">
        <f t="shared" si="616"/>
        <v>0</v>
      </c>
      <c r="FE203" s="503">
        <f t="shared" si="617"/>
        <v>0</v>
      </c>
      <c r="FF203" s="503">
        <f t="shared" si="515"/>
        <v>0</v>
      </c>
      <c r="FG203" s="503">
        <f t="shared" si="516"/>
        <v>0</v>
      </c>
      <c r="FH203" s="504">
        <f t="shared" si="466"/>
        <v>-16.598231563847147</v>
      </c>
      <c r="FI203" s="513">
        <f t="shared" si="478"/>
        <v>0.26621346333999796</v>
      </c>
      <c r="FJ203" s="513">
        <f t="shared" si="562"/>
        <v>0.26621346333999796</v>
      </c>
      <c r="FK203" s="513">
        <f t="shared" si="517"/>
        <v>0.26621346333999796</v>
      </c>
      <c r="FL203" s="513">
        <f t="shared" si="618"/>
        <v>0.26621346333999796</v>
      </c>
      <c r="FM203" s="513">
        <f t="shared" si="585"/>
        <v>0.26621346333999796</v>
      </c>
      <c r="FN203" s="103">
        <f t="shared" si="619"/>
        <v>-14.827202122011938</v>
      </c>
      <c r="FO203" s="178"/>
      <c r="FP203" s="179"/>
      <c r="FQ203" s="36">
        <v>42445</v>
      </c>
      <c r="FR203" s="104">
        <v>4.8943000000000003</v>
      </c>
      <c r="FS203" s="107">
        <v>4.8007249999999999</v>
      </c>
      <c r="FT203" s="173">
        <v>-18.338579251159977</v>
      </c>
      <c r="FU203" s="197">
        <f t="shared" si="571"/>
        <v>0.2420122393999975</v>
      </c>
      <c r="FV203" s="218">
        <v>1.8492750000000004</v>
      </c>
      <c r="FW203" s="159">
        <f t="shared" si="620"/>
        <v>0</v>
      </c>
      <c r="FX203" s="227">
        <f t="shared" si="621"/>
        <v>1.2</v>
      </c>
      <c r="FY203" s="198">
        <f t="shared" si="521"/>
        <v>-21.131432033497919</v>
      </c>
      <c r="FZ203" s="198">
        <f t="shared" si="555"/>
        <v>0.29041468727999842</v>
      </c>
      <c r="GA203" s="503">
        <f t="shared" si="622"/>
        <v>0</v>
      </c>
      <c r="GB203" s="503">
        <f t="shared" si="623"/>
        <v>0</v>
      </c>
      <c r="GC203" s="503">
        <f t="shared" si="523"/>
        <v>0</v>
      </c>
      <c r="GD203" s="503">
        <f t="shared" si="524"/>
        <v>0</v>
      </c>
      <c r="GE203" s="504">
        <f t="shared" si="467"/>
        <v>-20.611432033497916</v>
      </c>
      <c r="GF203" s="513">
        <f t="shared" si="480"/>
        <v>0.29041468727999842</v>
      </c>
      <c r="GG203" s="513">
        <f t="shared" si="563"/>
        <v>0.29041468727999842</v>
      </c>
      <c r="GH203" s="513">
        <f t="shared" si="525"/>
        <v>0.29041468727999842</v>
      </c>
      <c r="GI203" s="513">
        <f t="shared" si="624"/>
        <v>0.29041468727999842</v>
      </c>
      <c r="GJ203" s="513">
        <f t="shared" si="586"/>
        <v>0.29041468727999842</v>
      </c>
      <c r="GK203" s="103">
        <f t="shared" si="625"/>
        <v>-19.616656955948031</v>
      </c>
      <c r="GL203" s="178"/>
      <c r="GM203" s="179"/>
      <c r="GN203" s="36">
        <v>42445</v>
      </c>
      <c r="GO203" s="104">
        <v>4.8943000000000003</v>
      </c>
      <c r="GP203" s="107">
        <v>4.8007249999999999</v>
      </c>
      <c r="GQ203" s="173">
        <v>-18.338579251159977</v>
      </c>
      <c r="GR203" s="197">
        <f t="shared" si="572"/>
        <v>0.2420122393999975</v>
      </c>
      <c r="GS203" s="218">
        <v>-0.65072499999999955</v>
      </c>
      <c r="GT203" s="159">
        <f t="shared" si="626"/>
        <v>0</v>
      </c>
      <c r="GU203" s="227">
        <f t="shared" si="627"/>
        <v>1.1000000000000001</v>
      </c>
      <c r="GV203" s="198">
        <f t="shared" si="529"/>
        <v>-21.461403306250016</v>
      </c>
      <c r="GW203" s="198">
        <f t="shared" si="556"/>
        <v>0.26621346333999796</v>
      </c>
      <c r="GX203" s="503">
        <f t="shared" si="628"/>
        <v>0</v>
      </c>
      <c r="GY203" s="503">
        <f t="shared" si="629"/>
        <v>0</v>
      </c>
      <c r="GZ203" s="503">
        <f t="shared" si="531"/>
        <v>0</v>
      </c>
      <c r="HA203" s="503">
        <f t="shared" si="532"/>
        <v>0</v>
      </c>
      <c r="HB203" s="504">
        <f t="shared" si="468"/>
        <v>-20.839857435383223</v>
      </c>
      <c r="HC203" s="513">
        <f t="shared" si="482"/>
        <v>0.26621346333999796</v>
      </c>
      <c r="HD203" s="513">
        <f t="shared" si="564"/>
        <v>0.26621346333999796</v>
      </c>
      <c r="HE203" s="513">
        <f t="shared" si="533"/>
        <v>0.26621346333999796</v>
      </c>
      <c r="HF203" s="513">
        <f t="shared" si="630"/>
        <v>0.26621346333999796</v>
      </c>
      <c r="HG203" s="513">
        <f t="shared" si="587"/>
        <v>0.26621346333999796</v>
      </c>
      <c r="HH203" s="103">
        <f t="shared" si="631"/>
        <v>-20.469047913095572</v>
      </c>
      <c r="HJ203" s="179"/>
      <c r="HK203" s="36">
        <v>42445</v>
      </c>
      <c r="HL203" s="104">
        <v>4.8943000000000003</v>
      </c>
      <c r="HM203" s="107">
        <v>4.8007249999999999</v>
      </c>
      <c r="HN203" s="173">
        <v>-18.338579251159977</v>
      </c>
      <c r="HO203" s="197">
        <f t="shared" si="573"/>
        <v>0.2420122393999975</v>
      </c>
      <c r="HP203" s="218">
        <v>-0.45072500000000026</v>
      </c>
      <c r="HQ203" s="159">
        <f t="shared" si="632"/>
        <v>0</v>
      </c>
      <c r="HR203" s="227">
        <f t="shared" si="633"/>
        <v>1.1000000000000001</v>
      </c>
      <c r="HS203" s="198">
        <f t="shared" si="537"/>
        <v>-25.904428483029228</v>
      </c>
      <c r="HT203" s="198">
        <f t="shared" si="557"/>
        <v>0.26621346333999796</v>
      </c>
      <c r="HU203" s="503">
        <f t="shared" si="634"/>
        <v>0</v>
      </c>
      <c r="HV203" s="503">
        <f t="shared" si="635"/>
        <v>0</v>
      </c>
      <c r="HW203" s="503">
        <f t="shared" si="539"/>
        <v>0</v>
      </c>
      <c r="HX203" s="503">
        <f t="shared" si="540"/>
        <v>0</v>
      </c>
      <c r="HY203" s="504">
        <f t="shared" si="469"/>
        <v>-24.807754166105227</v>
      </c>
      <c r="HZ203" s="513">
        <f t="shared" si="484"/>
        <v>0.26621346333999796</v>
      </c>
      <c r="IA203" s="513">
        <f t="shared" si="565"/>
        <v>0.10648538533599919</v>
      </c>
      <c r="IB203" s="513">
        <f t="shared" si="541"/>
        <v>0.45256288767799652</v>
      </c>
      <c r="IC203" s="513">
        <f t="shared" si="636"/>
        <v>0.45256288767799652</v>
      </c>
      <c r="ID203" s="513">
        <f t="shared" si="588"/>
        <v>0.45256288767799652</v>
      </c>
      <c r="IE203" s="103">
        <f t="shared" si="637"/>
        <v>-23.327718641100414</v>
      </c>
      <c r="IG203" s="179"/>
      <c r="IH203" s="36">
        <v>42445</v>
      </c>
      <c r="II203" s="104">
        <v>4.8943000000000003</v>
      </c>
      <c r="IJ203" s="107">
        <v>4.8007249999999999</v>
      </c>
      <c r="IK203" s="173">
        <v>-18.338579251159977</v>
      </c>
      <c r="IL203" s="197">
        <f t="shared" si="574"/>
        <v>0.2420122393999975</v>
      </c>
      <c r="IM203" s="218"/>
      <c r="IN203" s="159">
        <f t="shared" si="638"/>
        <v>0</v>
      </c>
      <c r="IO203" s="227">
        <f t="shared" si="639"/>
        <v>1.1000000000000001</v>
      </c>
      <c r="IP203" s="198">
        <f t="shared" si="545"/>
        <v>-18.149771317097937</v>
      </c>
      <c r="IQ203" s="198">
        <f t="shared" si="558"/>
        <v>0.26621346333999796</v>
      </c>
      <c r="IR203" s="503">
        <f t="shared" si="640"/>
        <v>0</v>
      </c>
      <c r="IS203" s="503">
        <f t="shared" si="641"/>
        <v>0</v>
      </c>
      <c r="IT203" s="503">
        <f t="shared" si="547"/>
        <v>0</v>
      </c>
      <c r="IU203" s="503">
        <f t="shared" si="548"/>
        <v>0</v>
      </c>
      <c r="IV203" s="504">
        <f t="shared" si="470"/>
        <v>-17.693939058067119</v>
      </c>
      <c r="IW203" s="513">
        <f t="shared" si="486"/>
        <v>0.26621346333999796</v>
      </c>
      <c r="IX203" s="513">
        <f t="shared" si="566"/>
        <v>0.26621346333999796</v>
      </c>
      <c r="IY203" s="513">
        <f t="shared" si="549"/>
        <v>0.26621346333999796</v>
      </c>
      <c r="IZ203" s="513">
        <f t="shared" si="642"/>
        <v>0.26621346333999796</v>
      </c>
      <c r="JA203" s="513">
        <f t="shared" si="589"/>
        <v>0.26621346333999796</v>
      </c>
      <c r="JB203" s="103">
        <f t="shared" si="643"/>
        <v>-17.294785404512012</v>
      </c>
      <c r="JC203" s="227"/>
      <c r="JD203" s="170">
        <v>-18.338579251159977</v>
      </c>
      <c r="JF203" s="159">
        <v>4.1492749999999994</v>
      </c>
      <c r="JG203" s="159">
        <f t="shared" si="590"/>
        <v>-16.575530288425909</v>
      </c>
      <c r="JH203" s="159"/>
      <c r="JJ203" s="159">
        <v>2.8992749999999994</v>
      </c>
      <c r="JK203" s="159">
        <f t="shared" si="591"/>
        <v>-17.851484020193222</v>
      </c>
      <c r="JL203" s="159"/>
      <c r="JN203" s="159">
        <v>2.4992750000000008</v>
      </c>
      <c r="JO203" s="159">
        <f t="shared" si="592"/>
        <v>-13.216248519607088</v>
      </c>
      <c r="JP203" s="159"/>
      <c r="JR203" s="159">
        <v>-0.95072500000000026</v>
      </c>
      <c r="JS203" s="159">
        <f t="shared" si="579"/>
        <v>-14.827202122011938</v>
      </c>
      <c r="JT203" s="159"/>
      <c r="JV203" s="159">
        <v>1.8492750000000004</v>
      </c>
      <c r="JW203" s="159">
        <f t="shared" si="593"/>
        <v>-19.616656955948031</v>
      </c>
      <c r="JX203" s="159"/>
      <c r="JZ203" s="159">
        <v>-0.65072499999999955</v>
      </c>
      <c r="KA203" s="159">
        <f t="shared" si="594"/>
        <v>-20.469047913095572</v>
      </c>
      <c r="KB203" s="159"/>
      <c r="KD203" s="370">
        <v>-0.45072500000000026</v>
      </c>
      <c r="KE203" s="159">
        <f t="shared" si="595"/>
        <v>-23.327718641100414</v>
      </c>
      <c r="KF203" s="159"/>
      <c r="KH203" s="218"/>
      <c r="KI203" s="159"/>
      <c r="KJ203" s="159"/>
      <c r="KK203" s="36">
        <v>42445</v>
      </c>
      <c r="KL203" s="36"/>
    </row>
    <row r="204" spans="1:315" ht="15.75" thickBot="1" x14ac:dyDescent="0.3">
      <c r="A204" s="95">
        <v>41349</v>
      </c>
      <c r="B204" s="36">
        <v>41349</v>
      </c>
      <c r="C204" s="303">
        <v>8.9499999999999993</v>
      </c>
      <c r="D204" s="303">
        <v>7.6999999999999993</v>
      </c>
      <c r="E204" s="303">
        <v>7.3000000000000007</v>
      </c>
      <c r="F204" s="303">
        <v>3.8499999999999996</v>
      </c>
      <c r="G204" s="303">
        <v>6.65</v>
      </c>
      <c r="H204" s="303">
        <v>4.1500000000000004</v>
      </c>
      <c r="I204" s="303">
        <v>4.3499999999999996</v>
      </c>
      <c r="J204" s="303"/>
      <c r="K204" s="105"/>
      <c r="L204" s="36">
        <v>42445</v>
      </c>
      <c r="M204" s="104">
        <v>4.8943000000000003</v>
      </c>
      <c r="N204" s="98">
        <f t="shared" si="453"/>
        <v>4.8007249999999999</v>
      </c>
      <c r="O204" s="107">
        <f t="shared" si="454"/>
        <v>4.7219166666666661</v>
      </c>
      <c r="P204" s="264"/>
      <c r="Q204" s="177">
        <v>42445</v>
      </c>
      <c r="R204" s="303">
        <v>8.9499999999999993</v>
      </c>
      <c r="S204" s="219">
        <v>4.1492749999999994</v>
      </c>
      <c r="U204" s="303">
        <v>7.6999999999999993</v>
      </c>
      <c r="V204" s="219">
        <v>2.8992749999999994</v>
      </c>
      <c r="X204" s="303">
        <v>7.3000000000000007</v>
      </c>
      <c r="Y204" s="219">
        <v>2.4992750000000008</v>
      </c>
      <c r="AA204" s="303">
        <v>3.8499999999999996</v>
      </c>
      <c r="AB204" s="219">
        <v>-0.95072500000000026</v>
      </c>
      <c r="AD204" s="303">
        <v>6.65</v>
      </c>
      <c r="AE204" s="218">
        <v>1.8492750000000004</v>
      </c>
      <c r="AG204" s="303">
        <v>4.1500000000000004</v>
      </c>
      <c r="AH204" s="218">
        <v>-0.65072499999999955</v>
      </c>
      <c r="AJ204" s="303">
        <v>4.3499999999999996</v>
      </c>
      <c r="AK204" s="218">
        <v>-0.45072500000000026</v>
      </c>
      <c r="AL204" s="103"/>
      <c r="AM204" s="485"/>
      <c r="AN204" s="103"/>
      <c r="AO204" s="103"/>
      <c r="AZ204" s="36">
        <v>42446</v>
      </c>
      <c r="BA204" s="303">
        <v>6.45</v>
      </c>
      <c r="BB204" s="227"/>
      <c r="BC204" s="303">
        <v>8.1999999999999993</v>
      </c>
      <c r="BD204" s="184"/>
      <c r="BE204" s="303">
        <v>5.8000000000000007</v>
      </c>
      <c r="BF204" s="184"/>
      <c r="BG204" s="303">
        <v>3.3</v>
      </c>
      <c r="BH204" s="184"/>
      <c r="BI204" s="303">
        <v>3.5</v>
      </c>
      <c r="BJ204" s="184"/>
      <c r="BK204" s="303">
        <v>4.2</v>
      </c>
      <c r="BL204" s="374"/>
      <c r="BM204" s="303">
        <v>3.55</v>
      </c>
      <c r="BN204" s="227"/>
      <c r="BO204" s="103"/>
      <c r="BP204" s="227"/>
      <c r="BQ204">
        <f t="shared" si="578"/>
        <v>1</v>
      </c>
      <c r="BR204" s="36">
        <v>42431</v>
      </c>
      <c r="BS204">
        <v>136</v>
      </c>
      <c r="BT204">
        <f t="shared" si="575"/>
        <v>1.36</v>
      </c>
      <c r="BU204" s="100"/>
      <c r="BV204" s="36">
        <v>42446</v>
      </c>
      <c r="BW204" s="100">
        <v>150</v>
      </c>
      <c r="BX204" s="100">
        <f t="shared" si="576"/>
        <v>1.5</v>
      </c>
      <c r="BY204" s="100">
        <f t="shared" si="577"/>
        <v>-18.087749999999922</v>
      </c>
      <c r="BZ204" s="116"/>
      <c r="CA204" s="116"/>
      <c r="CC204" s="36">
        <v>42446</v>
      </c>
      <c r="CD204" s="104">
        <v>5.0308000000000002</v>
      </c>
      <c r="CE204" s="107">
        <v>4.9625500000000002</v>
      </c>
      <c r="CF204" s="173">
        <v>-18.087749999999922</v>
      </c>
      <c r="CG204" s="197">
        <f t="shared" si="567"/>
        <v>0.25082925116005583</v>
      </c>
      <c r="CH204" s="219">
        <v>1.4874499999999999</v>
      </c>
      <c r="CI204" s="159">
        <f t="shared" si="596"/>
        <v>0</v>
      </c>
      <c r="CJ204" s="227">
        <f t="shared" si="597"/>
        <v>1.2</v>
      </c>
      <c r="CK204" s="198">
        <f t="shared" si="489"/>
        <v>-17.340440432497839</v>
      </c>
      <c r="CL204" s="198">
        <f t="shared" si="551"/>
        <v>0.30099510139206842</v>
      </c>
      <c r="CM204" s="503">
        <f t="shared" si="598"/>
        <v>0</v>
      </c>
      <c r="CN204" s="503">
        <f t="shared" si="599"/>
        <v>0</v>
      </c>
      <c r="CO204" s="503">
        <f t="shared" si="491"/>
        <v>0</v>
      </c>
      <c r="CP204" s="503">
        <f t="shared" si="492"/>
        <v>0</v>
      </c>
      <c r="CQ204" s="504">
        <f t="shared" si="463"/>
        <v>-17.190440432497837</v>
      </c>
      <c r="CR204" s="513">
        <f t="shared" si="472"/>
        <v>0.30099510139206842</v>
      </c>
      <c r="CS204" s="513">
        <f t="shared" si="559"/>
        <v>0.30099510139206842</v>
      </c>
      <c r="CT204" s="513">
        <f t="shared" si="493"/>
        <v>0.30099510139206842</v>
      </c>
      <c r="CU204" s="513">
        <f t="shared" si="600"/>
        <v>0.30099510139206842</v>
      </c>
      <c r="CV204" s="513">
        <f t="shared" si="582"/>
        <v>0.30099510139206842</v>
      </c>
      <c r="CW204" s="103">
        <f t="shared" si="601"/>
        <v>-16.274535187033841</v>
      </c>
      <c r="CZ204" s="36">
        <v>42446</v>
      </c>
      <c r="DA204" s="104">
        <v>5.0308000000000002</v>
      </c>
      <c r="DB204" s="107">
        <v>4.9625500000000002</v>
      </c>
      <c r="DC204" s="173">
        <v>-18.087749999999922</v>
      </c>
      <c r="DD204" s="197">
        <f t="shared" si="568"/>
        <v>0.25082925116005583</v>
      </c>
      <c r="DE204" s="219">
        <v>3.2374499999999991</v>
      </c>
      <c r="DF204" s="159">
        <f t="shared" si="602"/>
        <v>0</v>
      </c>
      <c r="DG204" s="227">
        <f t="shared" si="603"/>
        <v>1.6</v>
      </c>
      <c r="DH204" s="198">
        <f t="shared" si="497"/>
        <v>-20.569547914467176</v>
      </c>
      <c r="DI204" s="198">
        <f t="shared" si="552"/>
        <v>0.40132680185609004</v>
      </c>
      <c r="DJ204" s="503">
        <f t="shared" si="604"/>
        <v>0</v>
      </c>
      <c r="DK204" s="503">
        <f t="shared" si="605"/>
        <v>0</v>
      </c>
      <c r="DL204" s="503">
        <f t="shared" si="499"/>
        <v>0</v>
      </c>
      <c r="DM204" s="503">
        <f t="shared" si="500"/>
        <v>0</v>
      </c>
      <c r="DN204" s="504">
        <f t="shared" si="464"/>
        <v>-20.269071769587175</v>
      </c>
      <c r="DO204" s="513">
        <f t="shared" si="474"/>
        <v>0.40132680185609004</v>
      </c>
      <c r="DP204" s="513">
        <f t="shared" si="560"/>
        <v>0.40132680185609004</v>
      </c>
      <c r="DQ204" s="513">
        <f t="shared" si="501"/>
        <v>0.40132680185609004</v>
      </c>
      <c r="DR204" s="513">
        <f t="shared" si="606"/>
        <v>0.40132680185609004</v>
      </c>
      <c r="DS204" s="513">
        <f t="shared" si="583"/>
        <v>0.40132680185609004</v>
      </c>
      <c r="DT204" s="103">
        <f t="shared" si="607"/>
        <v>-17.450157218337132</v>
      </c>
      <c r="DU204" s="178"/>
      <c r="DV204" s="179"/>
      <c r="DW204" s="36">
        <v>42446</v>
      </c>
      <c r="DX204" s="104">
        <v>5.0308000000000002</v>
      </c>
      <c r="DY204" s="107">
        <v>4.9625500000000002</v>
      </c>
      <c r="DZ204" s="173">
        <v>-18.087749999999922</v>
      </c>
      <c r="EA204" s="197">
        <f t="shared" si="569"/>
        <v>0.25082925116005583</v>
      </c>
      <c r="EB204" s="219">
        <v>0.83745000000000047</v>
      </c>
      <c r="EC204" s="159">
        <f t="shared" si="608"/>
        <v>0</v>
      </c>
      <c r="ED204" s="227">
        <f t="shared" si="609"/>
        <v>1.1499999999999999</v>
      </c>
      <c r="EE204" s="198">
        <f t="shared" si="505"/>
        <v>-13.96408534378304</v>
      </c>
      <c r="EF204" s="198">
        <f t="shared" si="553"/>
        <v>0.2884536388340635</v>
      </c>
      <c r="EG204" s="503">
        <f t="shared" si="610"/>
        <v>0</v>
      </c>
      <c r="EH204" s="503">
        <f t="shared" si="611"/>
        <v>0</v>
      </c>
      <c r="EI204" s="503">
        <f t="shared" si="507"/>
        <v>0</v>
      </c>
      <c r="EJ204" s="503">
        <f t="shared" si="508"/>
        <v>0</v>
      </c>
      <c r="EK204" s="504">
        <f t="shared" si="465"/>
        <v>-12.955417611923025</v>
      </c>
      <c r="EL204" s="513">
        <f t="shared" si="476"/>
        <v>0.2884536388340635</v>
      </c>
      <c r="EM204" s="513">
        <f t="shared" si="561"/>
        <v>0.2884536388340635</v>
      </c>
      <c r="EN204" s="513">
        <f t="shared" si="509"/>
        <v>0.2884536388340635</v>
      </c>
      <c r="EO204" s="513">
        <f t="shared" si="612"/>
        <v>0.2884536388340635</v>
      </c>
      <c r="EP204" s="513">
        <f t="shared" si="584"/>
        <v>0.20191754718384444</v>
      </c>
      <c r="EQ204" s="103">
        <f t="shared" si="613"/>
        <v>-13.014330972423243</v>
      </c>
      <c r="ER204" s="178"/>
      <c r="ES204" s="179"/>
      <c r="ET204" s="36">
        <v>42446</v>
      </c>
      <c r="EU204" s="104">
        <v>5.0308000000000002</v>
      </c>
      <c r="EV204" s="107">
        <v>4.9625500000000002</v>
      </c>
      <c r="EW204" s="173">
        <v>-18.087749999999922</v>
      </c>
      <c r="EX204" s="197">
        <f t="shared" si="570"/>
        <v>0.25082925116005583</v>
      </c>
      <c r="EY204" s="219">
        <v>-1.6625500000000004</v>
      </c>
      <c r="EZ204" s="159">
        <f t="shared" si="614"/>
        <v>1.05</v>
      </c>
      <c r="FA204" s="227">
        <f t="shared" si="615"/>
        <v>0</v>
      </c>
      <c r="FB204" s="198">
        <f t="shared" si="513"/>
        <v>-15.826527316865105</v>
      </c>
      <c r="FC204" s="198">
        <f t="shared" si="554"/>
        <v>0.26337071371805898</v>
      </c>
      <c r="FD204" s="503">
        <f t="shared" si="616"/>
        <v>0</v>
      </c>
      <c r="FE204" s="503">
        <f t="shared" si="617"/>
        <v>0</v>
      </c>
      <c r="FF204" s="503">
        <f t="shared" si="515"/>
        <v>0</v>
      </c>
      <c r="FG204" s="503">
        <f t="shared" si="516"/>
        <v>0.22574632604405026</v>
      </c>
      <c r="FH204" s="504">
        <f t="shared" si="466"/>
        <v>-16.109114524085037</v>
      </c>
      <c r="FI204" s="513">
        <f t="shared" si="478"/>
        <v>0.48911703976210924</v>
      </c>
      <c r="FJ204" s="513">
        <f t="shared" si="562"/>
        <v>0.48911703976210924</v>
      </c>
      <c r="FK204" s="513">
        <f t="shared" si="517"/>
        <v>0.48911703976210924</v>
      </c>
      <c r="FL204" s="513">
        <f t="shared" si="618"/>
        <v>0.48911703976210924</v>
      </c>
      <c r="FM204" s="513">
        <f t="shared" si="585"/>
        <v>0.48911703976210924</v>
      </c>
      <c r="FN204" s="103">
        <f t="shared" si="619"/>
        <v>-14.33808508224983</v>
      </c>
      <c r="FO204" s="178"/>
      <c r="FP204" s="179"/>
      <c r="FQ204" s="36">
        <v>42446</v>
      </c>
      <c r="FR204" s="104">
        <v>5.0308000000000002</v>
      </c>
      <c r="FS204" s="107">
        <v>4.9625500000000002</v>
      </c>
      <c r="FT204" s="173">
        <v>-18.087749999999922</v>
      </c>
      <c r="FU204" s="197">
        <f t="shared" si="571"/>
        <v>0.25082925116005583</v>
      </c>
      <c r="FV204" s="218">
        <v>-1.4625500000000002</v>
      </c>
      <c r="FW204" s="159">
        <f t="shared" si="620"/>
        <v>1.05</v>
      </c>
      <c r="FX204" s="227">
        <f t="shared" si="621"/>
        <v>0</v>
      </c>
      <c r="FY204" s="198">
        <f t="shared" si="521"/>
        <v>-20.868061319779862</v>
      </c>
      <c r="FZ204" s="198">
        <f t="shared" si="555"/>
        <v>0.2633707137180572</v>
      </c>
      <c r="GA204" s="503">
        <f t="shared" si="622"/>
        <v>0</v>
      </c>
      <c r="GB204" s="503">
        <f t="shared" si="623"/>
        <v>0</v>
      </c>
      <c r="GC204" s="503">
        <f t="shared" si="523"/>
        <v>0</v>
      </c>
      <c r="GD204" s="503">
        <f t="shared" si="524"/>
        <v>0</v>
      </c>
      <c r="GE204" s="504">
        <f t="shared" si="467"/>
        <v>-20.348061319779859</v>
      </c>
      <c r="GF204" s="513">
        <f t="shared" si="480"/>
        <v>0.2633707137180572</v>
      </c>
      <c r="GG204" s="513">
        <f t="shared" si="563"/>
        <v>0.2633707137180572</v>
      </c>
      <c r="GH204" s="513">
        <f t="shared" si="525"/>
        <v>0.2633707137180572</v>
      </c>
      <c r="GI204" s="513">
        <f t="shared" si="624"/>
        <v>0.2633707137180572</v>
      </c>
      <c r="GJ204" s="513">
        <f t="shared" si="586"/>
        <v>0.2633707137180572</v>
      </c>
      <c r="GK204" s="103">
        <f t="shared" si="625"/>
        <v>-19.353286242229974</v>
      </c>
      <c r="GL204" s="178"/>
      <c r="GM204" s="179"/>
      <c r="GN204" s="36">
        <v>42446</v>
      </c>
      <c r="GO204" s="104">
        <v>5.0308000000000002</v>
      </c>
      <c r="GP204" s="107">
        <v>4.9625500000000002</v>
      </c>
      <c r="GQ204" s="173">
        <v>-18.087749999999922</v>
      </c>
      <c r="GR204" s="197">
        <f t="shared" si="572"/>
        <v>0.25082925116005583</v>
      </c>
      <c r="GS204" s="218">
        <v>-0.76255000000000006</v>
      </c>
      <c r="GT204" s="159">
        <f t="shared" si="626"/>
        <v>0</v>
      </c>
      <c r="GU204" s="227">
        <f t="shared" si="627"/>
        <v>1.1000000000000001</v>
      </c>
      <c r="GV204" s="198">
        <f t="shared" si="529"/>
        <v>-21.185491129973954</v>
      </c>
      <c r="GW204" s="198">
        <f t="shared" si="556"/>
        <v>0.27591217627606213</v>
      </c>
      <c r="GX204" s="503">
        <f t="shared" si="628"/>
        <v>0</v>
      </c>
      <c r="GY204" s="503">
        <f t="shared" si="629"/>
        <v>0</v>
      </c>
      <c r="GZ204" s="503">
        <f t="shared" si="531"/>
        <v>0</v>
      </c>
      <c r="HA204" s="503">
        <f t="shared" si="532"/>
        <v>0</v>
      </c>
      <c r="HB204" s="504">
        <f t="shared" si="468"/>
        <v>-20.563945259107161</v>
      </c>
      <c r="HC204" s="513">
        <f t="shared" si="482"/>
        <v>0.27591217627606213</v>
      </c>
      <c r="HD204" s="513">
        <f t="shared" si="564"/>
        <v>0.27591217627606213</v>
      </c>
      <c r="HE204" s="513">
        <f t="shared" si="533"/>
        <v>0.27591217627606213</v>
      </c>
      <c r="HF204" s="513">
        <f t="shared" si="630"/>
        <v>0.27591217627606213</v>
      </c>
      <c r="HG204" s="513">
        <f t="shared" si="587"/>
        <v>0.27591217627606213</v>
      </c>
      <c r="HH204" s="103">
        <f t="shared" si="631"/>
        <v>-20.19313573681951</v>
      </c>
      <c r="HJ204" s="179"/>
      <c r="HK204" s="36">
        <v>42446</v>
      </c>
      <c r="HL204" s="104">
        <v>5.0308000000000002</v>
      </c>
      <c r="HM204" s="107">
        <v>4.9625500000000002</v>
      </c>
      <c r="HN204" s="173">
        <v>-18.087749999999922</v>
      </c>
      <c r="HO204" s="197">
        <f t="shared" si="573"/>
        <v>0.25082925116005583</v>
      </c>
      <c r="HP204" s="218">
        <v>-1.4125500000000004</v>
      </c>
      <c r="HQ204" s="159">
        <f t="shared" si="632"/>
        <v>1.05</v>
      </c>
      <c r="HR204" s="227">
        <f t="shared" si="633"/>
        <v>0</v>
      </c>
      <c r="HS204" s="198">
        <f t="shared" si="537"/>
        <v>-25.641057769311171</v>
      </c>
      <c r="HT204" s="198">
        <f t="shared" si="557"/>
        <v>0.2633707137180572</v>
      </c>
      <c r="HU204" s="503">
        <f t="shared" si="634"/>
        <v>7.5248775348016744E-2</v>
      </c>
      <c r="HV204" s="503">
        <f t="shared" si="635"/>
        <v>0</v>
      </c>
      <c r="HW204" s="503">
        <f t="shared" si="539"/>
        <v>0</v>
      </c>
      <c r="HX204" s="503">
        <f t="shared" si="540"/>
        <v>0</v>
      </c>
      <c r="HY204" s="504">
        <f t="shared" si="469"/>
        <v>-24.469134677039154</v>
      </c>
      <c r="HZ204" s="513">
        <f t="shared" si="484"/>
        <v>0.33861948906607398</v>
      </c>
      <c r="IA204" s="513">
        <f t="shared" si="565"/>
        <v>0.13544779562642958</v>
      </c>
      <c r="IB204" s="513">
        <f t="shared" si="541"/>
        <v>0.57565313141232577</v>
      </c>
      <c r="IC204" s="513">
        <f t="shared" si="636"/>
        <v>0.57565313141232577</v>
      </c>
      <c r="ID204" s="513">
        <f t="shared" si="588"/>
        <v>0.57565313141232577</v>
      </c>
      <c r="IE204" s="103">
        <f t="shared" si="637"/>
        <v>-22.752065509688087</v>
      </c>
      <c r="IG204" s="179"/>
      <c r="IH204" s="36">
        <v>42446</v>
      </c>
      <c r="II204" s="104">
        <v>5.0308000000000002</v>
      </c>
      <c r="IJ204" s="107">
        <v>4.9625500000000002</v>
      </c>
      <c r="IK204" s="173">
        <v>-18.087749999999922</v>
      </c>
      <c r="IL204" s="197">
        <f t="shared" si="574"/>
        <v>0.25082925116005583</v>
      </c>
      <c r="IM204" s="218"/>
      <c r="IN204" s="159">
        <f t="shared" si="638"/>
        <v>0</v>
      </c>
      <c r="IO204" s="227">
        <f t="shared" si="639"/>
        <v>1.1000000000000001</v>
      </c>
      <c r="IP204" s="198">
        <f t="shared" si="545"/>
        <v>-17.873859140821875</v>
      </c>
      <c r="IQ204" s="198">
        <f t="shared" si="558"/>
        <v>0.27591217627606213</v>
      </c>
      <c r="IR204" s="503">
        <f t="shared" si="640"/>
        <v>0</v>
      </c>
      <c r="IS204" s="503">
        <f t="shared" si="641"/>
        <v>0</v>
      </c>
      <c r="IT204" s="503">
        <f t="shared" si="547"/>
        <v>0</v>
      </c>
      <c r="IU204" s="503">
        <f t="shared" si="548"/>
        <v>0</v>
      </c>
      <c r="IV204" s="504">
        <f t="shared" si="470"/>
        <v>-17.418026881791057</v>
      </c>
      <c r="IW204" s="513">
        <f t="shared" si="486"/>
        <v>0.27591217627606213</v>
      </c>
      <c r="IX204" s="513">
        <f t="shared" si="566"/>
        <v>0.27591217627606213</v>
      </c>
      <c r="IY204" s="513">
        <f t="shared" si="549"/>
        <v>0.27591217627606213</v>
      </c>
      <c r="IZ204" s="513">
        <f t="shared" si="642"/>
        <v>0.27591217627606213</v>
      </c>
      <c r="JA204" s="513">
        <f t="shared" si="589"/>
        <v>0.27591217627606213</v>
      </c>
      <c r="JB204" s="103">
        <f t="shared" si="643"/>
        <v>-17.01887322823595</v>
      </c>
      <c r="JC204" s="227"/>
      <c r="JD204" s="170">
        <v>-18.087749999999922</v>
      </c>
      <c r="JF204" s="159">
        <v>1.4874499999999999</v>
      </c>
      <c r="JG204" s="159">
        <f t="shared" si="590"/>
        <v>-16.274535187033841</v>
      </c>
      <c r="JH204" s="159"/>
      <c r="JJ204" s="159">
        <v>3.2374499999999991</v>
      </c>
      <c r="JK204" s="159">
        <f t="shared" si="591"/>
        <v>-17.450157218337132</v>
      </c>
      <c r="JL204" s="159"/>
      <c r="JN204" s="159">
        <v>0.83745000000000047</v>
      </c>
      <c r="JO204" s="159">
        <f t="shared" si="592"/>
        <v>-13.014330972423243</v>
      </c>
      <c r="JP204" s="159"/>
      <c r="JR204" s="159">
        <v>-1.6625500000000004</v>
      </c>
      <c r="JS204" s="159">
        <f t="shared" si="579"/>
        <v>-14.33808508224983</v>
      </c>
      <c r="JT204" s="159"/>
      <c r="JV204" s="159">
        <v>-1.4625500000000002</v>
      </c>
      <c r="JW204" s="159">
        <f t="shared" si="593"/>
        <v>-19.353286242229974</v>
      </c>
      <c r="JX204" s="159"/>
      <c r="JZ204" s="159">
        <v>-0.76255000000000006</v>
      </c>
      <c r="KA204" s="159">
        <f t="shared" si="594"/>
        <v>-20.19313573681951</v>
      </c>
      <c r="KB204" s="159"/>
      <c r="KD204" s="370">
        <v>-1.4125500000000004</v>
      </c>
      <c r="KE204" s="159">
        <f t="shared" si="595"/>
        <v>-22.752065509688087</v>
      </c>
      <c r="KF204" s="159"/>
      <c r="KH204" s="218"/>
      <c r="KI204" s="159"/>
      <c r="KJ204" s="159"/>
      <c r="KK204" s="36">
        <v>42446</v>
      </c>
      <c r="KL204" s="36"/>
    </row>
    <row r="205" spans="1:315" ht="15.75" thickBot="1" x14ac:dyDescent="0.3">
      <c r="A205" s="95">
        <v>41350</v>
      </c>
      <c r="B205" s="36">
        <v>41350</v>
      </c>
      <c r="C205" s="303">
        <v>6.45</v>
      </c>
      <c r="D205" s="303">
        <v>8.1999999999999993</v>
      </c>
      <c r="E205" s="303">
        <v>5.8000000000000007</v>
      </c>
      <c r="F205" s="303">
        <v>3.3</v>
      </c>
      <c r="G205" s="303">
        <v>3.5</v>
      </c>
      <c r="H205" s="303">
        <v>4.2</v>
      </c>
      <c r="I205" s="303">
        <v>3.55</v>
      </c>
      <c r="J205" s="303"/>
      <c r="K205" s="105"/>
      <c r="L205" s="36">
        <v>42446</v>
      </c>
      <c r="M205" s="104">
        <v>5.0308000000000002</v>
      </c>
      <c r="N205" s="98">
        <f t="shared" si="453"/>
        <v>4.9625500000000002</v>
      </c>
      <c r="O205" s="107">
        <f t="shared" si="454"/>
        <v>4.8774166666666661</v>
      </c>
      <c r="P205" s="264"/>
      <c r="Q205" s="177">
        <v>42446</v>
      </c>
      <c r="R205" s="303">
        <v>6.45</v>
      </c>
      <c r="S205" s="219">
        <v>1.4874499999999999</v>
      </c>
      <c r="U205" s="303">
        <v>8.1999999999999993</v>
      </c>
      <c r="V205" s="219">
        <v>3.2374499999999991</v>
      </c>
      <c r="X205" s="303">
        <v>5.8000000000000007</v>
      </c>
      <c r="Y205" s="219">
        <v>0.83745000000000047</v>
      </c>
      <c r="AA205" s="303">
        <v>3.3</v>
      </c>
      <c r="AB205" s="219">
        <v>-1.6625500000000004</v>
      </c>
      <c r="AD205" s="303">
        <v>3.5</v>
      </c>
      <c r="AE205" s="218">
        <v>-1.4625500000000002</v>
      </c>
      <c r="AG205" s="303">
        <v>4.2</v>
      </c>
      <c r="AH205" s="218">
        <v>-0.76255000000000006</v>
      </c>
      <c r="AJ205" s="303">
        <v>3.55</v>
      </c>
      <c r="AK205" s="218">
        <v>-1.4125500000000004</v>
      </c>
      <c r="AL205" s="103"/>
      <c r="AM205" s="485"/>
      <c r="AN205" s="103"/>
      <c r="AO205" s="103"/>
      <c r="AZ205" s="36">
        <v>42447</v>
      </c>
      <c r="BA205" s="303">
        <v>3.65</v>
      </c>
      <c r="BB205" s="227"/>
      <c r="BC205" s="303">
        <v>4.8</v>
      </c>
      <c r="BD205" s="184"/>
      <c r="BE205" s="303">
        <v>7.5</v>
      </c>
      <c r="BF205" s="184">
        <v>-11.552777777777772</v>
      </c>
      <c r="BG205" s="303">
        <v>3.5</v>
      </c>
      <c r="BH205" s="184"/>
      <c r="BI205" s="303">
        <v>4.05</v>
      </c>
      <c r="BJ205" s="184"/>
      <c r="BK205" s="303">
        <v>4</v>
      </c>
      <c r="BL205" s="374"/>
      <c r="BM205" s="303">
        <v>4</v>
      </c>
      <c r="BN205" s="227"/>
      <c r="BO205" s="103"/>
      <c r="BP205" s="227"/>
      <c r="BQ205">
        <f t="shared" si="578"/>
        <v>1</v>
      </c>
      <c r="BR205" s="36">
        <v>42432</v>
      </c>
      <c r="BS205">
        <v>137</v>
      </c>
      <c r="BT205">
        <f t="shared" si="575"/>
        <v>1.37</v>
      </c>
      <c r="BU205" s="100"/>
      <c r="BV205" s="36">
        <v>42447</v>
      </c>
      <c r="BW205" s="100">
        <v>151</v>
      </c>
      <c r="BX205" s="100">
        <f t="shared" si="576"/>
        <v>1.51</v>
      </c>
      <c r="BY205" s="100">
        <f t="shared" si="577"/>
        <v>-17.827856019159945</v>
      </c>
      <c r="BZ205" s="116"/>
      <c r="CA205" s="116"/>
      <c r="CC205" s="36">
        <v>42447</v>
      </c>
      <c r="CD205" s="104">
        <v>5.1687000000000003</v>
      </c>
      <c r="CE205" s="107">
        <v>5.0997500000000002</v>
      </c>
      <c r="CF205" s="173">
        <v>-17.827856019159945</v>
      </c>
      <c r="CG205" s="197">
        <f t="shared" si="567"/>
        <v>0.25989398083997628</v>
      </c>
      <c r="CH205" s="219">
        <v>-1.4497500000000003</v>
      </c>
      <c r="CI205" s="159">
        <f t="shared" si="596"/>
        <v>1.05</v>
      </c>
      <c r="CJ205" s="227">
        <f t="shared" si="597"/>
        <v>0</v>
      </c>
      <c r="CK205" s="198">
        <f t="shared" si="489"/>
        <v>-17.067551752615863</v>
      </c>
      <c r="CL205" s="198">
        <f t="shared" si="551"/>
        <v>0.27288867988197651</v>
      </c>
      <c r="CM205" s="503">
        <f t="shared" si="598"/>
        <v>0</v>
      </c>
      <c r="CN205" s="503">
        <f t="shared" si="599"/>
        <v>0</v>
      </c>
      <c r="CO205" s="503">
        <f t="shared" si="491"/>
        <v>0</v>
      </c>
      <c r="CP205" s="503">
        <f t="shared" si="492"/>
        <v>0</v>
      </c>
      <c r="CQ205" s="504">
        <f t="shared" si="463"/>
        <v>-16.917551752615861</v>
      </c>
      <c r="CR205" s="513">
        <f t="shared" si="472"/>
        <v>0.27288867988197651</v>
      </c>
      <c r="CS205" s="513">
        <f t="shared" si="559"/>
        <v>0.27288867988197651</v>
      </c>
      <c r="CT205" s="513">
        <f t="shared" si="493"/>
        <v>0.27288867988197651</v>
      </c>
      <c r="CU205" s="513">
        <f t="shared" si="600"/>
        <v>0.27288867988197651</v>
      </c>
      <c r="CV205" s="513">
        <f t="shared" si="582"/>
        <v>0.27288867988197651</v>
      </c>
      <c r="CW205" s="103">
        <f t="shared" si="601"/>
        <v>-16.001646507151865</v>
      </c>
      <c r="CZ205" s="36">
        <v>42447</v>
      </c>
      <c r="DA205" s="104">
        <v>5.1687000000000003</v>
      </c>
      <c r="DB205" s="107">
        <v>5.0997500000000002</v>
      </c>
      <c r="DC205" s="173">
        <v>-17.827856019159945</v>
      </c>
      <c r="DD205" s="197">
        <f t="shared" si="568"/>
        <v>0.25989398083997628</v>
      </c>
      <c r="DE205" s="219">
        <v>-0.29975000000000041</v>
      </c>
      <c r="DF205" s="159">
        <f t="shared" si="602"/>
        <v>0</v>
      </c>
      <c r="DG205" s="227">
        <f t="shared" si="603"/>
        <v>1.1000000000000001</v>
      </c>
      <c r="DH205" s="198">
        <f t="shared" si="497"/>
        <v>-20.283664535543203</v>
      </c>
      <c r="DI205" s="198">
        <f t="shared" si="552"/>
        <v>0.2858833789239732</v>
      </c>
      <c r="DJ205" s="503">
        <f t="shared" si="604"/>
        <v>0</v>
      </c>
      <c r="DK205" s="503">
        <f t="shared" si="605"/>
        <v>0</v>
      </c>
      <c r="DL205" s="503">
        <f t="shared" si="499"/>
        <v>0</v>
      </c>
      <c r="DM205" s="503">
        <f t="shared" si="500"/>
        <v>0</v>
      </c>
      <c r="DN205" s="504">
        <f t="shared" si="464"/>
        <v>-19.983188390663202</v>
      </c>
      <c r="DO205" s="513">
        <f t="shared" si="474"/>
        <v>0.2858833789239732</v>
      </c>
      <c r="DP205" s="513">
        <f t="shared" si="560"/>
        <v>0.2858833789239732</v>
      </c>
      <c r="DQ205" s="513">
        <f t="shared" si="501"/>
        <v>0.2858833789239732</v>
      </c>
      <c r="DR205" s="513">
        <f t="shared" si="606"/>
        <v>0.2858833789239732</v>
      </c>
      <c r="DS205" s="513">
        <f t="shared" si="583"/>
        <v>0.2858833789239732</v>
      </c>
      <c r="DT205" s="103">
        <f t="shared" si="607"/>
        <v>-17.164273839413159</v>
      </c>
      <c r="DU205" s="178"/>
      <c r="DV205" s="179"/>
      <c r="DW205" s="36">
        <v>42447</v>
      </c>
      <c r="DX205" s="104">
        <v>5.1687000000000003</v>
      </c>
      <c r="DY205" s="107">
        <v>5.0997500000000002</v>
      </c>
      <c r="DZ205" s="173">
        <v>-17.827856019159945</v>
      </c>
      <c r="EA205" s="197">
        <f t="shared" si="569"/>
        <v>0.25989398083997628</v>
      </c>
      <c r="EB205" s="219">
        <v>2.4002499999999998</v>
      </c>
      <c r="EC205" s="159">
        <f t="shared" si="608"/>
        <v>0</v>
      </c>
      <c r="ED205" s="227">
        <f t="shared" si="609"/>
        <v>1.4</v>
      </c>
      <c r="EE205" s="198">
        <f t="shared" si="505"/>
        <v>-13.600233770607073</v>
      </c>
      <c r="EF205" s="198">
        <f t="shared" si="553"/>
        <v>0.3638515731759675</v>
      </c>
      <c r="EG205" s="503">
        <f t="shared" si="610"/>
        <v>0</v>
      </c>
      <c r="EH205" s="503">
        <f t="shared" si="611"/>
        <v>0</v>
      </c>
      <c r="EI205" s="503">
        <f t="shared" si="507"/>
        <v>2.5989398083997629E-2</v>
      </c>
      <c r="EJ205" s="503">
        <f t="shared" si="508"/>
        <v>0</v>
      </c>
      <c r="EK205" s="504">
        <f t="shared" si="465"/>
        <v>-12.56557664066306</v>
      </c>
      <c r="EL205" s="513">
        <f t="shared" si="476"/>
        <v>0.38984097125996514</v>
      </c>
      <c r="EM205" s="513">
        <f t="shared" si="561"/>
        <v>0.38984097125996514</v>
      </c>
      <c r="EN205" s="513">
        <f t="shared" si="509"/>
        <v>0.38984097125996514</v>
      </c>
      <c r="EO205" s="513">
        <f t="shared" si="612"/>
        <v>0.38984097125996514</v>
      </c>
      <c r="EP205" s="513">
        <f t="shared" si="584"/>
        <v>0.27288867988197557</v>
      </c>
      <c r="EQ205" s="103">
        <f t="shared" si="613"/>
        <v>-12.741442292541269</v>
      </c>
      <c r="ER205" s="229">
        <v>-11.552777777777772</v>
      </c>
      <c r="ES205" s="179"/>
      <c r="ET205" s="36">
        <v>42447</v>
      </c>
      <c r="EU205" s="104">
        <v>5.1687000000000003</v>
      </c>
      <c r="EV205" s="107">
        <v>5.0997500000000002</v>
      </c>
      <c r="EW205" s="173">
        <v>-17.827856019159945</v>
      </c>
      <c r="EX205" s="197">
        <f t="shared" si="570"/>
        <v>0.25989398083997628</v>
      </c>
      <c r="EY205" s="219">
        <v>-1.5997500000000002</v>
      </c>
      <c r="EZ205" s="159">
        <f t="shared" si="614"/>
        <v>1.05</v>
      </c>
      <c r="FA205" s="227">
        <f t="shared" si="615"/>
        <v>0</v>
      </c>
      <c r="FB205" s="198">
        <f t="shared" si="513"/>
        <v>-15.553638636983131</v>
      </c>
      <c r="FC205" s="198">
        <f t="shared" si="554"/>
        <v>0.27288867988197474</v>
      </c>
      <c r="FD205" s="503">
        <f t="shared" si="616"/>
        <v>0</v>
      </c>
      <c r="FE205" s="503">
        <f t="shared" si="617"/>
        <v>0</v>
      </c>
      <c r="FF205" s="503">
        <f t="shared" si="515"/>
        <v>0</v>
      </c>
      <c r="FG205" s="503">
        <f t="shared" si="516"/>
        <v>0.23390458275597867</v>
      </c>
      <c r="FH205" s="504">
        <f t="shared" si="466"/>
        <v>-15.602321261447083</v>
      </c>
      <c r="FI205" s="513">
        <f t="shared" si="478"/>
        <v>0.50679326263795343</v>
      </c>
      <c r="FJ205" s="513">
        <f t="shared" si="562"/>
        <v>0.50679326263795343</v>
      </c>
      <c r="FK205" s="513">
        <f t="shared" si="517"/>
        <v>0.50679326263795343</v>
      </c>
      <c r="FL205" s="513">
        <f t="shared" si="618"/>
        <v>0.50679326263795343</v>
      </c>
      <c r="FM205" s="513">
        <f t="shared" si="585"/>
        <v>0.50679326263795343</v>
      </c>
      <c r="FN205" s="103">
        <f t="shared" si="619"/>
        <v>-13.831291819611875</v>
      </c>
      <c r="FO205" s="178"/>
      <c r="FP205" s="179"/>
      <c r="FQ205" s="36">
        <v>42447</v>
      </c>
      <c r="FR205" s="104">
        <v>5.1687000000000003</v>
      </c>
      <c r="FS205" s="107">
        <v>5.0997500000000002</v>
      </c>
      <c r="FT205" s="173">
        <v>-17.827856019159945</v>
      </c>
      <c r="FU205" s="197">
        <f t="shared" si="571"/>
        <v>0.25989398083997628</v>
      </c>
      <c r="FV205" s="218">
        <v>-1.0497500000000004</v>
      </c>
      <c r="FW205" s="159">
        <f t="shared" si="620"/>
        <v>1.05</v>
      </c>
      <c r="FX205" s="227">
        <f t="shared" si="621"/>
        <v>0</v>
      </c>
      <c r="FY205" s="198">
        <f t="shared" si="521"/>
        <v>-20.595172639897886</v>
      </c>
      <c r="FZ205" s="198">
        <f t="shared" si="555"/>
        <v>0.27288867988197651</v>
      </c>
      <c r="GA205" s="503">
        <f t="shared" si="622"/>
        <v>0</v>
      </c>
      <c r="GB205" s="503">
        <f t="shared" si="623"/>
        <v>0</v>
      </c>
      <c r="GC205" s="503">
        <f t="shared" si="523"/>
        <v>0</v>
      </c>
      <c r="GD205" s="503">
        <f t="shared" si="524"/>
        <v>0</v>
      </c>
      <c r="GE205" s="504">
        <f t="shared" si="467"/>
        <v>-20.075172639897882</v>
      </c>
      <c r="GF205" s="513">
        <f t="shared" si="480"/>
        <v>0.27288867988197651</v>
      </c>
      <c r="GG205" s="513">
        <f t="shared" si="563"/>
        <v>0.27288867988197651</v>
      </c>
      <c r="GH205" s="513">
        <f t="shared" si="525"/>
        <v>0.27288867988197651</v>
      </c>
      <c r="GI205" s="513">
        <f t="shared" si="624"/>
        <v>0.27288867988197651</v>
      </c>
      <c r="GJ205" s="513">
        <f t="shared" si="586"/>
        <v>0.27288867988197651</v>
      </c>
      <c r="GK205" s="103">
        <f t="shared" si="625"/>
        <v>-19.080397562347997</v>
      </c>
      <c r="GL205" s="178"/>
      <c r="GM205" s="179"/>
      <c r="GN205" s="36">
        <v>42447</v>
      </c>
      <c r="GO205" s="104">
        <v>5.1687000000000003</v>
      </c>
      <c r="GP205" s="107">
        <v>5.0997500000000002</v>
      </c>
      <c r="GQ205" s="173">
        <v>-17.827856019159945</v>
      </c>
      <c r="GR205" s="197">
        <f t="shared" si="572"/>
        <v>0.25989398083997628</v>
      </c>
      <c r="GS205" s="218">
        <v>-1.0997500000000002</v>
      </c>
      <c r="GT205" s="159">
        <f t="shared" si="626"/>
        <v>1.05</v>
      </c>
      <c r="GU205" s="227">
        <f t="shared" si="627"/>
        <v>0</v>
      </c>
      <c r="GV205" s="198">
        <f t="shared" si="529"/>
        <v>-20.912602450091978</v>
      </c>
      <c r="GW205" s="198">
        <f t="shared" si="556"/>
        <v>0.27288867988197651</v>
      </c>
      <c r="GX205" s="503">
        <f t="shared" si="628"/>
        <v>0</v>
      </c>
      <c r="GY205" s="503">
        <f t="shared" si="629"/>
        <v>0</v>
      </c>
      <c r="GZ205" s="503">
        <f t="shared" si="531"/>
        <v>0</v>
      </c>
      <c r="HA205" s="503">
        <f t="shared" si="532"/>
        <v>0</v>
      </c>
      <c r="HB205" s="504">
        <f t="shared" si="468"/>
        <v>-20.291056579225184</v>
      </c>
      <c r="HC205" s="513">
        <f t="shared" si="482"/>
        <v>0.27288867988197651</v>
      </c>
      <c r="HD205" s="513">
        <f t="shared" si="564"/>
        <v>0.27288867988197651</v>
      </c>
      <c r="HE205" s="513">
        <f t="shared" si="533"/>
        <v>0.27288867988197651</v>
      </c>
      <c r="HF205" s="513">
        <f t="shared" si="630"/>
        <v>0.27288867988197651</v>
      </c>
      <c r="HG205" s="513">
        <f t="shared" si="587"/>
        <v>0.27288867988197651</v>
      </c>
      <c r="HH205" s="103">
        <f t="shared" si="631"/>
        <v>-19.920247056937534</v>
      </c>
      <c r="HJ205" s="179"/>
      <c r="HK205" s="36">
        <v>42447</v>
      </c>
      <c r="HL205" s="104">
        <v>5.1687000000000003</v>
      </c>
      <c r="HM205" s="107">
        <v>5.0997500000000002</v>
      </c>
      <c r="HN205" s="173">
        <v>-17.827856019159945</v>
      </c>
      <c r="HO205" s="197">
        <f t="shared" si="573"/>
        <v>0.25989398083997628</v>
      </c>
      <c r="HP205" s="218">
        <v>-1.0997500000000002</v>
      </c>
      <c r="HQ205" s="159">
        <f t="shared" si="632"/>
        <v>1.05</v>
      </c>
      <c r="HR205" s="227">
        <f t="shared" si="633"/>
        <v>0</v>
      </c>
      <c r="HS205" s="198">
        <f t="shared" si="537"/>
        <v>-25.368169089429195</v>
      </c>
      <c r="HT205" s="198">
        <f t="shared" si="557"/>
        <v>0.27288867988197651</v>
      </c>
      <c r="HU205" s="503">
        <f t="shared" si="634"/>
        <v>7.7968194251992876E-2</v>
      </c>
      <c r="HV205" s="503">
        <f t="shared" si="635"/>
        <v>0</v>
      </c>
      <c r="HW205" s="503">
        <f t="shared" si="539"/>
        <v>0</v>
      </c>
      <c r="HX205" s="503">
        <f t="shared" si="540"/>
        <v>0</v>
      </c>
      <c r="HY205" s="504">
        <f t="shared" si="469"/>
        <v>-24.118277802905183</v>
      </c>
      <c r="HZ205" s="513">
        <f t="shared" si="484"/>
        <v>0.35085687413396938</v>
      </c>
      <c r="IA205" s="513">
        <f t="shared" si="565"/>
        <v>0.14034274965358776</v>
      </c>
      <c r="IB205" s="513">
        <f t="shared" si="541"/>
        <v>0.59645668602774793</v>
      </c>
      <c r="IC205" s="513">
        <f t="shared" si="636"/>
        <v>0.59645668602774793</v>
      </c>
      <c r="ID205" s="513">
        <f t="shared" si="588"/>
        <v>0.59645668602774793</v>
      </c>
      <c r="IE205" s="103">
        <f t="shared" si="637"/>
        <v>-22.155608823660341</v>
      </c>
      <c r="IG205" s="179"/>
      <c r="IH205" s="36">
        <v>42447</v>
      </c>
      <c r="II205" s="104">
        <v>5.1687000000000003</v>
      </c>
      <c r="IJ205" s="107">
        <v>5.0997500000000002</v>
      </c>
      <c r="IK205" s="173">
        <v>-17.827856019159945</v>
      </c>
      <c r="IL205" s="197">
        <f t="shared" si="574"/>
        <v>0.25989398083997628</v>
      </c>
      <c r="IM205" s="218"/>
      <c r="IN205" s="159">
        <f t="shared" si="638"/>
        <v>0</v>
      </c>
      <c r="IO205" s="227">
        <f t="shared" si="639"/>
        <v>1.1000000000000001</v>
      </c>
      <c r="IP205" s="198">
        <f t="shared" si="545"/>
        <v>-17.587975761897901</v>
      </c>
      <c r="IQ205" s="198">
        <f t="shared" si="558"/>
        <v>0.2858833789239732</v>
      </c>
      <c r="IR205" s="503">
        <f t="shared" si="640"/>
        <v>0</v>
      </c>
      <c r="IS205" s="503">
        <f t="shared" si="641"/>
        <v>0</v>
      </c>
      <c r="IT205" s="503">
        <f t="shared" si="547"/>
        <v>0</v>
      </c>
      <c r="IU205" s="503">
        <f t="shared" si="548"/>
        <v>0</v>
      </c>
      <c r="IV205" s="504">
        <f t="shared" si="470"/>
        <v>-17.132143502867084</v>
      </c>
      <c r="IW205" s="513">
        <f t="shared" si="486"/>
        <v>0.2858833789239732</v>
      </c>
      <c r="IX205" s="513">
        <f t="shared" si="566"/>
        <v>0.2858833789239732</v>
      </c>
      <c r="IY205" s="513">
        <f t="shared" si="549"/>
        <v>0.2858833789239732</v>
      </c>
      <c r="IZ205" s="513">
        <f t="shared" si="642"/>
        <v>0.2858833789239732</v>
      </c>
      <c r="JA205" s="513">
        <f t="shared" si="589"/>
        <v>0.2858833789239732</v>
      </c>
      <c r="JB205" s="103">
        <f t="shared" si="643"/>
        <v>-16.732989849311977</v>
      </c>
      <c r="JC205" s="227"/>
      <c r="JD205" s="170">
        <v>-17.827856019159945</v>
      </c>
      <c r="JF205" s="159">
        <v>-1.4497500000000003</v>
      </c>
      <c r="JG205" s="159">
        <f t="shared" si="590"/>
        <v>-16.001646507151865</v>
      </c>
      <c r="JH205" s="159"/>
      <c r="JJ205" s="159">
        <v>-0.29975000000000041</v>
      </c>
      <c r="JK205" s="159">
        <f t="shared" si="591"/>
        <v>-17.164273839413159</v>
      </c>
      <c r="JL205" s="159"/>
      <c r="JN205" s="159">
        <v>2.4002499999999998</v>
      </c>
      <c r="JO205" s="159">
        <f t="shared" si="592"/>
        <v>-12.741442292541269</v>
      </c>
      <c r="JP205" s="228">
        <v>-11.552777777777772</v>
      </c>
      <c r="JR205" s="159">
        <v>-1.5997500000000002</v>
      </c>
      <c r="JS205" s="159">
        <f t="shared" si="579"/>
        <v>-13.831291819611875</v>
      </c>
      <c r="JT205" s="159"/>
      <c r="JV205" s="159">
        <v>-1.0497500000000004</v>
      </c>
      <c r="JW205" s="159">
        <f t="shared" si="593"/>
        <v>-19.080397562347997</v>
      </c>
      <c r="JX205" s="159"/>
      <c r="JZ205" s="159">
        <v>-1.0997500000000002</v>
      </c>
      <c r="KA205" s="159">
        <f t="shared" si="594"/>
        <v>-19.920247056937534</v>
      </c>
      <c r="KB205" s="159"/>
      <c r="KD205" s="370">
        <v>-1.0997500000000002</v>
      </c>
      <c r="KE205" s="159">
        <f t="shared" si="595"/>
        <v>-22.155608823660341</v>
      </c>
      <c r="KF205" s="159"/>
      <c r="KH205" s="218"/>
      <c r="KI205" s="159"/>
      <c r="KJ205" s="159"/>
      <c r="KK205" s="36">
        <v>42447</v>
      </c>
      <c r="KL205" s="36"/>
    </row>
    <row r="206" spans="1:315" x14ac:dyDescent="0.25">
      <c r="A206" s="95">
        <v>41351</v>
      </c>
      <c r="B206" s="36">
        <v>41351</v>
      </c>
      <c r="C206" s="303">
        <v>3.65</v>
      </c>
      <c r="D206" s="303">
        <v>4.8</v>
      </c>
      <c r="E206" s="303">
        <v>7.5</v>
      </c>
      <c r="F206" s="303">
        <v>3.5</v>
      </c>
      <c r="G206" s="303">
        <v>4.05</v>
      </c>
      <c r="H206" s="303">
        <v>4</v>
      </c>
      <c r="I206" s="303">
        <v>4</v>
      </c>
      <c r="J206" s="303"/>
      <c r="K206" s="105"/>
      <c r="L206" s="36">
        <v>42447</v>
      </c>
      <c r="M206" s="104">
        <v>5.1687000000000003</v>
      </c>
      <c r="N206" s="98">
        <f t="shared" si="453"/>
        <v>5.0997500000000002</v>
      </c>
      <c r="O206" s="107">
        <f t="shared" si="454"/>
        <v>5.0312666666666672</v>
      </c>
      <c r="P206" s="264"/>
      <c r="Q206" s="177">
        <v>42447</v>
      </c>
      <c r="R206" s="303">
        <v>3.65</v>
      </c>
      <c r="S206" s="219">
        <v>-1.4497500000000003</v>
      </c>
      <c r="U206" s="303">
        <v>4.8</v>
      </c>
      <c r="V206" s="219">
        <v>-0.29975000000000041</v>
      </c>
      <c r="X206" s="303">
        <v>7.5</v>
      </c>
      <c r="Y206" s="219">
        <v>2.4002499999999998</v>
      </c>
      <c r="Z206" s="182">
        <v>-11.552777777777772</v>
      </c>
      <c r="AA206" s="303">
        <v>3.5</v>
      </c>
      <c r="AB206" s="219">
        <v>-1.5997500000000002</v>
      </c>
      <c r="AD206" s="303">
        <v>4.05</v>
      </c>
      <c r="AE206" s="218">
        <v>-1.0497500000000004</v>
      </c>
      <c r="AG206" s="303">
        <v>4</v>
      </c>
      <c r="AH206" s="218">
        <v>-1.0997500000000002</v>
      </c>
      <c r="AJ206" s="303">
        <v>4</v>
      </c>
      <c r="AK206" s="218">
        <v>-1.0997500000000002</v>
      </c>
      <c r="AL206" s="103"/>
      <c r="AM206" s="485"/>
      <c r="AN206" s="103"/>
      <c r="AO206" s="103"/>
      <c r="AZ206" s="36">
        <v>42448</v>
      </c>
      <c r="BA206" s="303">
        <v>1.3</v>
      </c>
      <c r="BB206" s="227"/>
      <c r="BC206" s="303">
        <v>4.5</v>
      </c>
      <c r="BD206" s="184"/>
      <c r="BE206" s="303">
        <v>8.6999999999999993</v>
      </c>
      <c r="BF206" s="184"/>
      <c r="BG206" s="303">
        <v>3.5999999999999996</v>
      </c>
      <c r="BH206" s="184"/>
      <c r="BI206" s="303">
        <v>5.2</v>
      </c>
      <c r="BJ206" s="184"/>
      <c r="BK206" s="303">
        <v>5.3</v>
      </c>
      <c r="BL206" s="374"/>
      <c r="BM206" s="303">
        <v>4.25</v>
      </c>
      <c r="BN206" s="227"/>
      <c r="BO206" s="103"/>
      <c r="BP206" s="227"/>
      <c r="BQ206">
        <f t="shared" si="578"/>
        <v>1</v>
      </c>
      <c r="BR206" s="36">
        <v>42433</v>
      </c>
      <c r="BS206">
        <v>138</v>
      </c>
      <c r="BT206">
        <f t="shared" si="575"/>
        <v>1.38</v>
      </c>
      <c r="BU206">
        <v>-18.819300000000002</v>
      </c>
      <c r="BV206" s="36">
        <v>42448</v>
      </c>
      <c r="BW206" s="100">
        <v>152</v>
      </c>
      <c r="BX206" s="100">
        <f t="shared" si="576"/>
        <v>1.52</v>
      </c>
      <c r="BY206" s="100">
        <f t="shared" si="577"/>
        <v>-17.558645634559987</v>
      </c>
      <c r="BZ206" s="116"/>
      <c r="CA206" s="116"/>
      <c r="CC206" s="36">
        <v>42448</v>
      </c>
      <c r="CD206" s="104">
        <v>5.3080000000000007</v>
      </c>
      <c r="CE206" s="107">
        <v>5.2383500000000005</v>
      </c>
      <c r="CF206" s="173">
        <v>-17.558645634559987</v>
      </c>
      <c r="CG206" s="197">
        <f t="shared" si="567"/>
        <v>0.26921038459995827</v>
      </c>
      <c r="CH206" s="219">
        <v>-3.9383500000000007</v>
      </c>
      <c r="CI206" s="159">
        <f t="shared" si="596"/>
        <v>0.8</v>
      </c>
      <c r="CJ206" s="227">
        <f t="shared" si="597"/>
        <v>0</v>
      </c>
      <c r="CK206" s="198">
        <f t="shared" si="489"/>
        <v>-16.852183444935896</v>
      </c>
      <c r="CL206" s="198">
        <f t="shared" si="551"/>
        <v>0.21536830767996662</v>
      </c>
      <c r="CM206" s="503">
        <f t="shared" si="598"/>
        <v>0</v>
      </c>
      <c r="CN206" s="503">
        <f t="shared" si="599"/>
        <v>0</v>
      </c>
      <c r="CO206" s="503">
        <f t="shared" si="491"/>
        <v>0</v>
      </c>
      <c r="CP206" s="503">
        <f t="shared" si="492"/>
        <v>0</v>
      </c>
      <c r="CQ206" s="504">
        <f t="shared" si="463"/>
        <v>-16.702183444935894</v>
      </c>
      <c r="CR206" s="513">
        <f>IF(AND(CQ205&lt;-23,CH206&lt;-2),(SUM(CL206:CP206)*0.6),(SUM(CL206:CP206)))</f>
        <v>0.21536830767996662</v>
      </c>
      <c r="CS206" s="513">
        <f t="shared" si="559"/>
        <v>0.21536830767996662</v>
      </c>
      <c r="CT206" s="513">
        <f t="shared" si="493"/>
        <v>0.21536830767996662</v>
      </c>
      <c r="CU206" s="513">
        <f t="shared" si="600"/>
        <v>0.21536830767996662</v>
      </c>
      <c r="CV206" s="513">
        <f t="shared" si="582"/>
        <v>0.21536830767996662</v>
      </c>
      <c r="CW206" s="103">
        <f t="shared" si="601"/>
        <v>-15.786278199471898</v>
      </c>
      <c r="CZ206" s="36">
        <v>42448</v>
      </c>
      <c r="DA206" s="104">
        <v>5.3080000000000007</v>
      </c>
      <c r="DB206" s="107">
        <v>5.2383500000000005</v>
      </c>
      <c r="DC206" s="173">
        <v>-17.558645634559987</v>
      </c>
      <c r="DD206" s="197">
        <f t="shared" si="568"/>
        <v>0.26921038459995827</v>
      </c>
      <c r="DE206" s="219">
        <v>-0.73835000000000051</v>
      </c>
      <c r="DF206" s="159">
        <f t="shared" si="602"/>
        <v>0</v>
      </c>
      <c r="DG206" s="227">
        <f t="shared" si="603"/>
        <v>1.1000000000000001</v>
      </c>
      <c r="DH206" s="198">
        <f t="shared" si="497"/>
        <v>-19.987533112483248</v>
      </c>
      <c r="DI206" s="198">
        <f t="shared" si="552"/>
        <v>0.2961314230599541</v>
      </c>
      <c r="DJ206" s="503">
        <f t="shared" si="604"/>
        <v>0</v>
      </c>
      <c r="DK206" s="503">
        <f t="shared" si="605"/>
        <v>0</v>
      </c>
      <c r="DL206" s="503">
        <f t="shared" si="499"/>
        <v>0</v>
      </c>
      <c r="DM206" s="503">
        <f t="shared" si="500"/>
        <v>0</v>
      </c>
      <c r="DN206" s="504">
        <f t="shared" si="464"/>
        <v>-19.687056967603247</v>
      </c>
      <c r="DO206" s="513">
        <f>IF(AND(DN205&lt;-23,DE206&lt;-2),(SUM(DI206:DM206)*0.6),(SUM(DI206:DM206)))</f>
        <v>0.2961314230599541</v>
      </c>
      <c r="DP206" s="513">
        <f t="shared" si="560"/>
        <v>0.2961314230599541</v>
      </c>
      <c r="DQ206" s="513">
        <f t="shared" si="501"/>
        <v>0.2961314230599541</v>
      </c>
      <c r="DR206" s="513">
        <f t="shared" si="606"/>
        <v>0.2961314230599541</v>
      </c>
      <c r="DS206" s="513">
        <f t="shared" si="583"/>
        <v>0.2961314230599541</v>
      </c>
      <c r="DT206" s="103">
        <f t="shared" si="607"/>
        <v>-16.868142416353205</v>
      </c>
      <c r="DU206" s="178"/>
      <c r="DV206" s="179"/>
      <c r="DW206" s="36">
        <v>42448</v>
      </c>
      <c r="DX206" s="104">
        <v>5.3080000000000007</v>
      </c>
      <c r="DY206" s="107">
        <v>5.2383500000000005</v>
      </c>
      <c r="DZ206" s="173">
        <v>-17.558645634559987</v>
      </c>
      <c r="EA206" s="197">
        <f t="shared" si="569"/>
        <v>0.26921038459995827</v>
      </c>
      <c r="EB206" s="219">
        <v>3.4616499999999988</v>
      </c>
      <c r="EC206" s="159">
        <f t="shared" si="608"/>
        <v>0</v>
      </c>
      <c r="ED206" s="227">
        <f t="shared" si="609"/>
        <v>1.6</v>
      </c>
      <c r="EE206" s="198">
        <f t="shared" si="505"/>
        <v>-13.169497155247139</v>
      </c>
      <c r="EF206" s="198">
        <f t="shared" si="553"/>
        <v>0.43073661535993324</v>
      </c>
      <c r="EG206" s="503">
        <f t="shared" si="610"/>
        <v>0</v>
      </c>
      <c r="EH206" s="503">
        <f t="shared" si="611"/>
        <v>0</v>
      </c>
      <c r="EI206" s="503">
        <f t="shared" si="507"/>
        <v>0.13460519229997914</v>
      </c>
      <c r="EJ206" s="503">
        <f t="shared" si="508"/>
        <v>0</v>
      </c>
      <c r="EK206" s="504">
        <f t="shared" si="465"/>
        <v>-12.000234833003148</v>
      </c>
      <c r="EL206" s="513">
        <f>IF(AND(EK205&lt;-23,EB206&lt;-2),(SUM(EF206:EJ206)*0.6),(SUM(EF206:EJ206)))</f>
        <v>0.56534180765991238</v>
      </c>
      <c r="EM206" s="513">
        <f t="shared" si="561"/>
        <v>0.56534180765991238</v>
      </c>
      <c r="EN206" s="513">
        <f t="shared" si="509"/>
        <v>0.56534180765991238</v>
      </c>
      <c r="EO206" s="513">
        <f t="shared" si="612"/>
        <v>0.56534180765991238</v>
      </c>
      <c r="EP206" s="513">
        <f t="shared" si="584"/>
        <v>0.39573926536193865</v>
      </c>
      <c r="EQ206" s="103">
        <f t="shared" si="613"/>
        <v>-12.345703027179329</v>
      </c>
      <c r="ER206" s="178"/>
      <c r="ES206" s="179"/>
      <c r="ET206" s="36">
        <v>42448</v>
      </c>
      <c r="EU206" s="104">
        <v>5.3080000000000007</v>
      </c>
      <c r="EV206" s="107">
        <v>5.2383500000000005</v>
      </c>
      <c r="EW206" s="173">
        <v>-17.558645634559987</v>
      </c>
      <c r="EX206" s="197">
        <f t="shared" si="570"/>
        <v>0.26921038459995827</v>
      </c>
      <c r="EY206" s="219">
        <v>-1.6383500000000009</v>
      </c>
      <c r="EZ206" s="159">
        <f t="shared" si="614"/>
        <v>1.05</v>
      </c>
      <c r="FA206" s="227">
        <f t="shared" si="615"/>
        <v>0</v>
      </c>
      <c r="FB206" s="198">
        <f t="shared" si="513"/>
        <v>-15.270967733153174</v>
      </c>
      <c r="FC206" s="198">
        <f t="shared" si="554"/>
        <v>0.28267090382995619</v>
      </c>
      <c r="FD206" s="503">
        <f t="shared" si="616"/>
        <v>0</v>
      </c>
      <c r="FE206" s="503">
        <f t="shared" si="617"/>
        <v>0</v>
      </c>
      <c r="FF206" s="503">
        <f t="shared" si="515"/>
        <v>0</v>
      </c>
      <c r="FG206" s="503">
        <f t="shared" si="516"/>
        <v>0.24228934613996245</v>
      </c>
      <c r="FH206" s="504">
        <f t="shared" si="466"/>
        <v>-15.077361011477164</v>
      </c>
      <c r="FI206" s="513">
        <f>IF(AND(FH205&lt;-23,EY206&lt;-2),(SUM(FC206:FG206)*0.6),(SUM(FC206:FG206)))</f>
        <v>0.52496024996991864</v>
      </c>
      <c r="FJ206" s="513">
        <f t="shared" si="562"/>
        <v>0.52496024996991864</v>
      </c>
      <c r="FK206" s="513">
        <f t="shared" si="517"/>
        <v>0.52496024996991864</v>
      </c>
      <c r="FL206" s="513">
        <f t="shared" si="618"/>
        <v>0.52496024996991864</v>
      </c>
      <c r="FM206" s="513">
        <f t="shared" si="585"/>
        <v>0.52496024996991864</v>
      </c>
      <c r="FN206" s="103">
        <f t="shared" si="619"/>
        <v>-13.306331569641957</v>
      </c>
      <c r="FO206" s="178"/>
      <c r="FP206" s="179"/>
      <c r="FQ206" s="36">
        <v>42448</v>
      </c>
      <c r="FR206" s="104">
        <v>5.3080000000000007</v>
      </c>
      <c r="FS206" s="107">
        <v>5.2383500000000005</v>
      </c>
      <c r="FT206" s="173">
        <v>-17.558645634559987</v>
      </c>
      <c r="FU206" s="197">
        <f t="shared" si="571"/>
        <v>0.26921038459995827</v>
      </c>
      <c r="FV206" s="218">
        <v>-3.8350000000000328E-2</v>
      </c>
      <c r="FW206" s="159">
        <f t="shared" si="620"/>
        <v>0</v>
      </c>
      <c r="FX206" s="227">
        <f t="shared" si="621"/>
        <v>1.1000000000000001</v>
      </c>
      <c r="FY206" s="198">
        <f t="shared" si="521"/>
        <v>-20.299041216837932</v>
      </c>
      <c r="FZ206" s="198">
        <f t="shared" si="555"/>
        <v>0.2961314230599541</v>
      </c>
      <c r="GA206" s="503">
        <f t="shared" si="622"/>
        <v>0</v>
      </c>
      <c r="GB206" s="503">
        <f t="shared" si="623"/>
        <v>0</v>
      </c>
      <c r="GC206" s="503">
        <f t="shared" si="523"/>
        <v>0</v>
      </c>
      <c r="GD206" s="503">
        <f t="shared" si="524"/>
        <v>0</v>
      </c>
      <c r="GE206" s="504">
        <f t="shared" si="467"/>
        <v>-19.779041216837928</v>
      </c>
      <c r="GF206" s="513">
        <f>IF(AND(GE205&lt;-23,FV206&lt;-2),(SUM(FZ206:GD206)*0.6),(SUM(FZ206:GD206)))</f>
        <v>0.2961314230599541</v>
      </c>
      <c r="GG206" s="513">
        <f t="shared" si="563"/>
        <v>0.2961314230599541</v>
      </c>
      <c r="GH206" s="513">
        <f t="shared" si="525"/>
        <v>0.2961314230599541</v>
      </c>
      <c r="GI206" s="513">
        <f t="shared" si="624"/>
        <v>0.2961314230599541</v>
      </c>
      <c r="GJ206" s="513">
        <f t="shared" si="586"/>
        <v>0.2961314230599541</v>
      </c>
      <c r="GK206" s="103">
        <f t="shared" si="625"/>
        <v>-18.784266139288043</v>
      </c>
      <c r="GL206" s="178"/>
      <c r="GM206" s="179"/>
      <c r="GN206" s="36">
        <v>42448</v>
      </c>
      <c r="GO206" s="104">
        <v>5.3080000000000007</v>
      </c>
      <c r="GP206" s="107">
        <v>5.2383500000000005</v>
      </c>
      <c r="GQ206" s="173">
        <v>-17.558645634559987</v>
      </c>
      <c r="GR206" s="197">
        <f t="shared" si="572"/>
        <v>0.26921038459995827</v>
      </c>
      <c r="GS206" s="218">
        <v>6.1649999999999316E-2</v>
      </c>
      <c r="GT206" s="159">
        <f t="shared" si="626"/>
        <v>0</v>
      </c>
      <c r="GU206" s="227">
        <f t="shared" si="627"/>
        <v>1.1499999999999999</v>
      </c>
      <c r="GV206" s="198">
        <f t="shared" si="529"/>
        <v>-20.603010507802026</v>
      </c>
      <c r="GW206" s="198">
        <f t="shared" si="556"/>
        <v>0.30959194228995202</v>
      </c>
      <c r="GX206" s="503">
        <f t="shared" si="628"/>
        <v>0</v>
      </c>
      <c r="GY206" s="503">
        <f t="shared" si="629"/>
        <v>0</v>
      </c>
      <c r="GZ206" s="503">
        <f t="shared" si="531"/>
        <v>0</v>
      </c>
      <c r="HA206" s="503">
        <f t="shared" si="532"/>
        <v>0</v>
      </c>
      <c r="HB206" s="504">
        <f t="shared" si="468"/>
        <v>-19.981464636935232</v>
      </c>
      <c r="HC206" s="513">
        <f>IF(AND(HB205&lt;-23,GS206&lt;-2),(SUM(GW206:HA206)*0.6),(SUM(GW206:HA206)))</f>
        <v>0.30959194228995202</v>
      </c>
      <c r="HD206" s="513">
        <f t="shared" si="564"/>
        <v>0.30959194228995202</v>
      </c>
      <c r="HE206" s="513">
        <f t="shared" si="533"/>
        <v>0.30959194228995202</v>
      </c>
      <c r="HF206" s="513">
        <f t="shared" si="630"/>
        <v>0.40246952497693761</v>
      </c>
      <c r="HG206" s="513">
        <f t="shared" si="587"/>
        <v>0.40246952497693761</v>
      </c>
      <c r="HH206" s="103">
        <f t="shared" si="631"/>
        <v>-19.517777531960597</v>
      </c>
      <c r="HJ206" s="179"/>
      <c r="HK206" s="36">
        <v>42448</v>
      </c>
      <c r="HL206" s="104">
        <v>5.3080000000000007</v>
      </c>
      <c r="HM206" s="107">
        <v>5.2383500000000005</v>
      </c>
      <c r="HN206" s="173">
        <v>-17.558645634559987</v>
      </c>
      <c r="HO206" s="197">
        <f t="shared" si="573"/>
        <v>0.26921038459995827</v>
      </c>
      <c r="HP206" s="218">
        <v>-0.98835000000000051</v>
      </c>
      <c r="HQ206" s="159">
        <f t="shared" si="632"/>
        <v>0</v>
      </c>
      <c r="HR206" s="227">
        <f t="shared" si="633"/>
        <v>1.1000000000000001</v>
      </c>
      <c r="HS206" s="198">
        <f t="shared" si="537"/>
        <v>-25.072037666369241</v>
      </c>
      <c r="HT206" s="198">
        <f t="shared" si="557"/>
        <v>0.2961314230599541</v>
      </c>
      <c r="HU206" s="503">
        <f t="shared" si="634"/>
        <v>0</v>
      </c>
      <c r="HV206" s="503">
        <f t="shared" si="635"/>
        <v>0</v>
      </c>
      <c r="HW206" s="503">
        <f t="shared" si="539"/>
        <v>0</v>
      </c>
      <c r="HX206" s="503">
        <f t="shared" si="540"/>
        <v>0</v>
      </c>
      <c r="HY206" s="504">
        <f t="shared" si="469"/>
        <v>-23.822146379845229</v>
      </c>
      <c r="HZ206" s="513">
        <f>IF(AND(HY205&lt;-23,HP206&lt;-2),(SUM(HT206:HX206)*0.6),(SUM(HT206:HX206)))</f>
        <v>0.2961314230599541</v>
      </c>
      <c r="IA206" s="513">
        <f t="shared" si="565"/>
        <v>0.11845256922398165</v>
      </c>
      <c r="IB206" s="513">
        <f t="shared" si="541"/>
        <v>0.50342341920192191</v>
      </c>
      <c r="IC206" s="513">
        <f t="shared" si="636"/>
        <v>0.50342341920192191</v>
      </c>
      <c r="ID206" s="513">
        <f t="shared" si="588"/>
        <v>0.50342341920192191</v>
      </c>
      <c r="IE206" s="103">
        <f t="shared" si="637"/>
        <v>-21.652185404458418</v>
      </c>
      <c r="IG206" s="179"/>
      <c r="IH206" s="36">
        <v>42448</v>
      </c>
      <c r="II206" s="104">
        <v>5.3080000000000007</v>
      </c>
      <c r="IJ206" s="107">
        <v>5.2383500000000005</v>
      </c>
      <c r="IK206" s="173">
        <v>-17.558645634559987</v>
      </c>
      <c r="IL206" s="197">
        <f t="shared" si="574"/>
        <v>0.26921038459995827</v>
      </c>
      <c r="IM206" s="218"/>
      <c r="IN206" s="159">
        <f t="shared" si="638"/>
        <v>0</v>
      </c>
      <c r="IO206" s="227">
        <f t="shared" si="639"/>
        <v>1.1000000000000001</v>
      </c>
      <c r="IP206" s="198">
        <f t="shared" si="545"/>
        <v>-17.291844338837947</v>
      </c>
      <c r="IQ206" s="198">
        <f t="shared" si="558"/>
        <v>0.2961314230599541</v>
      </c>
      <c r="IR206" s="503">
        <f t="shared" si="640"/>
        <v>0</v>
      </c>
      <c r="IS206" s="503">
        <f t="shared" si="641"/>
        <v>0</v>
      </c>
      <c r="IT206" s="503">
        <f t="shared" si="547"/>
        <v>0</v>
      </c>
      <c r="IU206" s="503">
        <f t="shared" si="548"/>
        <v>0</v>
      </c>
      <c r="IV206" s="504">
        <f t="shared" si="470"/>
        <v>-16.83601207980713</v>
      </c>
      <c r="IW206" s="513">
        <f>IF(AND(IV205&lt;-23,IM206&lt;-2),(SUM(IQ206:IU206)*0.6),(SUM(IQ206:IU206)))</f>
        <v>0.2961314230599541</v>
      </c>
      <c r="IX206" s="513">
        <f t="shared" si="566"/>
        <v>0.2961314230599541</v>
      </c>
      <c r="IY206" s="513">
        <f t="shared" si="549"/>
        <v>0.2961314230599541</v>
      </c>
      <c r="IZ206" s="513">
        <f t="shared" si="642"/>
        <v>0.2961314230599541</v>
      </c>
      <c r="JA206" s="513">
        <f t="shared" si="589"/>
        <v>0.2961314230599541</v>
      </c>
      <c r="JB206" s="103">
        <f t="shared" si="643"/>
        <v>-16.436858426252023</v>
      </c>
      <c r="JC206" s="227"/>
      <c r="JD206" s="170">
        <v>-17.558645634559987</v>
      </c>
      <c r="JF206" s="159">
        <v>-3.9383500000000007</v>
      </c>
      <c r="JG206" s="159">
        <f t="shared" si="590"/>
        <v>-15.786278199471898</v>
      </c>
      <c r="JH206" s="159"/>
      <c r="JJ206" s="159">
        <v>-0.73835000000000051</v>
      </c>
      <c r="JK206" s="159">
        <f t="shared" si="591"/>
        <v>-16.868142416353205</v>
      </c>
      <c r="JL206" s="159"/>
      <c r="JN206" s="159">
        <v>3.4616499999999988</v>
      </c>
      <c r="JO206" s="159">
        <f t="shared" si="592"/>
        <v>-12.345703027179329</v>
      </c>
      <c r="JP206" s="159"/>
      <c r="JR206" s="159">
        <v>-1.6383500000000009</v>
      </c>
      <c r="JS206" s="159">
        <f t="shared" si="579"/>
        <v>-13.306331569641957</v>
      </c>
      <c r="JT206" s="159"/>
      <c r="JV206" s="159">
        <v>-3.8350000000000328E-2</v>
      </c>
      <c r="JW206" s="159">
        <f t="shared" si="593"/>
        <v>-18.784266139288043</v>
      </c>
      <c r="JX206" s="159"/>
      <c r="JZ206" s="159">
        <v>6.1649999999999316E-2</v>
      </c>
      <c r="KA206" s="159">
        <f t="shared" si="594"/>
        <v>-19.517777531960597</v>
      </c>
      <c r="KB206" s="159"/>
      <c r="KD206" s="370">
        <v>-0.98835000000000051</v>
      </c>
      <c r="KE206" s="159">
        <f t="shared" si="595"/>
        <v>-21.652185404458418</v>
      </c>
      <c r="KF206" s="159"/>
      <c r="KH206" s="218"/>
      <c r="KI206" s="159"/>
      <c r="KJ206" s="159"/>
      <c r="KK206" s="36">
        <v>42448</v>
      </c>
      <c r="KL206" s="36"/>
    </row>
    <row r="207" spans="1:315" ht="15.75" thickBot="1" x14ac:dyDescent="0.3">
      <c r="A207" s="95">
        <v>41352</v>
      </c>
      <c r="B207" s="36">
        <v>41352</v>
      </c>
      <c r="C207" s="303">
        <v>1.3</v>
      </c>
      <c r="D207" s="303">
        <v>4.5</v>
      </c>
      <c r="E207" s="303">
        <v>8.6999999999999993</v>
      </c>
      <c r="F207" s="303">
        <v>3.5999999999999996</v>
      </c>
      <c r="G207" s="303">
        <v>5.2</v>
      </c>
      <c r="H207" s="303">
        <v>5.3</v>
      </c>
      <c r="I207" s="303">
        <v>4.25</v>
      </c>
      <c r="J207" s="303"/>
      <c r="K207" s="105"/>
      <c r="L207" s="36">
        <v>42448</v>
      </c>
      <c r="M207" s="104">
        <v>5.3080000000000007</v>
      </c>
      <c r="N207" s="98">
        <f t="shared" si="453"/>
        <v>5.2383500000000005</v>
      </c>
      <c r="O207" s="107">
        <f t="shared" si="454"/>
        <v>5.1691666666666665</v>
      </c>
      <c r="P207" s="264"/>
      <c r="Q207" s="177">
        <v>42448</v>
      </c>
      <c r="R207" s="303">
        <v>1.3</v>
      </c>
      <c r="S207" s="219">
        <v>-3.9383500000000007</v>
      </c>
      <c r="U207" s="303">
        <v>4.5</v>
      </c>
      <c r="V207" s="219">
        <v>-0.73835000000000051</v>
      </c>
      <c r="X207" s="303">
        <v>8.6999999999999993</v>
      </c>
      <c r="Y207" s="219">
        <v>3.4616499999999988</v>
      </c>
      <c r="AA207" s="303">
        <v>3.5999999999999996</v>
      </c>
      <c r="AB207" s="219">
        <v>-1.6383500000000009</v>
      </c>
      <c r="AD207" s="303">
        <v>5.2</v>
      </c>
      <c r="AE207" s="218">
        <v>-3.8350000000000328E-2</v>
      </c>
      <c r="AG207" s="303">
        <v>5.3</v>
      </c>
      <c r="AH207" s="218">
        <v>6.1649999999999316E-2</v>
      </c>
      <c r="AJ207" s="303">
        <v>4.25</v>
      </c>
      <c r="AK207" s="218">
        <v>-0.98835000000000051</v>
      </c>
      <c r="AL207" s="103"/>
      <c r="AM207" s="485"/>
      <c r="AN207" s="103"/>
      <c r="AO207" s="103"/>
      <c r="AZ207" s="36">
        <v>42449</v>
      </c>
      <c r="BA207" s="303">
        <v>4.45</v>
      </c>
      <c r="BB207" s="227"/>
      <c r="BC207" s="303">
        <v>4.75</v>
      </c>
      <c r="BD207" s="184"/>
      <c r="BE207" s="303">
        <v>9.65</v>
      </c>
      <c r="BF207" s="184"/>
      <c r="BG207" s="303">
        <v>4.55</v>
      </c>
      <c r="BH207" s="184"/>
      <c r="BI207" s="303">
        <v>2.4000000000000004</v>
      </c>
      <c r="BJ207" s="184"/>
      <c r="BK207" s="303">
        <v>5.9499999999999993</v>
      </c>
      <c r="BL207" s="374"/>
      <c r="BM207" s="303">
        <v>4.8</v>
      </c>
      <c r="BN207" s="227"/>
      <c r="BO207" s="103"/>
      <c r="BP207" s="227"/>
      <c r="BQ207">
        <f t="shared" si="578"/>
        <v>1</v>
      </c>
      <c r="BR207" s="36">
        <v>42434</v>
      </c>
      <c r="BS207">
        <v>139</v>
      </c>
      <c r="BT207">
        <f t="shared" si="575"/>
        <v>1.39</v>
      </c>
      <c r="BU207" s="100"/>
      <c r="BV207" s="36">
        <v>42449</v>
      </c>
      <c r="BW207" s="100">
        <v>153</v>
      </c>
      <c r="BX207" s="100">
        <f t="shared" si="576"/>
        <v>1.53</v>
      </c>
      <c r="BY207" s="100">
        <f t="shared" si="577"/>
        <v>-17.279863215959971</v>
      </c>
      <c r="BZ207" s="116"/>
      <c r="CA207" s="116"/>
      <c r="CC207" s="36">
        <v>42449</v>
      </c>
      <c r="CD207" s="104">
        <v>5.4486999999999997</v>
      </c>
      <c r="CE207" s="107">
        <v>5.3783500000000002</v>
      </c>
      <c r="CF207" s="173">
        <v>-17.279863215959971</v>
      </c>
      <c r="CG207" s="197">
        <f t="shared" si="567"/>
        <v>0.27878241860001651</v>
      </c>
      <c r="CH207" s="219">
        <v>-0.92835000000000001</v>
      </c>
      <c r="CI207" s="159">
        <f t="shared" si="596"/>
        <v>0</v>
      </c>
      <c r="CJ207" s="227">
        <f t="shared" si="597"/>
        <v>1.1000000000000001</v>
      </c>
      <c r="CK207" s="198">
        <f t="shared" si="489"/>
        <v>-16.545522784475878</v>
      </c>
      <c r="CL207" s="198">
        <f t="shared" si="551"/>
        <v>0.30666066046001816</v>
      </c>
      <c r="CM207" s="503">
        <f t="shared" si="598"/>
        <v>0</v>
      </c>
      <c r="CN207" s="503">
        <f t="shared" si="599"/>
        <v>0</v>
      </c>
      <c r="CO207" s="503">
        <f t="shared" si="491"/>
        <v>0</v>
      </c>
      <c r="CP207" s="503">
        <f t="shared" si="492"/>
        <v>0</v>
      </c>
      <c r="CQ207" s="504">
        <f t="shared" si="463"/>
        <v>-16.395522784475876</v>
      </c>
      <c r="CR207" s="513">
        <f t="shared" ref="CR207:CR229" si="644">IF(AND(CQ206&lt;-23,CH207&lt;-2),(SUM(CL207:CP207)*0.6),(SUM(CL207:CP207)))</f>
        <v>0.30666066046001816</v>
      </c>
      <c r="CS207" s="513">
        <f t="shared" si="559"/>
        <v>0.30666066046001816</v>
      </c>
      <c r="CT207" s="513">
        <f t="shared" si="493"/>
        <v>0.30666066046001816</v>
      </c>
      <c r="CU207" s="513">
        <f t="shared" si="600"/>
        <v>0.30666066046001816</v>
      </c>
      <c r="CV207" s="513">
        <f t="shared" si="582"/>
        <v>0.30666066046001816</v>
      </c>
      <c r="CW207" s="103">
        <f t="shared" si="601"/>
        <v>-15.47961753901188</v>
      </c>
      <c r="CZ207" s="36">
        <v>42449</v>
      </c>
      <c r="DA207" s="104">
        <v>5.4486999999999997</v>
      </c>
      <c r="DB207" s="107">
        <v>5.3783500000000002</v>
      </c>
      <c r="DC207" s="173">
        <v>-17.279863215959971</v>
      </c>
      <c r="DD207" s="197">
        <f t="shared" si="568"/>
        <v>0.27878241860001651</v>
      </c>
      <c r="DE207" s="219">
        <v>-0.62835000000000019</v>
      </c>
      <c r="DF207" s="159">
        <f t="shared" si="602"/>
        <v>0</v>
      </c>
      <c r="DG207" s="227">
        <f t="shared" si="603"/>
        <v>1.1000000000000001</v>
      </c>
      <c r="DH207" s="198">
        <f t="shared" si="497"/>
        <v>-19.68087245202323</v>
      </c>
      <c r="DI207" s="198">
        <f t="shared" si="552"/>
        <v>0.30666066046001816</v>
      </c>
      <c r="DJ207" s="503">
        <f t="shared" si="604"/>
        <v>0</v>
      </c>
      <c r="DK207" s="503">
        <f t="shared" si="605"/>
        <v>0</v>
      </c>
      <c r="DL207" s="503">
        <f t="shared" si="499"/>
        <v>0</v>
      </c>
      <c r="DM207" s="503">
        <f t="shared" si="500"/>
        <v>0</v>
      </c>
      <c r="DN207" s="504">
        <f t="shared" si="464"/>
        <v>-19.380396307143229</v>
      </c>
      <c r="DO207" s="513">
        <f t="shared" ref="DO207:DO229" si="645">IF(AND(DN206&lt;-23,DE207&lt;-2),(SUM(DI207:DM207)*0.6),(SUM(DI207:DM207)))</f>
        <v>0.30666066046001816</v>
      </c>
      <c r="DP207" s="513">
        <f t="shared" si="560"/>
        <v>0.30666066046001816</v>
      </c>
      <c r="DQ207" s="513">
        <f t="shared" si="501"/>
        <v>0.30666066046001816</v>
      </c>
      <c r="DR207" s="513">
        <f t="shared" si="606"/>
        <v>0.30666066046001816</v>
      </c>
      <c r="DS207" s="513">
        <f t="shared" si="583"/>
        <v>0.30666066046001816</v>
      </c>
      <c r="DT207" s="103">
        <f t="shared" si="607"/>
        <v>-16.561481755893187</v>
      </c>
      <c r="DU207" s="178"/>
      <c r="DV207" s="179"/>
      <c r="DW207" s="36">
        <v>42449</v>
      </c>
      <c r="DX207" s="104">
        <v>5.4486999999999997</v>
      </c>
      <c r="DY207" s="107">
        <v>5.3783500000000002</v>
      </c>
      <c r="DZ207" s="173">
        <v>-17.279863215959971</v>
      </c>
      <c r="EA207" s="197">
        <f t="shared" si="569"/>
        <v>0.27878241860001651</v>
      </c>
      <c r="EB207" s="219">
        <v>4.2716500000000002</v>
      </c>
      <c r="EC207" s="159">
        <f t="shared" si="608"/>
        <v>0</v>
      </c>
      <c r="ED207" s="227">
        <f t="shared" si="609"/>
        <v>1.8</v>
      </c>
      <c r="EE207" s="198">
        <f t="shared" si="505"/>
        <v>-12.66768880176711</v>
      </c>
      <c r="EF207" s="198">
        <f t="shared" si="553"/>
        <v>0.50180835348002972</v>
      </c>
      <c r="EG207" s="503">
        <f t="shared" si="610"/>
        <v>0</v>
      </c>
      <c r="EH207" s="503">
        <f t="shared" si="611"/>
        <v>0</v>
      </c>
      <c r="EI207" s="503">
        <f t="shared" si="507"/>
        <v>0.13939120930000826</v>
      </c>
      <c r="EJ207" s="503">
        <f t="shared" si="508"/>
        <v>0</v>
      </c>
      <c r="EK207" s="504">
        <f t="shared" si="465"/>
        <v>-11.35903527022311</v>
      </c>
      <c r="EL207" s="513">
        <f t="shared" ref="EL207:EL229" si="646">IF(AND(EK206&lt;-23,EB207&lt;-2),(SUM(EF207:EJ207)*0.6),(SUM(EF207:EJ207)))</f>
        <v>0.64119956278003798</v>
      </c>
      <c r="EM207" s="513">
        <f t="shared" si="561"/>
        <v>0.64119956278003798</v>
      </c>
      <c r="EN207" s="513">
        <f t="shared" si="509"/>
        <v>0.64119956278003798</v>
      </c>
      <c r="EO207" s="513">
        <f t="shared" si="612"/>
        <v>0.64119956278003798</v>
      </c>
      <c r="EP207" s="513">
        <f t="shared" si="584"/>
        <v>0.44883969394602657</v>
      </c>
      <c r="EQ207" s="103">
        <f t="shared" si="613"/>
        <v>-11.896863333233302</v>
      </c>
      <c r="ER207" s="178"/>
      <c r="ES207" s="179"/>
      <c r="ET207" s="36">
        <v>42449</v>
      </c>
      <c r="EU207" s="104">
        <v>5.4486999999999997</v>
      </c>
      <c r="EV207" s="107">
        <v>5.3783500000000002</v>
      </c>
      <c r="EW207" s="173">
        <v>-17.279863215959971</v>
      </c>
      <c r="EX207" s="197">
        <f t="shared" si="570"/>
        <v>0.27878241860001651</v>
      </c>
      <c r="EY207" s="219">
        <v>-0.82835000000000036</v>
      </c>
      <c r="EZ207" s="159">
        <f t="shared" si="614"/>
        <v>0</v>
      </c>
      <c r="FA207" s="227">
        <f t="shared" si="615"/>
        <v>1.1000000000000001</v>
      </c>
      <c r="FB207" s="198">
        <f t="shared" si="513"/>
        <v>-14.964307072693156</v>
      </c>
      <c r="FC207" s="198">
        <f t="shared" si="554"/>
        <v>0.30666066046001816</v>
      </c>
      <c r="FD207" s="503">
        <f t="shared" si="616"/>
        <v>0</v>
      </c>
      <c r="FE207" s="503">
        <f t="shared" si="617"/>
        <v>0</v>
      </c>
      <c r="FF207" s="503">
        <f t="shared" si="515"/>
        <v>0</v>
      </c>
      <c r="FG207" s="503">
        <f t="shared" si="516"/>
        <v>0</v>
      </c>
      <c r="FH207" s="504">
        <f t="shared" si="466"/>
        <v>-14.770700351017146</v>
      </c>
      <c r="FI207" s="513">
        <f t="shared" ref="FI207:FI229" si="647">IF(AND(FH206&lt;-23,EY207&lt;-2),(SUM(FC207:FG207)*0.6),(SUM(FC207:FG207)))</f>
        <v>0.30666066046001816</v>
      </c>
      <c r="FJ207" s="513">
        <f t="shared" si="562"/>
        <v>0.30666066046001816</v>
      </c>
      <c r="FK207" s="513">
        <f t="shared" si="517"/>
        <v>0.30666066046001816</v>
      </c>
      <c r="FL207" s="513">
        <f t="shared" si="618"/>
        <v>0.30666066046001816</v>
      </c>
      <c r="FM207" s="513">
        <f t="shared" si="585"/>
        <v>0.30666066046001816</v>
      </c>
      <c r="FN207" s="103">
        <f t="shared" si="619"/>
        <v>-12.999670909181939</v>
      </c>
      <c r="FO207" s="178"/>
      <c r="FP207" s="179"/>
      <c r="FQ207" s="36">
        <v>42449</v>
      </c>
      <c r="FR207" s="104">
        <v>5.4486999999999997</v>
      </c>
      <c r="FS207" s="107">
        <v>5.3783500000000002</v>
      </c>
      <c r="FT207" s="173">
        <v>-17.279863215959971</v>
      </c>
      <c r="FU207" s="197">
        <f t="shared" si="571"/>
        <v>0.27878241860001651</v>
      </c>
      <c r="FV207" s="218">
        <v>-2.9783499999999998</v>
      </c>
      <c r="FW207" s="159">
        <f t="shared" si="620"/>
        <v>1</v>
      </c>
      <c r="FX207" s="227">
        <f t="shared" si="621"/>
        <v>0</v>
      </c>
      <c r="FY207" s="198">
        <f t="shared" si="521"/>
        <v>-20.020258798237915</v>
      </c>
      <c r="FZ207" s="198">
        <f t="shared" si="555"/>
        <v>0.27878241860001651</v>
      </c>
      <c r="GA207" s="503">
        <f t="shared" si="622"/>
        <v>0</v>
      </c>
      <c r="GB207" s="503">
        <f t="shared" si="623"/>
        <v>0</v>
      </c>
      <c r="GC207" s="503">
        <f t="shared" si="523"/>
        <v>0</v>
      </c>
      <c r="GD207" s="503">
        <f t="shared" si="524"/>
        <v>0</v>
      </c>
      <c r="GE207" s="504">
        <f t="shared" si="467"/>
        <v>-19.500258798237912</v>
      </c>
      <c r="GF207" s="513">
        <f t="shared" ref="GF207:GF229" si="648">IF(AND(GE206&lt;-23,FV207&lt;-2),(SUM(FZ207:GD207)*0.6),(SUM(FZ207:GD207)))</f>
        <v>0.27878241860001651</v>
      </c>
      <c r="GG207" s="513">
        <f t="shared" si="563"/>
        <v>0.27878241860001651</v>
      </c>
      <c r="GH207" s="513">
        <f t="shared" si="525"/>
        <v>0.27878241860001651</v>
      </c>
      <c r="GI207" s="513">
        <f t="shared" si="624"/>
        <v>0.27878241860001651</v>
      </c>
      <c r="GJ207" s="513">
        <f t="shared" si="586"/>
        <v>0.27878241860001651</v>
      </c>
      <c r="GK207" s="103">
        <f t="shared" si="625"/>
        <v>-18.505483720688026</v>
      </c>
      <c r="GL207" s="178"/>
      <c r="GM207" s="179"/>
      <c r="GN207" s="36">
        <v>42449</v>
      </c>
      <c r="GO207" s="104">
        <v>5.4486999999999997</v>
      </c>
      <c r="GP207" s="107">
        <v>5.3783500000000002</v>
      </c>
      <c r="GQ207" s="173">
        <v>-17.279863215959971</v>
      </c>
      <c r="GR207" s="197">
        <f t="shared" si="572"/>
        <v>0.27878241860001651</v>
      </c>
      <c r="GS207" s="218">
        <v>0.5716499999999991</v>
      </c>
      <c r="GT207" s="159">
        <f t="shared" si="626"/>
        <v>0</v>
      </c>
      <c r="GU207" s="227">
        <f t="shared" si="627"/>
        <v>1.1499999999999999</v>
      </c>
      <c r="GV207" s="198">
        <f t="shared" si="529"/>
        <v>-20.282410726412007</v>
      </c>
      <c r="GW207" s="198">
        <f t="shared" si="556"/>
        <v>0.32059978139001899</v>
      </c>
      <c r="GX207" s="503">
        <f t="shared" si="628"/>
        <v>0</v>
      </c>
      <c r="GY207" s="503">
        <f t="shared" si="629"/>
        <v>0</v>
      </c>
      <c r="GZ207" s="503">
        <f t="shared" si="531"/>
        <v>0</v>
      </c>
      <c r="HA207" s="503">
        <f t="shared" si="532"/>
        <v>0</v>
      </c>
      <c r="HB207" s="504">
        <f t="shared" si="468"/>
        <v>-19.660864855545213</v>
      </c>
      <c r="HC207" s="513">
        <f t="shared" ref="HC207:HC229" si="649">IF(AND(HB206&lt;-23,GS207&lt;-2),(SUM(GW207:HA207)*0.6),(SUM(GW207:HA207)))</f>
        <v>0.32059978139001899</v>
      </c>
      <c r="HD207" s="513">
        <f t="shared" si="564"/>
        <v>0.32059978139001899</v>
      </c>
      <c r="HE207" s="513">
        <f t="shared" si="533"/>
        <v>0.32059978139001899</v>
      </c>
      <c r="HF207" s="513">
        <f t="shared" si="630"/>
        <v>0.41677971580702472</v>
      </c>
      <c r="HG207" s="513">
        <f t="shared" si="587"/>
        <v>0.41677971580702472</v>
      </c>
      <c r="HH207" s="103">
        <f t="shared" si="631"/>
        <v>-19.100997816153573</v>
      </c>
      <c r="HJ207" s="179"/>
      <c r="HK207" s="36">
        <v>42449</v>
      </c>
      <c r="HL207" s="104">
        <v>5.4486999999999997</v>
      </c>
      <c r="HM207" s="107">
        <v>5.3783500000000002</v>
      </c>
      <c r="HN207" s="173">
        <v>-17.279863215959971</v>
      </c>
      <c r="HO207" s="197">
        <f t="shared" si="573"/>
        <v>0.27878241860001651</v>
      </c>
      <c r="HP207" s="218">
        <v>-0.57835000000000036</v>
      </c>
      <c r="HQ207" s="159">
        <f t="shared" si="632"/>
        <v>0</v>
      </c>
      <c r="HR207" s="227">
        <f t="shared" si="633"/>
        <v>1.1000000000000001</v>
      </c>
      <c r="HS207" s="198">
        <f t="shared" si="537"/>
        <v>-24.765377005909222</v>
      </c>
      <c r="HT207" s="198">
        <f t="shared" si="557"/>
        <v>0.30666066046001816</v>
      </c>
      <c r="HU207" s="503">
        <f t="shared" si="634"/>
        <v>0</v>
      </c>
      <c r="HV207" s="503">
        <f t="shared" si="635"/>
        <v>0</v>
      </c>
      <c r="HW207" s="503">
        <f t="shared" si="539"/>
        <v>0</v>
      </c>
      <c r="HX207" s="503">
        <f t="shared" si="540"/>
        <v>0</v>
      </c>
      <c r="HY207" s="504">
        <f t="shared" si="469"/>
        <v>-23.515485719385211</v>
      </c>
      <c r="HZ207" s="513">
        <f t="shared" ref="HZ207:HZ229" si="650">IF(AND(HY206&lt;-23,HP207&lt;-2),(SUM(HT207:HX207)*0.6),(SUM(HT207:HX207)))</f>
        <v>0.30666066046001816</v>
      </c>
      <c r="IA207" s="513">
        <f t="shared" si="565"/>
        <v>0.30666066046001816</v>
      </c>
      <c r="IB207" s="513">
        <f t="shared" si="541"/>
        <v>0.52132312278203086</v>
      </c>
      <c r="IC207" s="513">
        <f t="shared" si="636"/>
        <v>0.52132312278203086</v>
      </c>
      <c r="ID207" s="513">
        <f t="shared" si="588"/>
        <v>0.52132312278203086</v>
      </c>
      <c r="IE207" s="103">
        <f t="shared" si="637"/>
        <v>-21.130862281676386</v>
      </c>
      <c r="IG207" s="179"/>
      <c r="IH207" s="36">
        <v>42449</v>
      </c>
      <c r="II207" s="104">
        <v>5.4486999999999997</v>
      </c>
      <c r="IJ207" s="107">
        <v>5.3783500000000002</v>
      </c>
      <c r="IK207" s="173">
        <v>-17.279863215959971</v>
      </c>
      <c r="IL207" s="197">
        <f t="shared" si="574"/>
        <v>0.27878241860001651</v>
      </c>
      <c r="IM207" s="218"/>
      <c r="IN207" s="159">
        <f t="shared" si="638"/>
        <v>0</v>
      </c>
      <c r="IO207" s="227">
        <f t="shared" si="639"/>
        <v>1.1000000000000001</v>
      </c>
      <c r="IP207" s="198">
        <f t="shared" si="545"/>
        <v>-16.985183678377929</v>
      </c>
      <c r="IQ207" s="198">
        <f t="shared" si="558"/>
        <v>0.30666066046001816</v>
      </c>
      <c r="IR207" s="503">
        <f t="shared" si="640"/>
        <v>0</v>
      </c>
      <c r="IS207" s="503">
        <f t="shared" si="641"/>
        <v>0</v>
      </c>
      <c r="IT207" s="503">
        <f t="shared" si="547"/>
        <v>0</v>
      </c>
      <c r="IU207" s="503">
        <f t="shared" si="548"/>
        <v>0</v>
      </c>
      <c r="IV207" s="504">
        <f t="shared" si="470"/>
        <v>-16.529351419347112</v>
      </c>
      <c r="IW207" s="513">
        <f t="shared" ref="IW207:IW229" si="651">IF(AND(IV206&lt;-23,IM207&lt;-2),(SUM(IQ207:IU207)*0.6),(SUM(IQ207:IU207)))</f>
        <v>0.30666066046001816</v>
      </c>
      <c r="IX207" s="513">
        <f t="shared" si="566"/>
        <v>0.30666066046001816</v>
      </c>
      <c r="IY207" s="513">
        <f t="shared" si="549"/>
        <v>0.30666066046001816</v>
      </c>
      <c r="IZ207" s="513">
        <f t="shared" si="642"/>
        <v>0.30666066046001816</v>
      </c>
      <c r="JA207" s="513">
        <f t="shared" si="589"/>
        <v>0.30666066046001816</v>
      </c>
      <c r="JB207" s="103">
        <f t="shared" si="643"/>
        <v>-16.130197765792005</v>
      </c>
      <c r="JC207" s="227"/>
      <c r="JD207" s="170">
        <v>-17.279863215959971</v>
      </c>
      <c r="JF207" s="159">
        <v>-0.92835000000000001</v>
      </c>
      <c r="JG207" s="159">
        <f t="shared" si="590"/>
        <v>-15.47961753901188</v>
      </c>
      <c r="JH207" s="159"/>
      <c r="JJ207" s="159">
        <v>-0.62835000000000019</v>
      </c>
      <c r="JK207" s="159">
        <f t="shared" si="591"/>
        <v>-16.561481755893187</v>
      </c>
      <c r="JL207" s="159"/>
      <c r="JN207" s="159">
        <v>4.2716500000000002</v>
      </c>
      <c r="JO207" s="159">
        <f t="shared" si="592"/>
        <v>-11.896863333233302</v>
      </c>
      <c r="JP207" s="159"/>
      <c r="JR207" s="159">
        <v>-0.82835000000000036</v>
      </c>
      <c r="JS207" s="159">
        <f t="shared" si="579"/>
        <v>-12.999670909181939</v>
      </c>
      <c r="JT207" s="159"/>
      <c r="JV207" s="159">
        <v>-2.9783499999999998</v>
      </c>
      <c r="JW207" s="159">
        <f t="shared" si="593"/>
        <v>-18.505483720688026</v>
      </c>
      <c r="JX207" s="159"/>
      <c r="JZ207" s="159">
        <v>0.5716499999999991</v>
      </c>
      <c r="KA207" s="159">
        <f t="shared" si="594"/>
        <v>-19.100997816153573</v>
      </c>
      <c r="KB207" s="159"/>
      <c r="KD207" s="370">
        <v>-0.57835000000000036</v>
      </c>
      <c r="KE207" s="159">
        <f t="shared" si="595"/>
        <v>-21.130862281676386</v>
      </c>
      <c r="KF207" s="159"/>
      <c r="KH207" s="218"/>
      <c r="KI207" s="159"/>
      <c r="KJ207" s="159"/>
      <c r="KK207" s="36">
        <v>42449</v>
      </c>
      <c r="KL207" s="36"/>
    </row>
    <row r="208" spans="1:315" ht="15.75" thickBot="1" x14ac:dyDescent="0.3">
      <c r="A208" s="95">
        <v>41353</v>
      </c>
      <c r="B208" s="36">
        <v>41353</v>
      </c>
      <c r="C208" s="303">
        <v>4.45</v>
      </c>
      <c r="D208" s="303">
        <v>4.75</v>
      </c>
      <c r="E208" s="303">
        <v>9.65</v>
      </c>
      <c r="F208" s="303">
        <v>4.55</v>
      </c>
      <c r="G208" s="303">
        <v>2.4000000000000004</v>
      </c>
      <c r="H208" s="303">
        <v>5.9499999999999993</v>
      </c>
      <c r="I208" s="303">
        <v>4.8</v>
      </c>
      <c r="J208" s="303"/>
      <c r="K208" s="105"/>
      <c r="L208" s="36">
        <v>42449</v>
      </c>
      <c r="M208" s="104">
        <v>5.4486999999999997</v>
      </c>
      <c r="N208" s="98">
        <f t="shared" si="453"/>
        <v>5.3783500000000002</v>
      </c>
      <c r="O208" s="107">
        <f t="shared" si="454"/>
        <v>5.3084666666666669</v>
      </c>
      <c r="P208" s="264"/>
      <c r="Q208" s="177">
        <v>42449</v>
      </c>
      <c r="R208" s="303">
        <v>4.45</v>
      </c>
      <c r="S208" s="219">
        <v>-0.92835000000000001</v>
      </c>
      <c r="U208" s="303">
        <v>4.75</v>
      </c>
      <c r="V208" s="219">
        <v>-0.62835000000000019</v>
      </c>
      <c r="X208" s="303">
        <v>9.65</v>
      </c>
      <c r="Y208" s="219">
        <v>4.2716500000000002</v>
      </c>
      <c r="AA208" s="303">
        <v>4.55</v>
      </c>
      <c r="AB208" s="219">
        <v>-0.82835000000000036</v>
      </c>
      <c r="AD208" s="303">
        <v>2.4000000000000004</v>
      </c>
      <c r="AE208" s="218">
        <v>-2.9783499999999998</v>
      </c>
      <c r="AG208" s="303">
        <v>5.9499999999999993</v>
      </c>
      <c r="AH208" s="218">
        <v>0.5716499999999991</v>
      </c>
      <c r="AJ208" s="303">
        <v>4.8</v>
      </c>
      <c r="AK208" s="218">
        <v>-0.57835000000000036</v>
      </c>
      <c r="AL208" s="103"/>
      <c r="AM208" s="485"/>
      <c r="AN208" s="103"/>
      <c r="AO208" s="103"/>
      <c r="AZ208" s="36">
        <v>42450</v>
      </c>
      <c r="BA208" s="303">
        <v>5.25</v>
      </c>
      <c r="BB208" s="227">
        <v>-16.097622222222221</v>
      </c>
      <c r="BC208" s="303">
        <v>2.4500000000000002</v>
      </c>
      <c r="BD208" s="184"/>
      <c r="BE208" s="303">
        <v>10.6</v>
      </c>
      <c r="BF208" s="184"/>
      <c r="BG208" s="303">
        <v>7.0500000000000007</v>
      </c>
      <c r="BH208" s="184"/>
      <c r="BI208" s="303">
        <v>2.8499999999999996</v>
      </c>
      <c r="BJ208" s="184"/>
      <c r="BK208" s="303">
        <v>5.6999999999999993</v>
      </c>
      <c r="BL208" s="374"/>
      <c r="BM208" s="303">
        <v>5.6</v>
      </c>
      <c r="BN208" s="227"/>
      <c r="BO208" s="103"/>
      <c r="BP208" s="227"/>
      <c r="BQ208">
        <f t="shared" si="578"/>
        <v>1</v>
      </c>
      <c r="BR208" s="36">
        <v>42435</v>
      </c>
      <c r="BS208">
        <v>140</v>
      </c>
      <c r="BT208">
        <f t="shared" si="575"/>
        <v>1.4</v>
      </c>
      <c r="BU208" s="100"/>
      <c r="BV208" s="36">
        <v>42450</v>
      </c>
      <c r="BW208" s="100">
        <v>154</v>
      </c>
      <c r="BX208" s="100">
        <f t="shared" si="576"/>
        <v>1.54</v>
      </c>
      <c r="BY208" s="100">
        <f t="shared" si="577"/>
        <v>-16.99124917695999</v>
      </c>
      <c r="BZ208" s="116"/>
      <c r="CA208" s="116"/>
      <c r="CC208" s="36">
        <v>42450</v>
      </c>
      <c r="CD208" s="104">
        <v>5.5908000000000007</v>
      </c>
      <c r="CE208" s="107">
        <v>5.5197500000000002</v>
      </c>
      <c r="CF208" s="173">
        <v>-16.99124917695999</v>
      </c>
      <c r="CG208" s="197">
        <f t="shared" si="567"/>
        <v>0.28861403899998095</v>
      </c>
      <c r="CH208" s="219">
        <v>-0.26975000000000016</v>
      </c>
      <c r="CI208" s="159">
        <f t="shared" si="596"/>
        <v>0</v>
      </c>
      <c r="CJ208" s="227">
        <f t="shared" si="597"/>
        <v>1.1000000000000001</v>
      </c>
      <c r="CK208" s="198">
        <f t="shared" si="489"/>
        <v>-16.228047341575898</v>
      </c>
      <c r="CL208" s="198">
        <f t="shared" si="551"/>
        <v>0.31747544289997975</v>
      </c>
      <c r="CM208" s="503">
        <f t="shared" si="598"/>
        <v>0</v>
      </c>
      <c r="CN208" s="503">
        <f t="shared" si="599"/>
        <v>0</v>
      </c>
      <c r="CO208" s="503">
        <f t="shared" si="491"/>
        <v>0</v>
      </c>
      <c r="CP208" s="503">
        <f t="shared" si="492"/>
        <v>0</v>
      </c>
      <c r="CQ208" s="504">
        <f t="shared" si="463"/>
        <v>-16.078047341575896</v>
      </c>
      <c r="CR208" s="513">
        <f t="shared" si="644"/>
        <v>0.31747544289997975</v>
      </c>
      <c r="CS208" s="513">
        <f t="shared" si="559"/>
        <v>0.31747544289997975</v>
      </c>
      <c r="CT208" s="513">
        <f t="shared" si="493"/>
        <v>0.31747544289997975</v>
      </c>
      <c r="CU208" s="513">
        <f t="shared" si="600"/>
        <v>0.31747544289997975</v>
      </c>
      <c r="CV208" s="513">
        <f t="shared" si="582"/>
        <v>0.31747544289997975</v>
      </c>
      <c r="CW208" s="103">
        <f t="shared" si="601"/>
        <v>-15.1621420961119</v>
      </c>
      <c r="CX208" s="228">
        <v>-16.097622222222221</v>
      </c>
      <c r="CZ208" s="36">
        <v>42450</v>
      </c>
      <c r="DA208" s="104">
        <v>5.5908000000000007</v>
      </c>
      <c r="DB208" s="107">
        <v>5.5197500000000002</v>
      </c>
      <c r="DC208" s="173">
        <v>-16.99124917695999</v>
      </c>
      <c r="DD208" s="197">
        <f t="shared" si="568"/>
        <v>0.28861403899998095</v>
      </c>
      <c r="DE208" s="219">
        <v>-3.06975</v>
      </c>
      <c r="DF208" s="159">
        <f t="shared" si="602"/>
        <v>0.8</v>
      </c>
      <c r="DG208" s="227">
        <f t="shared" si="603"/>
        <v>0</v>
      </c>
      <c r="DH208" s="198">
        <f t="shared" si="497"/>
        <v>-19.449981220823247</v>
      </c>
      <c r="DI208" s="198">
        <f t="shared" si="552"/>
        <v>0.23089123119998334</v>
      </c>
      <c r="DJ208" s="503">
        <f t="shared" si="604"/>
        <v>0</v>
      </c>
      <c r="DK208" s="503">
        <f t="shared" si="605"/>
        <v>0</v>
      </c>
      <c r="DL208" s="503">
        <f t="shared" si="499"/>
        <v>0</v>
      </c>
      <c r="DM208" s="503">
        <f t="shared" si="500"/>
        <v>0</v>
      </c>
      <c r="DN208" s="504">
        <f t="shared" si="464"/>
        <v>-19.149505075943246</v>
      </c>
      <c r="DO208" s="513">
        <f t="shared" si="645"/>
        <v>0.23089123119998334</v>
      </c>
      <c r="DP208" s="513">
        <f t="shared" si="560"/>
        <v>0.23089123119998334</v>
      </c>
      <c r="DQ208" s="513">
        <f t="shared" si="501"/>
        <v>0.23089123119998334</v>
      </c>
      <c r="DR208" s="513">
        <f t="shared" si="606"/>
        <v>0.23089123119998334</v>
      </c>
      <c r="DS208" s="513">
        <f t="shared" si="583"/>
        <v>0.23089123119998334</v>
      </c>
      <c r="DT208" s="103">
        <f t="shared" si="607"/>
        <v>-16.330590524693203</v>
      </c>
      <c r="DU208" s="178"/>
      <c r="DV208" s="179"/>
      <c r="DW208" s="36">
        <v>42450</v>
      </c>
      <c r="DX208" s="104">
        <v>5.5908000000000007</v>
      </c>
      <c r="DY208" s="107">
        <v>5.5197500000000002</v>
      </c>
      <c r="DZ208" s="173">
        <v>-16.99124917695999</v>
      </c>
      <c r="EA208" s="197">
        <f t="shared" si="569"/>
        <v>0.28861403899998095</v>
      </c>
      <c r="EB208" s="219">
        <v>5.0802499999999995</v>
      </c>
      <c r="EC208" s="159">
        <f t="shared" si="608"/>
        <v>0</v>
      </c>
      <c r="ED208" s="227">
        <f t="shared" si="609"/>
        <v>1.8</v>
      </c>
      <c r="EE208" s="198">
        <f t="shared" si="505"/>
        <v>-12.148183531567144</v>
      </c>
      <c r="EF208" s="198">
        <f t="shared" si="553"/>
        <v>0.51950527019996606</v>
      </c>
      <c r="EG208" s="503">
        <f t="shared" si="610"/>
        <v>0</v>
      </c>
      <c r="EH208" s="503">
        <f t="shared" si="611"/>
        <v>0</v>
      </c>
      <c r="EI208" s="503">
        <f t="shared" si="507"/>
        <v>0.14430701949999047</v>
      </c>
      <c r="EJ208" s="503">
        <f t="shared" si="508"/>
        <v>0</v>
      </c>
      <c r="EK208" s="504">
        <f t="shared" si="465"/>
        <v>-10.695222980523154</v>
      </c>
      <c r="EL208" s="513">
        <f t="shared" si="646"/>
        <v>0.66381228969995654</v>
      </c>
      <c r="EM208" s="513">
        <f t="shared" si="561"/>
        <v>0.66381228969995654</v>
      </c>
      <c r="EN208" s="513">
        <f t="shared" si="509"/>
        <v>0.66381228969995654</v>
      </c>
      <c r="EO208" s="513">
        <f t="shared" si="612"/>
        <v>0.66381228969995654</v>
      </c>
      <c r="EP208" s="513">
        <f t="shared" si="584"/>
        <v>0.46466860278996952</v>
      </c>
      <c r="EQ208" s="103">
        <f t="shared" si="613"/>
        <v>-11.432194730443333</v>
      </c>
      <c r="ER208" s="178"/>
      <c r="ES208" s="179"/>
      <c r="ET208" s="36">
        <v>42450</v>
      </c>
      <c r="EU208" s="104">
        <v>5.5908000000000007</v>
      </c>
      <c r="EV208" s="107">
        <v>5.5197500000000002</v>
      </c>
      <c r="EW208" s="173">
        <v>-16.99124917695999</v>
      </c>
      <c r="EX208" s="197">
        <f t="shared" si="570"/>
        <v>0.28861403899998095</v>
      </c>
      <c r="EY208" s="219">
        <v>1.5302500000000006</v>
      </c>
      <c r="EZ208" s="159">
        <f t="shared" si="614"/>
        <v>0</v>
      </c>
      <c r="FA208" s="227">
        <f t="shared" si="615"/>
        <v>1.2</v>
      </c>
      <c r="FB208" s="198">
        <f t="shared" si="513"/>
        <v>-14.617970225893179</v>
      </c>
      <c r="FC208" s="198">
        <f t="shared" si="554"/>
        <v>0.34633684679997678</v>
      </c>
      <c r="FD208" s="503">
        <f t="shared" si="616"/>
        <v>0</v>
      </c>
      <c r="FE208" s="503">
        <f t="shared" si="617"/>
        <v>0</v>
      </c>
      <c r="FF208" s="503">
        <f t="shared" si="515"/>
        <v>2.8861403899998098E-2</v>
      </c>
      <c r="FG208" s="503">
        <f t="shared" si="516"/>
        <v>0</v>
      </c>
      <c r="FH208" s="504">
        <f t="shared" si="466"/>
        <v>-14.39550210031717</v>
      </c>
      <c r="FI208" s="513">
        <f t="shared" si="647"/>
        <v>0.37519825069997487</v>
      </c>
      <c r="FJ208" s="513">
        <f t="shared" si="562"/>
        <v>0.37519825069997487</v>
      </c>
      <c r="FK208" s="513">
        <f t="shared" si="517"/>
        <v>0.37519825069997487</v>
      </c>
      <c r="FL208" s="513">
        <f t="shared" si="618"/>
        <v>0.37519825069997487</v>
      </c>
      <c r="FM208" s="513">
        <f t="shared" si="585"/>
        <v>0.37519825069997487</v>
      </c>
      <c r="FN208" s="103">
        <f t="shared" si="619"/>
        <v>-12.624472658481963</v>
      </c>
      <c r="FO208" s="178"/>
      <c r="FP208" s="179"/>
      <c r="FQ208" s="36">
        <v>42450</v>
      </c>
      <c r="FR208" s="104">
        <v>5.5908000000000007</v>
      </c>
      <c r="FS208" s="107">
        <v>5.5197500000000002</v>
      </c>
      <c r="FT208" s="173">
        <v>-16.99124917695999</v>
      </c>
      <c r="FU208" s="197">
        <f t="shared" si="571"/>
        <v>0.28861403899998095</v>
      </c>
      <c r="FV208" s="218">
        <v>-2.6697500000000005</v>
      </c>
      <c r="FW208" s="159">
        <f t="shared" si="620"/>
        <v>1</v>
      </c>
      <c r="FX208" s="227">
        <f t="shared" si="621"/>
        <v>0</v>
      </c>
      <c r="FY208" s="198">
        <f t="shared" si="521"/>
        <v>-19.731644759237934</v>
      </c>
      <c r="FZ208" s="198">
        <f t="shared" si="555"/>
        <v>0.28861403899998095</v>
      </c>
      <c r="GA208" s="503">
        <f t="shared" si="622"/>
        <v>0</v>
      </c>
      <c r="GB208" s="503">
        <f t="shared" si="623"/>
        <v>0</v>
      </c>
      <c r="GC208" s="503">
        <f t="shared" si="523"/>
        <v>0</v>
      </c>
      <c r="GD208" s="503">
        <f t="shared" si="524"/>
        <v>0</v>
      </c>
      <c r="GE208" s="504">
        <f t="shared" si="467"/>
        <v>-19.211644759237931</v>
      </c>
      <c r="GF208" s="513">
        <f t="shared" si="648"/>
        <v>0.28861403899998095</v>
      </c>
      <c r="GG208" s="513">
        <f t="shared" si="563"/>
        <v>0.28861403899998095</v>
      </c>
      <c r="GH208" s="513">
        <f t="shared" si="525"/>
        <v>0.28861403899998095</v>
      </c>
      <c r="GI208" s="513">
        <f t="shared" si="624"/>
        <v>0.28861403899998095</v>
      </c>
      <c r="GJ208" s="513">
        <f t="shared" si="586"/>
        <v>0.28861403899998095</v>
      </c>
      <c r="GK208" s="103">
        <f t="shared" si="625"/>
        <v>-18.216869681688046</v>
      </c>
      <c r="GL208" s="178"/>
      <c r="GM208" s="179"/>
      <c r="GN208" s="36">
        <v>42450</v>
      </c>
      <c r="GO208" s="104">
        <v>5.5908000000000007</v>
      </c>
      <c r="GP208" s="107">
        <v>5.5197500000000002</v>
      </c>
      <c r="GQ208" s="173">
        <v>-16.99124917695999</v>
      </c>
      <c r="GR208" s="197">
        <f t="shared" si="572"/>
        <v>0.28861403899998095</v>
      </c>
      <c r="GS208" s="218">
        <v>0.18024999999999913</v>
      </c>
      <c r="GT208" s="159">
        <f t="shared" si="626"/>
        <v>0</v>
      </c>
      <c r="GU208" s="227">
        <f t="shared" si="627"/>
        <v>1.1499999999999999</v>
      </c>
      <c r="GV208" s="198">
        <f t="shared" si="529"/>
        <v>-19.950504581562029</v>
      </c>
      <c r="GW208" s="198">
        <f t="shared" si="556"/>
        <v>0.33190614484997738</v>
      </c>
      <c r="GX208" s="503">
        <f t="shared" si="628"/>
        <v>0</v>
      </c>
      <c r="GY208" s="503">
        <f t="shared" si="629"/>
        <v>0</v>
      </c>
      <c r="GZ208" s="503">
        <f t="shared" si="531"/>
        <v>0</v>
      </c>
      <c r="HA208" s="503">
        <f t="shared" si="532"/>
        <v>0</v>
      </c>
      <c r="HB208" s="504">
        <f t="shared" si="468"/>
        <v>-19.328958710695236</v>
      </c>
      <c r="HC208" s="513">
        <f t="shared" si="649"/>
        <v>0.33190614484997738</v>
      </c>
      <c r="HD208" s="513">
        <f t="shared" si="564"/>
        <v>0.33190614484997738</v>
      </c>
      <c r="HE208" s="513">
        <f t="shared" si="533"/>
        <v>0.33190614484997738</v>
      </c>
      <c r="HF208" s="513">
        <f t="shared" si="630"/>
        <v>0.43147798830497058</v>
      </c>
      <c r="HG208" s="513">
        <f t="shared" si="587"/>
        <v>0.43147798830497058</v>
      </c>
      <c r="HH208" s="103">
        <f t="shared" si="631"/>
        <v>-18.669519827848603</v>
      </c>
      <c r="HJ208" s="179"/>
      <c r="HK208" s="36">
        <v>42450</v>
      </c>
      <c r="HL208" s="104">
        <v>5.5908000000000007</v>
      </c>
      <c r="HM208" s="107">
        <v>5.5197500000000002</v>
      </c>
      <c r="HN208" s="173">
        <v>-16.99124917695999</v>
      </c>
      <c r="HO208" s="197">
        <f t="shared" si="573"/>
        <v>0.28861403899998095</v>
      </c>
      <c r="HP208" s="218">
        <v>8.0249999999999488E-2</v>
      </c>
      <c r="HQ208" s="159">
        <f t="shared" si="632"/>
        <v>0</v>
      </c>
      <c r="HR208" s="227">
        <f t="shared" si="633"/>
        <v>1.1499999999999999</v>
      </c>
      <c r="HS208" s="198">
        <f t="shared" si="537"/>
        <v>-24.433470861059245</v>
      </c>
      <c r="HT208" s="198">
        <f t="shared" si="557"/>
        <v>0.33190614484997738</v>
      </c>
      <c r="HU208" s="503">
        <f t="shared" si="634"/>
        <v>0</v>
      </c>
      <c r="HV208" s="503">
        <f t="shared" si="635"/>
        <v>0</v>
      </c>
      <c r="HW208" s="503">
        <f t="shared" si="539"/>
        <v>0</v>
      </c>
      <c r="HX208" s="503">
        <f t="shared" si="540"/>
        <v>0</v>
      </c>
      <c r="HY208" s="504">
        <f t="shared" si="469"/>
        <v>-23.183579574535234</v>
      </c>
      <c r="HZ208" s="513">
        <f t="shared" si="650"/>
        <v>0.33190614484997738</v>
      </c>
      <c r="IA208" s="513">
        <f t="shared" si="565"/>
        <v>0.33190614484997738</v>
      </c>
      <c r="IB208" s="513">
        <f t="shared" si="541"/>
        <v>0.5642404462449615</v>
      </c>
      <c r="IC208" s="513">
        <f t="shared" si="636"/>
        <v>0.73351258011845</v>
      </c>
      <c r="ID208" s="513">
        <f t="shared" si="588"/>
        <v>0.73351258011845</v>
      </c>
      <c r="IE208" s="103">
        <f t="shared" si="637"/>
        <v>-20.397349701557935</v>
      </c>
      <c r="IG208" s="179"/>
      <c r="IH208" s="36">
        <v>42450</v>
      </c>
      <c r="II208" s="104">
        <v>5.5908000000000007</v>
      </c>
      <c r="IJ208" s="107">
        <v>5.5197500000000002</v>
      </c>
      <c r="IK208" s="173">
        <v>-16.99124917695999</v>
      </c>
      <c r="IL208" s="197">
        <f t="shared" si="574"/>
        <v>0.28861403899998095</v>
      </c>
      <c r="IM208" s="218"/>
      <c r="IN208" s="159">
        <f t="shared" si="638"/>
        <v>0</v>
      </c>
      <c r="IO208" s="227">
        <f t="shared" si="639"/>
        <v>1.1000000000000001</v>
      </c>
      <c r="IP208" s="198">
        <f t="shared" si="545"/>
        <v>-16.667708235477949</v>
      </c>
      <c r="IQ208" s="198">
        <f t="shared" si="558"/>
        <v>0.31747544289997975</v>
      </c>
      <c r="IR208" s="503">
        <f t="shared" si="640"/>
        <v>0</v>
      </c>
      <c r="IS208" s="503">
        <f t="shared" si="641"/>
        <v>0</v>
      </c>
      <c r="IT208" s="503">
        <f t="shared" si="547"/>
        <v>0</v>
      </c>
      <c r="IU208" s="503">
        <f t="shared" si="548"/>
        <v>0</v>
      </c>
      <c r="IV208" s="504">
        <f t="shared" si="470"/>
        <v>-16.211875976447132</v>
      </c>
      <c r="IW208" s="513">
        <f t="shared" si="651"/>
        <v>0.31747544289997975</v>
      </c>
      <c r="IX208" s="513">
        <f t="shared" si="566"/>
        <v>0.31747544289997975</v>
      </c>
      <c r="IY208" s="513">
        <f t="shared" si="549"/>
        <v>0.31747544289997975</v>
      </c>
      <c r="IZ208" s="513">
        <f t="shared" si="642"/>
        <v>0.31747544289997975</v>
      </c>
      <c r="JA208" s="513">
        <f t="shared" si="589"/>
        <v>0.31747544289997975</v>
      </c>
      <c r="JB208" s="103">
        <f t="shared" si="643"/>
        <v>-15.812722322892025</v>
      </c>
      <c r="JC208" s="227"/>
      <c r="JD208" s="170">
        <v>-16.99124917695999</v>
      </c>
      <c r="JE208">
        <v>11</v>
      </c>
      <c r="JF208" s="159">
        <v>-0.26975000000000016</v>
      </c>
      <c r="JG208" s="159">
        <f t="shared" si="590"/>
        <v>-15.1621420961119</v>
      </c>
      <c r="JH208" s="228">
        <v>-16.097622222222221</v>
      </c>
      <c r="JJ208" s="159">
        <v>-3.06975</v>
      </c>
      <c r="JK208" s="159">
        <f t="shared" si="591"/>
        <v>-16.330590524693203</v>
      </c>
      <c r="JL208" s="159"/>
      <c r="JN208" s="159">
        <v>5.0802499999999995</v>
      </c>
      <c r="JO208" s="159">
        <f t="shared" si="592"/>
        <v>-11.432194730443333</v>
      </c>
      <c r="JP208" s="159"/>
      <c r="JR208" s="159">
        <v>1.5302500000000006</v>
      </c>
      <c r="JS208" s="159">
        <f t="shared" si="579"/>
        <v>-12.624472658481963</v>
      </c>
      <c r="JT208" s="159"/>
      <c r="JV208" s="159">
        <v>-2.6697500000000005</v>
      </c>
      <c r="JW208" s="159">
        <f t="shared" si="593"/>
        <v>-18.216869681688046</v>
      </c>
      <c r="JX208" s="159"/>
      <c r="JZ208" s="159">
        <v>0.18024999999999913</v>
      </c>
      <c r="KA208" s="159">
        <f t="shared" si="594"/>
        <v>-18.669519827848603</v>
      </c>
      <c r="KB208" s="159"/>
      <c r="KD208" s="370">
        <v>8.0249999999999488E-2</v>
      </c>
      <c r="KE208" s="159">
        <f t="shared" si="595"/>
        <v>-20.397349701557935</v>
      </c>
      <c r="KF208" s="159"/>
      <c r="KH208" s="218"/>
      <c r="KI208" s="159"/>
      <c r="KJ208" s="159"/>
      <c r="KK208" s="36">
        <v>42450</v>
      </c>
      <c r="KL208" s="36"/>
    </row>
    <row r="209" spans="1:315" x14ac:dyDescent="0.25">
      <c r="A209" s="95">
        <v>41354</v>
      </c>
      <c r="B209" s="36">
        <v>41354</v>
      </c>
      <c r="C209" s="303">
        <v>5.25</v>
      </c>
      <c r="D209" s="303">
        <v>2.4500000000000002</v>
      </c>
      <c r="E209" s="303">
        <v>10.6</v>
      </c>
      <c r="F209" s="303">
        <v>7.0500000000000007</v>
      </c>
      <c r="G209" s="303">
        <v>2.8499999999999996</v>
      </c>
      <c r="H209" s="303">
        <v>5.6999999999999993</v>
      </c>
      <c r="I209" s="303">
        <v>5.6</v>
      </c>
      <c r="J209" s="303"/>
      <c r="K209" s="105"/>
      <c r="L209" s="36">
        <v>42450</v>
      </c>
      <c r="M209" s="104">
        <v>5.5908000000000007</v>
      </c>
      <c r="N209" s="98">
        <f t="shared" si="453"/>
        <v>5.5197500000000002</v>
      </c>
      <c r="O209" s="107">
        <f t="shared" si="454"/>
        <v>5.4491666666666667</v>
      </c>
      <c r="P209" s="264"/>
      <c r="Q209" s="177">
        <v>42450</v>
      </c>
      <c r="R209" s="303">
        <v>5.25</v>
      </c>
      <c r="S209" s="219">
        <v>-0.26975000000000016</v>
      </c>
      <c r="T209" s="182">
        <v>-16.097622222222221</v>
      </c>
      <c r="U209" s="303">
        <v>2.4500000000000002</v>
      </c>
      <c r="V209" s="219">
        <v>-3.06975</v>
      </c>
      <c r="X209" s="303">
        <v>10.6</v>
      </c>
      <c r="Y209" s="219">
        <v>5.0802499999999995</v>
      </c>
      <c r="AA209" s="303">
        <v>7.0500000000000007</v>
      </c>
      <c r="AB209" s="219">
        <v>1.5302500000000006</v>
      </c>
      <c r="AD209" s="303">
        <v>2.8499999999999996</v>
      </c>
      <c r="AE209" s="218">
        <v>-2.6697500000000005</v>
      </c>
      <c r="AG209" s="303">
        <v>5.6999999999999993</v>
      </c>
      <c r="AH209" s="218">
        <v>0.18024999999999913</v>
      </c>
      <c r="AJ209" s="303">
        <v>5.6</v>
      </c>
      <c r="AK209" s="218">
        <v>8.0249999999999488E-2</v>
      </c>
      <c r="AL209" s="103"/>
      <c r="AM209" s="485"/>
      <c r="AN209" s="103"/>
      <c r="AO209" s="103"/>
      <c r="AZ209" s="36">
        <v>42451</v>
      </c>
      <c r="BA209" s="303">
        <v>1.9</v>
      </c>
      <c r="BB209" s="227"/>
      <c r="BC209" s="303">
        <v>0.4</v>
      </c>
      <c r="BD209" s="184"/>
      <c r="BE209" s="303">
        <v>8.3000000000000007</v>
      </c>
      <c r="BF209" s="184"/>
      <c r="BG209" s="303">
        <v>8.8500000000000014</v>
      </c>
      <c r="BH209" s="227"/>
      <c r="BI209" s="303">
        <v>5.75</v>
      </c>
      <c r="BJ209" s="184"/>
      <c r="BK209" s="303">
        <v>6.1</v>
      </c>
      <c r="BL209" s="374"/>
      <c r="BM209" s="303">
        <v>6.4</v>
      </c>
      <c r="BN209" s="227"/>
      <c r="BO209" s="103"/>
      <c r="BP209" s="227"/>
      <c r="BQ209">
        <f t="shared" si="578"/>
        <v>1</v>
      </c>
      <c r="BR209" s="36">
        <v>42436</v>
      </c>
      <c r="BS209">
        <v>141</v>
      </c>
      <c r="BT209">
        <f t="shared" si="575"/>
        <v>1.41</v>
      </c>
      <c r="BU209">
        <v>-19.885311111111108</v>
      </c>
      <c r="BV209" s="36">
        <v>42451</v>
      </c>
      <c r="BW209" s="100">
        <v>155</v>
      </c>
      <c r="BX209" s="100">
        <f t="shared" si="576"/>
        <v>1.55</v>
      </c>
      <c r="BY209" s="100">
        <f t="shared" si="577"/>
        <v>-16.692539974999924</v>
      </c>
      <c r="BZ209" s="100"/>
      <c r="CA209" s="100"/>
      <c r="CC209" s="36">
        <v>42451</v>
      </c>
      <c r="CD209" s="104">
        <v>5.7343000000000002</v>
      </c>
      <c r="CE209" s="107">
        <v>5.6625500000000004</v>
      </c>
      <c r="CF209" s="173">
        <v>-16.692539974999924</v>
      </c>
      <c r="CG209" s="197">
        <f t="shared" si="567"/>
        <v>0.29870920196006523</v>
      </c>
      <c r="CH209" s="219">
        <v>-3.7625500000000005</v>
      </c>
      <c r="CI209" s="159">
        <f t="shared" si="596"/>
        <v>0.8</v>
      </c>
      <c r="CJ209" s="227">
        <f t="shared" si="597"/>
        <v>0</v>
      </c>
      <c r="CK209" s="198">
        <f t="shared" si="489"/>
        <v>-15.989079980007846</v>
      </c>
      <c r="CL209" s="198">
        <f t="shared" si="551"/>
        <v>0.23896736156805254</v>
      </c>
      <c r="CM209" s="503">
        <f t="shared" si="598"/>
        <v>0</v>
      </c>
      <c r="CN209" s="503">
        <f t="shared" si="599"/>
        <v>0</v>
      </c>
      <c r="CO209" s="503">
        <f t="shared" si="491"/>
        <v>0</v>
      </c>
      <c r="CP209" s="503">
        <f t="shared" si="492"/>
        <v>0</v>
      </c>
      <c r="CQ209" s="504">
        <f t="shared" si="463"/>
        <v>-15.839079980007844</v>
      </c>
      <c r="CR209" s="513">
        <f t="shared" si="644"/>
        <v>0.23896736156805254</v>
      </c>
      <c r="CS209" s="513">
        <f t="shared" si="559"/>
        <v>0.23896736156805254</v>
      </c>
      <c r="CT209" s="513">
        <f t="shared" si="493"/>
        <v>0.23896736156805254</v>
      </c>
      <c r="CU209" s="513">
        <f t="shared" si="600"/>
        <v>0.23896736156805254</v>
      </c>
      <c r="CV209" s="513">
        <f t="shared" si="582"/>
        <v>0.23896736156805254</v>
      </c>
      <c r="CW209" s="103">
        <f t="shared" si="601"/>
        <v>-14.923174734543847</v>
      </c>
      <c r="CZ209" s="36">
        <v>42451</v>
      </c>
      <c r="DA209" s="104">
        <v>5.7343000000000002</v>
      </c>
      <c r="DB209" s="107">
        <v>5.6625500000000004</v>
      </c>
      <c r="DC209" s="173">
        <v>-16.692539974999924</v>
      </c>
      <c r="DD209" s="197">
        <f t="shared" si="568"/>
        <v>0.29870920196006523</v>
      </c>
      <c r="DE209" s="219">
        <v>-5.2625500000000001</v>
      </c>
      <c r="DF209" s="159">
        <f t="shared" si="602"/>
        <v>-1.1000000000000001</v>
      </c>
      <c r="DG209" s="227">
        <f t="shared" si="603"/>
        <v>0</v>
      </c>
      <c r="DH209" s="198">
        <f t="shared" si="497"/>
        <v>-19.778561342979319</v>
      </c>
      <c r="DI209" s="198">
        <f t="shared" si="552"/>
        <v>-0.32858012215607246</v>
      </c>
      <c r="DJ209" s="503">
        <f t="shared" si="604"/>
        <v>0</v>
      </c>
      <c r="DK209" s="503">
        <f t="shared" si="605"/>
        <v>0</v>
      </c>
      <c r="DL209" s="503">
        <f t="shared" si="499"/>
        <v>0</v>
      </c>
      <c r="DM209" s="503">
        <f t="shared" si="500"/>
        <v>0</v>
      </c>
      <c r="DN209" s="504">
        <f t="shared" si="464"/>
        <v>-19.478085198099318</v>
      </c>
      <c r="DO209" s="513">
        <f t="shared" si="645"/>
        <v>-0.32858012215607246</v>
      </c>
      <c r="DP209" s="513">
        <f t="shared" si="560"/>
        <v>-0.32858012215607246</v>
      </c>
      <c r="DQ209" s="513">
        <f t="shared" si="501"/>
        <v>-0.32858012215607246</v>
      </c>
      <c r="DR209" s="513">
        <f t="shared" si="606"/>
        <v>-0.32858012215607246</v>
      </c>
      <c r="DS209" s="513">
        <f t="shared" si="583"/>
        <v>-0.32858012215607246</v>
      </c>
      <c r="DT209" s="103">
        <f t="shared" si="607"/>
        <v>-16.659170646849276</v>
      </c>
      <c r="DU209" s="178"/>
      <c r="DV209" s="179"/>
      <c r="DW209" s="36">
        <v>42451</v>
      </c>
      <c r="DX209" s="104">
        <v>5.7343000000000002</v>
      </c>
      <c r="DY209" s="107">
        <v>5.6625500000000004</v>
      </c>
      <c r="DZ209" s="173">
        <v>-16.692539974999924</v>
      </c>
      <c r="EA209" s="197">
        <f t="shared" si="569"/>
        <v>0.29870920196006523</v>
      </c>
      <c r="EB209" s="219">
        <v>2.6374500000000003</v>
      </c>
      <c r="EC209" s="159">
        <f t="shared" si="608"/>
        <v>0</v>
      </c>
      <c r="ED209" s="227">
        <f t="shared" si="609"/>
        <v>1.4</v>
      </c>
      <c r="EE209" s="198">
        <f t="shared" si="505"/>
        <v>-11.729990648823053</v>
      </c>
      <c r="EF209" s="198">
        <f t="shared" si="553"/>
        <v>0.41819288274409061</v>
      </c>
      <c r="EG209" s="503">
        <f t="shared" si="610"/>
        <v>0</v>
      </c>
      <c r="EH209" s="503">
        <f t="shared" si="611"/>
        <v>0</v>
      </c>
      <c r="EI209" s="503">
        <f t="shared" si="507"/>
        <v>2.9870920196006526E-2</v>
      </c>
      <c r="EJ209" s="503">
        <f t="shared" si="508"/>
        <v>0</v>
      </c>
      <c r="EK209" s="504">
        <f t="shared" si="465"/>
        <v>-10.247159177583056</v>
      </c>
      <c r="EL209" s="513">
        <f t="shared" si="646"/>
        <v>0.44806380294009712</v>
      </c>
      <c r="EM209" s="513">
        <f t="shared" si="561"/>
        <v>0.44806380294009712</v>
      </c>
      <c r="EN209" s="513">
        <f t="shared" si="509"/>
        <v>0.44806380294009712</v>
      </c>
      <c r="EO209" s="513">
        <f t="shared" si="612"/>
        <v>0.44806380294009712</v>
      </c>
      <c r="EP209" s="513">
        <f t="shared" si="584"/>
        <v>0.31364466205806796</v>
      </c>
      <c r="EQ209" s="103">
        <f t="shared" si="613"/>
        <v>-11.118550068385264</v>
      </c>
      <c r="ER209" s="178"/>
      <c r="ES209" s="179"/>
      <c r="ET209" s="36">
        <v>42451</v>
      </c>
      <c r="EU209" s="104">
        <v>5.7343000000000002</v>
      </c>
      <c r="EV209" s="107">
        <v>5.6625500000000004</v>
      </c>
      <c r="EW209" s="173">
        <v>-16.692539974999924</v>
      </c>
      <c r="EX209" s="197">
        <f t="shared" si="570"/>
        <v>0.29870920196006523</v>
      </c>
      <c r="EY209" s="219">
        <v>3.187450000000001</v>
      </c>
      <c r="EZ209" s="159">
        <f t="shared" si="614"/>
        <v>0</v>
      </c>
      <c r="FA209" s="227">
        <f t="shared" si="615"/>
        <v>1.6</v>
      </c>
      <c r="FB209" s="198">
        <f t="shared" si="513"/>
        <v>-14.140035502757074</v>
      </c>
      <c r="FC209" s="198">
        <f t="shared" si="554"/>
        <v>0.47793472313610508</v>
      </c>
      <c r="FD209" s="503">
        <f t="shared" si="616"/>
        <v>0</v>
      </c>
      <c r="FE209" s="503">
        <f t="shared" si="617"/>
        <v>0</v>
      </c>
      <c r="FF209" s="503">
        <f t="shared" si="515"/>
        <v>0.14935460098003261</v>
      </c>
      <c r="FG209" s="503">
        <f t="shared" si="516"/>
        <v>0</v>
      </c>
      <c r="FH209" s="504">
        <f t="shared" si="466"/>
        <v>-13.768212776201032</v>
      </c>
      <c r="FI209" s="513">
        <f t="shared" si="647"/>
        <v>0.62728932411613769</v>
      </c>
      <c r="FJ209" s="513">
        <f t="shared" si="562"/>
        <v>0.62728932411613769</v>
      </c>
      <c r="FK209" s="513">
        <f t="shared" si="517"/>
        <v>0.62728932411613769</v>
      </c>
      <c r="FL209" s="513">
        <f t="shared" si="618"/>
        <v>0.62728932411613769</v>
      </c>
      <c r="FM209" s="513">
        <f t="shared" si="585"/>
        <v>0.43910252688129636</v>
      </c>
      <c r="FN209" s="103">
        <f t="shared" si="619"/>
        <v>-12.185370131600667</v>
      </c>
      <c r="FP209" s="179"/>
      <c r="FQ209" s="36">
        <v>42451</v>
      </c>
      <c r="FR209" s="104">
        <v>5.7343000000000002</v>
      </c>
      <c r="FS209" s="107">
        <v>5.6625500000000004</v>
      </c>
      <c r="FT209" s="173">
        <v>-16.692539974999924</v>
      </c>
      <c r="FU209" s="197">
        <f t="shared" si="571"/>
        <v>0.29870920196006523</v>
      </c>
      <c r="FV209" s="218">
        <v>8.7449999999999584E-2</v>
      </c>
      <c r="FW209" s="159">
        <f t="shared" si="620"/>
        <v>0</v>
      </c>
      <c r="FX209" s="227">
        <f t="shared" si="621"/>
        <v>1.1499999999999999</v>
      </c>
      <c r="FY209" s="198">
        <f t="shared" si="521"/>
        <v>-19.38812917698386</v>
      </c>
      <c r="FZ209" s="198">
        <f t="shared" si="555"/>
        <v>0.3435155822540743</v>
      </c>
      <c r="GA209" s="503">
        <f t="shared" si="622"/>
        <v>0</v>
      </c>
      <c r="GB209" s="503">
        <f t="shared" si="623"/>
        <v>0</v>
      </c>
      <c r="GC209" s="503">
        <f t="shared" si="523"/>
        <v>0</v>
      </c>
      <c r="GD209" s="503">
        <f t="shared" si="524"/>
        <v>0</v>
      </c>
      <c r="GE209" s="504">
        <f t="shared" si="467"/>
        <v>-18.868129176983857</v>
      </c>
      <c r="GF209" s="513">
        <f t="shared" si="648"/>
        <v>0.3435155822540743</v>
      </c>
      <c r="GG209" s="513">
        <f t="shared" si="563"/>
        <v>0.3435155822540743</v>
      </c>
      <c r="GH209" s="513">
        <f t="shared" si="525"/>
        <v>0.3435155822540743</v>
      </c>
      <c r="GI209" s="513">
        <f t="shared" si="624"/>
        <v>0.3435155822540743</v>
      </c>
      <c r="GJ209" s="513">
        <f t="shared" si="586"/>
        <v>0.3435155822540743</v>
      </c>
      <c r="GK209" s="103">
        <f t="shared" si="625"/>
        <v>-17.873354099433971</v>
      </c>
      <c r="GL209" s="178"/>
      <c r="GM209" s="179"/>
      <c r="GN209" s="36">
        <v>42451</v>
      </c>
      <c r="GO209" s="104">
        <v>5.7343000000000002</v>
      </c>
      <c r="GP209" s="107">
        <v>5.6625500000000004</v>
      </c>
      <c r="GQ209" s="173">
        <v>-16.692539974999924</v>
      </c>
      <c r="GR209" s="197">
        <f t="shared" si="572"/>
        <v>0.29870920196006523</v>
      </c>
      <c r="GS209" s="218">
        <v>0.43744999999999923</v>
      </c>
      <c r="GT209" s="159">
        <f t="shared" si="626"/>
        <v>0</v>
      </c>
      <c r="GU209" s="227">
        <f t="shared" si="627"/>
        <v>1.1499999999999999</v>
      </c>
      <c r="GV209" s="198">
        <f t="shared" si="529"/>
        <v>-19.606988999307955</v>
      </c>
      <c r="GW209" s="198">
        <f t="shared" si="556"/>
        <v>0.3435155822540743</v>
      </c>
      <c r="GX209" s="503">
        <f t="shared" si="628"/>
        <v>0</v>
      </c>
      <c r="GY209" s="503">
        <f t="shared" si="629"/>
        <v>0</v>
      </c>
      <c r="GZ209" s="503">
        <f t="shared" si="531"/>
        <v>0</v>
      </c>
      <c r="HA209" s="503">
        <f t="shared" si="532"/>
        <v>0</v>
      </c>
      <c r="HB209" s="504">
        <f t="shared" si="468"/>
        <v>-18.985443128441162</v>
      </c>
      <c r="HC209" s="513">
        <f t="shared" si="649"/>
        <v>0.3435155822540743</v>
      </c>
      <c r="HD209" s="513">
        <f t="shared" si="564"/>
        <v>0.3435155822540743</v>
      </c>
      <c r="HE209" s="513">
        <f t="shared" si="533"/>
        <v>0.3435155822540743</v>
      </c>
      <c r="HF209" s="513">
        <f t="shared" si="630"/>
        <v>0.3435155822540743</v>
      </c>
      <c r="HG209" s="513">
        <f t="shared" si="587"/>
        <v>0.3435155822540743</v>
      </c>
      <c r="HH209" s="103">
        <f t="shared" si="631"/>
        <v>-18.326004245594529</v>
      </c>
      <c r="HJ209" s="179"/>
      <c r="HK209" s="36">
        <v>42451</v>
      </c>
      <c r="HL209" s="104">
        <v>5.7343000000000002</v>
      </c>
      <c r="HM209" s="107">
        <v>5.6625500000000004</v>
      </c>
      <c r="HN209" s="173">
        <v>-16.692539974999924</v>
      </c>
      <c r="HO209" s="197">
        <f t="shared" si="573"/>
        <v>0.29870920196006523</v>
      </c>
      <c r="HP209" s="218">
        <v>0.73744999999999994</v>
      </c>
      <c r="HQ209" s="159">
        <f t="shared" si="632"/>
        <v>0</v>
      </c>
      <c r="HR209" s="227">
        <f t="shared" si="633"/>
        <v>1.1499999999999999</v>
      </c>
      <c r="HS209" s="198">
        <f t="shared" si="537"/>
        <v>-24.089955278805171</v>
      </c>
      <c r="HT209" s="198">
        <f t="shared" si="557"/>
        <v>0.3435155822540743</v>
      </c>
      <c r="HU209" s="503">
        <f t="shared" si="634"/>
        <v>0</v>
      </c>
      <c r="HV209" s="503">
        <f t="shared" si="635"/>
        <v>0</v>
      </c>
      <c r="HW209" s="503">
        <f t="shared" si="539"/>
        <v>0</v>
      </c>
      <c r="HX209" s="503">
        <f t="shared" si="540"/>
        <v>0</v>
      </c>
      <c r="HY209" s="504">
        <f t="shared" si="469"/>
        <v>-22.840063992281159</v>
      </c>
      <c r="HZ209" s="513">
        <f t="shared" si="650"/>
        <v>0.3435155822540743</v>
      </c>
      <c r="IA209" s="513">
        <f t="shared" si="565"/>
        <v>0.3435155822540743</v>
      </c>
      <c r="IB209" s="513">
        <f t="shared" si="541"/>
        <v>0.58397648983192629</v>
      </c>
      <c r="IC209" s="513">
        <f t="shared" si="636"/>
        <v>0.75916943678150417</v>
      </c>
      <c r="ID209" s="513">
        <f t="shared" si="588"/>
        <v>0.75916943678150417</v>
      </c>
      <c r="IE209" s="103">
        <f t="shared" si="637"/>
        <v>-19.63818026477643</v>
      </c>
      <c r="IG209" s="179"/>
      <c r="IH209" s="36">
        <v>42451</v>
      </c>
      <c r="II209" s="104">
        <v>5.7343000000000002</v>
      </c>
      <c r="IJ209" s="107">
        <v>5.6625500000000004</v>
      </c>
      <c r="IK209" s="173">
        <v>-16.692539974999924</v>
      </c>
      <c r="IL209" s="197">
        <f t="shared" si="574"/>
        <v>0.29870920196006523</v>
      </c>
      <c r="IM209" s="218"/>
      <c r="IN209" s="159">
        <f t="shared" si="638"/>
        <v>0</v>
      </c>
      <c r="IO209" s="227">
        <f t="shared" si="639"/>
        <v>1.1000000000000001</v>
      </c>
      <c r="IP209" s="198">
        <f t="shared" si="545"/>
        <v>-16.339128113321877</v>
      </c>
      <c r="IQ209" s="198">
        <f t="shared" si="558"/>
        <v>0.32858012215607246</v>
      </c>
      <c r="IR209" s="503">
        <f t="shared" si="640"/>
        <v>0</v>
      </c>
      <c r="IS209" s="503">
        <f t="shared" si="641"/>
        <v>0</v>
      </c>
      <c r="IT209" s="503">
        <f t="shared" si="547"/>
        <v>0</v>
      </c>
      <c r="IU209" s="503">
        <f t="shared" si="548"/>
        <v>0</v>
      </c>
      <c r="IV209" s="504">
        <f t="shared" si="470"/>
        <v>-15.88329585429106</v>
      </c>
      <c r="IW209" s="513">
        <f t="shared" si="651"/>
        <v>0.32858012215607246</v>
      </c>
      <c r="IX209" s="513">
        <f t="shared" si="566"/>
        <v>0.32858012215607246</v>
      </c>
      <c r="IY209" s="513">
        <f t="shared" si="549"/>
        <v>0.32858012215607246</v>
      </c>
      <c r="IZ209" s="513">
        <f t="shared" si="642"/>
        <v>0.32858012215607246</v>
      </c>
      <c r="JA209" s="513">
        <f t="shared" si="589"/>
        <v>0.32858012215607246</v>
      </c>
      <c r="JB209" s="103">
        <f t="shared" si="643"/>
        <v>-15.484142200735953</v>
      </c>
      <c r="JC209" s="227"/>
      <c r="JD209" s="170">
        <v>-16.692539974999924</v>
      </c>
      <c r="JF209" s="159">
        <v>-3.7625500000000005</v>
      </c>
      <c r="JG209" s="159">
        <f t="shared" si="590"/>
        <v>-14.923174734543847</v>
      </c>
      <c r="JH209" s="159"/>
      <c r="JJ209" s="159">
        <v>-5.2625500000000001</v>
      </c>
      <c r="JK209" s="159">
        <f t="shared" si="591"/>
        <v>-16.659170646849276</v>
      </c>
      <c r="JL209" s="159"/>
      <c r="JN209" s="159">
        <v>2.6374500000000003</v>
      </c>
      <c r="JO209" s="159">
        <f t="shared" si="592"/>
        <v>-11.118550068385264</v>
      </c>
      <c r="JP209" s="159"/>
      <c r="JR209" s="159">
        <v>3.187450000000001</v>
      </c>
      <c r="JS209" s="159">
        <f t="shared" si="579"/>
        <v>-12.185370131600667</v>
      </c>
      <c r="JT209" s="159"/>
      <c r="JV209" s="159">
        <v>8.7449999999999584E-2</v>
      </c>
      <c r="JW209" s="159">
        <f t="shared" si="593"/>
        <v>-17.873354099433971</v>
      </c>
      <c r="JX209" s="159"/>
      <c r="JZ209" s="159">
        <v>0.43744999999999923</v>
      </c>
      <c r="KA209" s="159">
        <f t="shared" si="594"/>
        <v>-18.326004245594529</v>
      </c>
      <c r="KB209" s="159"/>
      <c r="KD209" s="370">
        <v>0.73744999999999994</v>
      </c>
      <c r="KE209" s="159">
        <f t="shared" si="595"/>
        <v>-19.63818026477643</v>
      </c>
      <c r="KF209" s="159"/>
      <c r="KH209" s="218"/>
      <c r="KI209" s="159"/>
      <c r="KJ209" s="159"/>
      <c r="KK209" s="36">
        <v>42451</v>
      </c>
      <c r="KL209" s="36"/>
    </row>
    <row r="210" spans="1:315" x14ac:dyDescent="0.25">
      <c r="A210" s="95">
        <v>41355</v>
      </c>
      <c r="B210" s="36">
        <v>41355</v>
      </c>
      <c r="C210" s="303">
        <v>1.9</v>
      </c>
      <c r="D210" s="303">
        <v>0.4</v>
      </c>
      <c r="E210" s="303">
        <v>8.3000000000000007</v>
      </c>
      <c r="F210" s="303">
        <v>8.8500000000000014</v>
      </c>
      <c r="G210" s="303">
        <v>5.75</v>
      </c>
      <c r="H210" s="303">
        <v>6.1</v>
      </c>
      <c r="I210" s="303">
        <v>6.4</v>
      </c>
      <c r="J210" s="303"/>
      <c r="K210" s="105"/>
      <c r="L210" s="36">
        <v>42451</v>
      </c>
      <c r="M210" s="104">
        <v>5.7343000000000002</v>
      </c>
      <c r="N210" s="98">
        <f t="shared" si="453"/>
        <v>5.6625500000000004</v>
      </c>
      <c r="O210" s="107">
        <f t="shared" si="454"/>
        <v>5.5912666666666668</v>
      </c>
      <c r="P210" s="264"/>
      <c r="Q210" s="177">
        <v>42451</v>
      </c>
      <c r="R210" s="303">
        <v>1.9</v>
      </c>
      <c r="S210" s="219">
        <v>-3.7625500000000005</v>
      </c>
      <c r="U210" s="303">
        <v>0.4</v>
      </c>
      <c r="V210" s="219">
        <v>-5.2625500000000001</v>
      </c>
      <c r="X210" s="303">
        <v>8.3000000000000007</v>
      </c>
      <c r="Y210" s="219">
        <v>2.6374500000000003</v>
      </c>
      <c r="AA210" s="303">
        <v>8.8500000000000014</v>
      </c>
      <c r="AB210" s="219">
        <v>3.187450000000001</v>
      </c>
      <c r="AD210" s="303">
        <v>5.75</v>
      </c>
      <c r="AE210" s="218">
        <v>8.7449999999999584E-2</v>
      </c>
      <c r="AG210" s="303">
        <v>6.1</v>
      </c>
      <c r="AH210" s="218">
        <v>0.43744999999999923</v>
      </c>
      <c r="AJ210" s="303">
        <v>6.4</v>
      </c>
      <c r="AK210" s="218">
        <v>0.73744999999999994</v>
      </c>
      <c r="AL210" s="103"/>
      <c r="AM210" s="485"/>
      <c r="AN210" s="103"/>
      <c r="AO210" s="103"/>
      <c r="AZ210" s="36">
        <v>42452</v>
      </c>
      <c r="BA210" s="303">
        <v>0.85000000000000009</v>
      </c>
      <c r="BB210" s="227"/>
      <c r="BC210" s="303">
        <v>1.5</v>
      </c>
      <c r="BD210" s="184"/>
      <c r="BE210" s="303">
        <v>7</v>
      </c>
      <c r="BF210" s="184"/>
      <c r="BG210" s="303">
        <v>7.3000000000000007</v>
      </c>
      <c r="BH210" s="184"/>
      <c r="BI210" s="303">
        <v>7.0500000000000007</v>
      </c>
      <c r="BJ210" s="184"/>
      <c r="BK210" s="303">
        <v>3.9000000000000004</v>
      </c>
      <c r="BL210" s="374"/>
      <c r="BM210" s="303">
        <v>9.1</v>
      </c>
      <c r="BN210" s="227"/>
      <c r="BO210" s="103"/>
      <c r="BP210" s="227"/>
      <c r="BQ210">
        <f t="shared" si="578"/>
        <v>1</v>
      </c>
      <c r="BR210" s="36">
        <v>42437</v>
      </c>
      <c r="BS210">
        <v>142</v>
      </c>
      <c r="BT210">
        <f t="shared" si="575"/>
        <v>1.42</v>
      </c>
      <c r="BU210" s="100"/>
      <c r="BV210" s="36">
        <v>42452</v>
      </c>
      <c r="BW210" s="100">
        <v>156</v>
      </c>
      <c r="BX210" s="100">
        <f t="shared" si="576"/>
        <v>1.56</v>
      </c>
      <c r="BY210" s="100">
        <f t="shared" si="577"/>
        <v>-16.383468111359996</v>
      </c>
      <c r="BZ210" s="100"/>
      <c r="CA210" s="100"/>
      <c r="CC210" s="36">
        <v>42452</v>
      </c>
      <c r="CD210" s="104">
        <v>5.8792</v>
      </c>
      <c r="CE210" s="107">
        <v>5.8067500000000001</v>
      </c>
      <c r="CF210" s="173">
        <v>-16.383468111359996</v>
      </c>
      <c r="CG210" s="197">
        <f t="shared" si="567"/>
        <v>0.30907186363992878</v>
      </c>
      <c r="CH210" s="219">
        <v>-4.9567499999999995</v>
      </c>
      <c r="CI210" s="159">
        <f t="shared" si="596"/>
        <v>0.2</v>
      </c>
      <c r="CJ210" s="227">
        <f t="shared" si="597"/>
        <v>0</v>
      </c>
      <c r="CK210" s="198">
        <f t="shared" si="489"/>
        <v>-15.92726560727986</v>
      </c>
      <c r="CL210" s="198">
        <f t="shared" si="551"/>
        <v>6.1814372727985401E-2</v>
      </c>
      <c r="CM210" s="503">
        <f t="shared" si="598"/>
        <v>0</v>
      </c>
      <c r="CN210" s="503">
        <f t="shared" si="599"/>
        <v>0</v>
      </c>
      <c r="CO210" s="503">
        <f t="shared" si="491"/>
        <v>0</v>
      </c>
      <c r="CP210" s="503">
        <f t="shared" si="492"/>
        <v>0</v>
      </c>
      <c r="CQ210" s="504">
        <f t="shared" si="463"/>
        <v>-15.777265607279858</v>
      </c>
      <c r="CR210" s="513">
        <f t="shared" si="644"/>
        <v>6.1814372727985401E-2</v>
      </c>
      <c r="CS210" s="513">
        <f t="shared" si="559"/>
        <v>6.1814372727985401E-2</v>
      </c>
      <c r="CT210" s="513">
        <f t="shared" si="493"/>
        <v>6.1814372727985401E-2</v>
      </c>
      <c r="CU210" s="513">
        <f t="shared" si="600"/>
        <v>6.1814372727985401E-2</v>
      </c>
      <c r="CV210" s="513">
        <f t="shared" si="582"/>
        <v>6.1814372727985401E-2</v>
      </c>
      <c r="CW210" s="103">
        <f t="shared" si="601"/>
        <v>-14.861360361815862</v>
      </c>
      <c r="CZ210" s="36">
        <v>42452</v>
      </c>
      <c r="DA210" s="104">
        <v>5.8792</v>
      </c>
      <c r="DB210" s="107">
        <v>5.8067500000000001</v>
      </c>
      <c r="DC210" s="173">
        <v>-16.383468111359996</v>
      </c>
      <c r="DD210" s="197">
        <f t="shared" si="568"/>
        <v>0.30907186363992878</v>
      </c>
      <c r="DE210" s="219">
        <v>-4.3067500000000001</v>
      </c>
      <c r="DF210" s="159">
        <f t="shared" si="602"/>
        <v>0.2</v>
      </c>
      <c r="DG210" s="227">
        <f t="shared" si="603"/>
        <v>0</v>
      </c>
      <c r="DH210" s="198">
        <f t="shared" si="497"/>
        <v>-19.716746970251332</v>
      </c>
      <c r="DI210" s="198">
        <f t="shared" si="552"/>
        <v>6.1814372727987177E-2</v>
      </c>
      <c r="DJ210" s="503">
        <f t="shared" si="604"/>
        <v>0</v>
      </c>
      <c r="DK210" s="503">
        <f t="shared" si="605"/>
        <v>0</v>
      </c>
      <c r="DL210" s="503">
        <f t="shared" si="499"/>
        <v>0</v>
      </c>
      <c r="DM210" s="503">
        <f t="shared" si="500"/>
        <v>0</v>
      </c>
      <c r="DN210" s="504">
        <f t="shared" si="464"/>
        <v>-19.416270825371331</v>
      </c>
      <c r="DO210" s="513">
        <f t="shared" si="645"/>
        <v>6.1814372727987177E-2</v>
      </c>
      <c r="DP210" s="513">
        <f t="shared" si="560"/>
        <v>6.1814372727987177E-2</v>
      </c>
      <c r="DQ210" s="513">
        <f t="shared" si="501"/>
        <v>6.1814372727987177E-2</v>
      </c>
      <c r="DR210" s="513">
        <f t="shared" si="606"/>
        <v>6.1814372727987177E-2</v>
      </c>
      <c r="DS210" s="513">
        <f t="shared" si="583"/>
        <v>6.1814372727987177E-2</v>
      </c>
      <c r="DT210" s="103">
        <f t="shared" si="607"/>
        <v>-16.597356274121289</v>
      </c>
      <c r="DU210" s="178"/>
      <c r="DV210" s="179"/>
      <c r="DW210" s="36">
        <v>42452</v>
      </c>
      <c r="DX210" s="104">
        <v>5.8792</v>
      </c>
      <c r="DY210" s="107">
        <v>5.8067500000000001</v>
      </c>
      <c r="DZ210" s="173">
        <v>-16.383468111359996</v>
      </c>
      <c r="EA210" s="197">
        <f t="shared" si="569"/>
        <v>0.30907186363992878</v>
      </c>
      <c r="EB210" s="219">
        <v>1.1932499999999999</v>
      </c>
      <c r="EC210" s="159">
        <f t="shared" si="608"/>
        <v>0</v>
      </c>
      <c r="ED210" s="227">
        <f t="shared" si="609"/>
        <v>1.2</v>
      </c>
      <c r="EE210" s="198">
        <f t="shared" si="505"/>
        <v>-11.359104412455139</v>
      </c>
      <c r="EF210" s="198">
        <f t="shared" si="553"/>
        <v>0.37088623636791418</v>
      </c>
      <c r="EG210" s="503">
        <f t="shared" si="610"/>
        <v>0</v>
      </c>
      <c r="EH210" s="503">
        <f t="shared" si="611"/>
        <v>0</v>
      </c>
      <c r="EI210" s="503">
        <f t="shared" si="507"/>
        <v>3.0907186363992881E-2</v>
      </c>
      <c r="EJ210" s="503">
        <f t="shared" si="508"/>
        <v>0</v>
      </c>
      <c r="EK210" s="504">
        <f t="shared" si="465"/>
        <v>-9.845365754851148</v>
      </c>
      <c r="EL210" s="513">
        <f t="shared" si="646"/>
        <v>0.40179342273190705</v>
      </c>
      <c r="EM210" s="513">
        <f t="shared" si="561"/>
        <v>0.40179342273190705</v>
      </c>
      <c r="EN210" s="513">
        <f t="shared" si="509"/>
        <v>0.40179342273190705</v>
      </c>
      <c r="EO210" s="513">
        <f t="shared" si="612"/>
        <v>0.40179342273190705</v>
      </c>
      <c r="EP210" s="513">
        <f t="shared" si="584"/>
        <v>0.28125539591233489</v>
      </c>
      <c r="EQ210" s="103">
        <f t="shared" si="613"/>
        <v>-10.837294672472929</v>
      </c>
      <c r="ER210" s="178"/>
      <c r="ES210" s="179"/>
      <c r="ET210" s="36">
        <v>42452</v>
      </c>
      <c r="EU210" s="104">
        <v>5.8792</v>
      </c>
      <c r="EV210" s="107">
        <v>5.8067500000000001</v>
      </c>
      <c r="EW210" s="173">
        <v>-16.383468111359996</v>
      </c>
      <c r="EX210" s="197">
        <f t="shared" si="570"/>
        <v>0.30907186363992878</v>
      </c>
      <c r="EY210" s="219">
        <v>1.4932500000000006</v>
      </c>
      <c r="EZ210" s="159">
        <f t="shared" si="614"/>
        <v>0</v>
      </c>
      <c r="FA210" s="227">
        <f t="shared" si="615"/>
        <v>1.2</v>
      </c>
      <c r="FB210" s="198">
        <f t="shared" si="513"/>
        <v>-13.76914926638916</v>
      </c>
      <c r="FC210" s="198">
        <f t="shared" si="554"/>
        <v>0.37088623636791418</v>
      </c>
      <c r="FD210" s="503">
        <f t="shared" si="616"/>
        <v>0</v>
      </c>
      <c r="FE210" s="503">
        <f t="shared" si="617"/>
        <v>0</v>
      </c>
      <c r="FF210" s="503">
        <f t="shared" si="515"/>
        <v>3.0907186363992881E-2</v>
      </c>
      <c r="FG210" s="503">
        <f t="shared" si="516"/>
        <v>0</v>
      </c>
      <c r="FH210" s="504">
        <f t="shared" si="466"/>
        <v>-13.366419353469125</v>
      </c>
      <c r="FI210" s="513">
        <f t="shared" si="647"/>
        <v>0.40179342273190705</v>
      </c>
      <c r="FJ210" s="513">
        <f t="shared" si="562"/>
        <v>0.40179342273190705</v>
      </c>
      <c r="FK210" s="513">
        <f t="shared" si="517"/>
        <v>0.40179342273190705</v>
      </c>
      <c r="FL210" s="513">
        <f t="shared" si="618"/>
        <v>0.40179342273190705</v>
      </c>
      <c r="FM210" s="513">
        <f t="shared" si="585"/>
        <v>0.28125539591233489</v>
      </c>
      <c r="FN210" s="103">
        <f t="shared" si="619"/>
        <v>-11.904114735688331</v>
      </c>
      <c r="FO210" s="178"/>
      <c r="FP210" s="179"/>
      <c r="FQ210" s="36">
        <v>42452</v>
      </c>
      <c r="FR210" s="104">
        <v>5.8792</v>
      </c>
      <c r="FS210" s="107">
        <v>5.8067500000000001</v>
      </c>
      <c r="FT210" s="173">
        <v>-16.383468111359996</v>
      </c>
      <c r="FU210" s="197">
        <f t="shared" si="571"/>
        <v>0.30907186363992878</v>
      </c>
      <c r="FV210" s="218">
        <v>1.2432500000000006</v>
      </c>
      <c r="FW210" s="159">
        <f t="shared" si="620"/>
        <v>0</v>
      </c>
      <c r="FX210" s="227">
        <f t="shared" si="621"/>
        <v>1.2</v>
      </c>
      <c r="FY210" s="198">
        <f t="shared" si="521"/>
        <v>-19.017242940615944</v>
      </c>
      <c r="FZ210" s="198">
        <f t="shared" si="555"/>
        <v>0.37088623636791596</v>
      </c>
      <c r="GA210" s="503">
        <f t="shared" si="622"/>
        <v>0</v>
      </c>
      <c r="GB210" s="503">
        <f t="shared" si="623"/>
        <v>0</v>
      </c>
      <c r="GC210" s="503">
        <f t="shared" si="523"/>
        <v>0</v>
      </c>
      <c r="GD210" s="503">
        <f t="shared" si="524"/>
        <v>0</v>
      </c>
      <c r="GE210" s="504">
        <f t="shared" si="467"/>
        <v>-18.497242940615941</v>
      </c>
      <c r="GF210" s="513">
        <f t="shared" si="648"/>
        <v>0.37088623636791596</v>
      </c>
      <c r="GG210" s="513">
        <f t="shared" si="563"/>
        <v>0.37088623636791596</v>
      </c>
      <c r="GH210" s="513">
        <f t="shared" si="525"/>
        <v>0.37088623636791596</v>
      </c>
      <c r="GI210" s="513">
        <f t="shared" si="624"/>
        <v>0.37088623636791596</v>
      </c>
      <c r="GJ210" s="513">
        <f t="shared" si="586"/>
        <v>0.37088623636791596</v>
      </c>
      <c r="GK210" s="103">
        <f t="shared" si="625"/>
        <v>-17.502467863066055</v>
      </c>
      <c r="GL210" s="178"/>
      <c r="GM210" s="179"/>
      <c r="GN210" s="36">
        <v>42452</v>
      </c>
      <c r="GO210" s="104">
        <v>5.8792</v>
      </c>
      <c r="GP210" s="107">
        <v>5.8067500000000001</v>
      </c>
      <c r="GQ210" s="173">
        <v>-16.383468111359996</v>
      </c>
      <c r="GR210" s="197">
        <f t="shared" si="572"/>
        <v>0.30907186363992878</v>
      </c>
      <c r="GS210" s="218">
        <v>-1.9067499999999997</v>
      </c>
      <c r="GT210" s="159">
        <f t="shared" si="626"/>
        <v>1.05</v>
      </c>
      <c r="GU210" s="227">
        <f t="shared" si="627"/>
        <v>0</v>
      </c>
      <c r="GV210" s="198">
        <f t="shared" si="529"/>
        <v>-19.282463542486031</v>
      </c>
      <c r="GW210" s="198">
        <f t="shared" si="556"/>
        <v>0.3245254568219238</v>
      </c>
      <c r="GX210" s="503">
        <f t="shared" si="628"/>
        <v>0</v>
      </c>
      <c r="GY210" s="503">
        <f t="shared" si="629"/>
        <v>0</v>
      </c>
      <c r="GZ210" s="503">
        <f t="shared" si="531"/>
        <v>0</v>
      </c>
      <c r="HA210" s="503">
        <f t="shared" si="532"/>
        <v>0</v>
      </c>
      <c r="HB210" s="504">
        <f t="shared" si="468"/>
        <v>-18.660917671619238</v>
      </c>
      <c r="HC210" s="513">
        <f t="shared" si="649"/>
        <v>0.3245254568219238</v>
      </c>
      <c r="HD210" s="513">
        <f t="shared" si="564"/>
        <v>0.3245254568219238</v>
      </c>
      <c r="HE210" s="513">
        <f t="shared" si="533"/>
        <v>0.3245254568219238</v>
      </c>
      <c r="HF210" s="513">
        <f t="shared" si="630"/>
        <v>0.3245254568219238</v>
      </c>
      <c r="HG210" s="513">
        <f t="shared" si="587"/>
        <v>0.3245254568219238</v>
      </c>
      <c r="HH210" s="103">
        <f t="shared" si="631"/>
        <v>-18.001478788772605</v>
      </c>
      <c r="HJ210" s="179"/>
      <c r="HK210" s="36">
        <v>42452</v>
      </c>
      <c r="HL210" s="104">
        <v>5.8792</v>
      </c>
      <c r="HM210" s="107">
        <v>5.8067500000000001</v>
      </c>
      <c r="HN210" s="173">
        <v>-16.383468111359996</v>
      </c>
      <c r="HO210" s="197">
        <f t="shared" si="573"/>
        <v>0.30907186363992878</v>
      </c>
      <c r="HP210" s="218">
        <v>3.2932499999999996</v>
      </c>
      <c r="HQ210" s="159">
        <f t="shared" si="632"/>
        <v>0</v>
      </c>
      <c r="HR210" s="227">
        <f t="shared" si="633"/>
        <v>1.6</v>
      </c>
      <c r="HS210" s="198">
        <f t="shared" si="537"/>
        <v>-23.595440296981284</v>
      </c>
      <c r="HT210" s="198">
        <f t="shared" si="557"/>
        <v>0.49451498182388676</v>
      </c>
      <c r="HU210" s="503">
        <f t="shared" si="634"/>
        <v>0</v>
      </c>
      <c r="HV210" s="503">
        <f t="shared" si="635"/>
        <v>6.1814372727985761E-2</v>
      </c>
      <c r="HW210" s="503">
        <f t="shared" si="539"/>
        <v>0</v>
      </c>
      <c r="HX210" s="503">
        <f t="shared" si="540"/>
        <v>0</v>
      </c>
      <c r="HY210" s="504">
        <f t="shared" si="469"/>
        <v>-22.283734637729285</v>
      </c>
      <c r="HZ210" s="513">
        <f t="shared" si="650"/>
        <v>0.55632935455187249</v>
      </c>
      <c r="IA210" s="513">
        <f t="shared" si="565"/>
        <v>0.55632935455187249</v>
      </c>
      <c r="IB210" s="513">
        <f t="shared" si="541"/>
        <v>0.55632935455187249</v>
      </c>
      <c r="IC210" s="513">
        <f t="shared" si="636"/>
        <v>0.72322816091743425</v>
      </c>
      <c r="ID210" s="513">
        <f t="shared" si="588"/>
        <v>0.72322816091743425</v>
      </c>
      <c r="IE210" s="103">
        <f t="shared" si="637"/>
        <v>-18.914952103858997</v>
      </c>
      <c r="IG210" s="179"/>
      <c r="IH210" s="36">
        <v>42452</v>
      </c>
      <c r="II210" s="104">
        <v>5.8792</v>
      </c>
      <c r="IJ210" s="107">
        <v>5.8067500000000001</v>
      </c>
      <c r="IK210" s="173">
        <v>-16.383468111359996</v>
      </c>
      <c r="IL210" s="197">
        <f t="shared" si="574"/>
        <v>0.30907186363992878</v>
      </c>
      <c r="IM210" s="218"/>
      <c r="IN210" s="159">
        <f t="shared" si="638"/>
        <v>0</v>
      </c>
      <c r="IO210" s="227">
        <f t="shared" si="639"/>
        <v>1.1000000000000001</v>
      </c>
      <c r="IP210" s="198">
        <f t="shared" si="545"/>
        <v>-15.999149063317955</v>
      </c>
      <c r="IQ210" s="198">
        <f t="shared" si="558"/>
        <v>0.33997905000392237</v>
      </c>
      <c r="IR210" s="503">
        <f t="shared" si="640"/>
        <v>0</v>
      </c>
      <c r="IS210" s="503">
        <f t="shared" si="641"/>
        <v>0</v>
      </c>
      <c r="IT210" s="503">
        <f t="shared" si="547"/>
        <v>0</v>
      </c>
      <c r="IU210" s="503">
        <f t="shared" si="548"/>
        <v>0</v>
      </c>
      <c r="IV210" s="504">
        <f t="shared" si="470"/>
        <v>-15.543316804287137</v>
      </c>
      <c r="IW210" s="513">
        <f t="shared" si="651"/>
        <v>0.33997905000392237</v>
      </c>
      <c r="IX210" s="513">
        <f t="shared" si="566"/>
        <v>0.33997905000392237</v>
      </c>
      <c r="IY210" s="513">
        <f t="shared" si="549"/>
        <v>0.33997905000392237</v>
      </c>
      <c r="IZ210" s="513">
        <f t="shared" si="642"/>
        <v>0.33997905000392237</v>
      </c>
      <c r="JA210" s="513">
        <f t="shared" si="589"/>
        <v>0.33997905000392237</v>
      </c>
      <c r="JB210" s="103">
        <f t="shared" si="643"/>
        <v>-15.14416315073203</v>
      </c>
      <c r="JC210" s="227"/>
      <c r="JD210" s="170">
        <v>-16.383468111359996</v>
      </c>
      <c r="JF210" s="159">
        <v>-4.9567499999999995</v>
      </c>
      <c r="JG210" s="159">
        <f t="shared" si="590"/>
        <v>-14.861360361815862</v>
      </c>
      <c r="JH210" s="159"/>
      <c r="JJ210" s="159">
        <v>-4.3067500000000001</v>
      </c>
      <c r="JK210" s="159">
        <f t="shared" si="591"/>
        <v>-16.597356274121289</v>
      </c>
      <c r="JL210" s="159"/>
      <c r="JN210" s="159">
        <v>1.1932499999999999</v>
      </c>
      <c r="JO210" s="159">
        <f t="shared" si="592"/>
        <v>-10.837294672472929</v>
      </c>
      <c r="JP210" s="159"/>
      <c r="JR210" s="159">
        <v>1.4932500000000006</v>
      </c>
      <c r="JS210" s="159">
        <f t="shared" si="579"/>
        <v>-11.904114735688331</v>
      </c>
      <c r="JT210" s="159"/>
      <c r="JV210" s="159">
        <v>1.2432500000000006</v>
      </c>
      <c r="JW210" s="159">
        <f t="shared" si="593"/>
        <v>-17.502467863066055</v>
      </c>
      <c r="JX210" s="159"/>
      <c r="JZ210" s="159">
        <v>-1.9067499999999997</v>
      </c>
      <c r="KA210" s="159">
        <f t="shared" si="594"/>
        <v>-18.001478788772605</v>
      </c>
      <c r="KB210" s="159"/>
      <c r="KD210" s="370">
        <v>3.2932499999999996</v>
      </c>
      <c r="KE210" s="159">
        <f t="shared" si="595"/>
        <v>-18.914952103858997</v>
      </c>
      <c r="KF210" s="159"/>
      <c r="KH210" s="218"/>
      <c r="KI210" s="159"/>
      <c r="KJ210" s="159"/>
      <c r="KK210" s="36">
        <v>42452</v>
      </c>
      <c r="KL210" s="36"/>
    </row>
    <row r="211" spans="1:315" x14ac:dyDescent="0.25">
      <c r="A211" s="95">
        <v>41356</v>
      </c>
      <c r="B211" s="36">
        <v>41356</v>
      </c>
      <c r="C211" s="303">
        <v>0.85000000000000009</v>
      </c>
      <c r="D211" s="303">
        <v>1.5</v>
      </c>
      <c r="E211" s="303">
        <v>7</v>
      </c>
      <c r="F211" s="303">
        <v>7.3000000000000007</v>
      </c>
      <c r="G211" s="303">
        <v>7.0500000000000007</v>
      </c>
      <c r="H211" s="303">
        <v>3.9000000000000004</v>
      </c>
      <c r="I211" s="303">
        <v>9.1</v>
      </c>
      <c r="J211" s="303"/>
      <c r="K211" s="105"/>
      <c r="L211" s="36">
        <v>42452</v>
      </c>
      <c r="M211" s="104">
        <v>5.8792</v>
      </c>
      <c r="N211" s="98">
        <f t="shared" si="453"/>
        <v>5.8067500000000001</v>
      </c>
      <c r="O211" s="107">
        <f t="shared" si="454"/>
        <v>5.7347666666666663</v>
      </c>
      <c r="P211" s="264"/>
      <c r="Q211" s="177">
        <v>42452</v>
      </c>
      <c r="R211" s="303">
        <v>0.85000000000000009</v>
      </c>
      <c r="S211" s="219">
        <v>-4.9567499999999995</v>
      </c>
      <c r="U211" s="303">
        <v>1.5</v>
      </c>
      <c r="V211" s="219">
        <v>-4.3067500000000001</v>
      </c>
      <c r="X211" s="303">
        <v>7</v>
      </c>
      <c r="Y211" s="219">
        <v>1.1932499999999999</v>
      </c>
      <c r="AA211" s="303">
        <v>7.3000000000000007</v>
      </c>
      <c r="AB211" s="219">
        <v>1.4932500000000006</v>
      </c>
      <c r="AD211" s="303">
        <v>7.0500000000000007</v>
      </c>
      <c r="AE211" s="218">
        <v>1.2432500000000006</v>
      </c>
      <c r="AG211" s="303">
        <v>3.9000000000000004</v>
      </c>
      <c r="AH211" s="218">
        <v>-1.9067499999999997</v>
      </c>
      <c r="AJ211" s="303">
        <v>9.1</v>
      </c>
      <c r="AK211" s="218">
        <v>3.2932499999999996</v>
      </c>
      <c r="AL211" s="103"/>
      <c r="AM211" s="485"/>
      <c r="AN211" s="103"/>
      <c r="AO211" s="103"/>
      <c r="AZ211" s="36">
        <v>42453</v>
      </c>
      <c r="BA211" s="303">
        <v>1.7000000000000002</v>
      </c>
      <c r="BB211" s="227"/>
      <c r="BC211" s="303">
        <v>3.0999999999999996</v>
      </c>
      <c r="BD211" s="184"/>
      <c r="BE211" s="303">
        <v>7.6999999999999993</v>
      </c>
      <c r="BF211" s="184"/>
      <c r="BG211" s="303">
        <v>6.85</v>
      </c>
      <c r="BH211" s="184"/>
      <c r="BI211" s="303">
        <v>6.5500000000000007</v>
      </c>
      <c r="BJ211" s="184"/>
      <c r="BK211" s="303">
        <v>2.9</v>
      </c>
      <c r="BL211" s="374"/>
      <c r="BM211" s="303">
        <v>8.9499999999999993</v>
      </c>
      <c r="BN211" s="227"/>
      <c r="BO211" s="103"/>
      <c r="BP211" s="227"/>
      <c r="BQ211">
        <f t="shared" si="578"/>
        <v>1</v>
      </c>
      <c r="BR211" s="36">
        <v>42438</v>
      </c>
      <c r="BS211">
        <v>143</v>
      </c>
      <c r="BT211">
        <f t="shared" si="575"/>
        <v>1.43</v>
      </c>
      <c r="BU211" s="100"/>
      <c r="BV211" s="36">
        <v>42453</v>
      </c>
      <c r="BW211" s="100">
        <v>157</v>
      </c>
      <c r="BX211" s="100">
        <f t="shared" si="576"/>
        <v>1.57</v>
      </c>
      <c r="BY211" s="100">
        <f t="shared" si="577"/>
        <v>-16.063762131159983</v>
      </c>
      <c r="BZ211" s="100"/>
      <c r="CA211" s="100"/>
      <c r="CC211" s="36">
        <v>42453</v>
      </c>
      <c r="CD211" s="104">
        <v>6.0255000000000001</v>
      </c>
      <c r="CE211" s="107">
        <v>5.95235</v>
      </c>
      <c r="CF211" s="173">
        <v>-16.063762131159983</v>
      </c>
      <c r="CG211" s="197">
        <f t="shared" si="567"/>
        <v>0.31970598020001262</v>
      </c>
      <c r="CH211" s="219">
        <v>-4.2523499999999999</v>
      </c>
      <c r="CI211" s="159">
        <f t="shared" si="596"/>
        <v>0.2</v>
      </c>
      <c r="CJ211" s="227">
        <f t="shared" si="597"/>
        <v>0</v>
      </c>
      <c r="CK211" s="198">
        <f t="shared" si="489"/>
        <v>-15.863324411239859</v>
      </c>
      <c r="CL211" s="198">
        <f t="shared" si="551"/>
        <v>6.3941196040001813E-2</v>
      </c>
      <c r="CM211" s="503">
        <f t="shared" si="598"/>
        <v>0</v>
      </c>
      <c r="CN211" s="503">
        <f t="shared" si="599"/>
        <v>0</v>
      </c>
      <c r="CO211" s="503">
        <f t="shared" si="491"/>
        <v>0</v>
      </c>
      <c r="CP211" s="503">
        <f t="shared" si="492"/>
        <v>0</v>
      </c>
      <c r="CQ211" s="504">
        <f t="shared" si="463"/>
        <v>-15.713324411239856</v>
      </c>
      <c r="CR211" s="513">
        <f t="shared" si="644"/>
        <v>6.3941196040001813E-2</v>
      </c>
      <c r="CS211" s="513">
        <f t="shared" si="559"/>
        <v>6.3941196040001813E-2</v>
      </c>
      <c r="CT211" s="513">
        <f t="shared" si="493"/>
        <v>6.3941196040001813E-2</v>
      </c>
      <c r="CU211" s="513">
        <f t="shared" si="600"/>
        <v>6.3941196040001813E-2</v>
      </c>
      <c r="CV211" s="513">
        <f t="shared" si="582"/>
        <v>6.3941196040001813E-2</v>
      </c>
      <c r="CW211" s="103">
        <f t="shared" si="601"/>
        <v>-14.79741916577586</v>
      </c>
      <c r="CZ211" s="36">
        <v>42453</v>
      </c>
      <c r="DA211" s="104">
        <v>6.0255000000000001</v>
      </c>
      <c r="DB211" s="107">
        <v>5.95235</v>
      </c>
      <c r="DC211" s="173">
        <v>-16.063762131159983</v>
      </c>
      <c r="DD211" s="197">
        <f t="shared" si="568"/>
        <v>0.31970598020001262</v>
      </c>
      <c r="DE211" s="219">
        <v>-2.8523500000000004</v>
      </c>
      <c r="DF211" s="159">
        <f t="shared" si="602"/>
        <v>1</v>
      </c>
      <c r="DG211" s="227">
        <f t="shared" si="603"/>
        <v>0</v>
      </c>
      <c r="DH211" s="198">
        <f t="shared" si="497"/>
        <v>-19.39704099005132</v>
      </c>
      <c r="DI211" s="198">
        <f t="shared" si="552"/>
        <v>0.31970598020001262</v>
      </c>
      <c r="DJ211" s="503">
        <f t="shared" si="604"/>
        <v>0</v>
      </c>
      <c r="DK211" s="503">
        <f t="shared" si="605"/>
        <v>0</v>
      </c>
      <c r="DL211" s="503">
        <f t="shared" si="499"/>
        <v>0</v>
      </c>
      <c r="DM211" s="503">
        <f t="shared" si="500"/>
        <v>0</v>
      </c>
      <c r="DN211" s="504">
        <f t="shared" si="464"/>
        <v>-19.096564845171319</v>
      </c>
      <c r="DO211" s="513">
        <f t="shared" si="645"/>
        <v>0.31970598020001262</v>
      </c>
      <c r="DP211" s="513">
        <f t="shared" si="560"/>
        <v>0.31970598020001262</v>
      </c>
      <c r="DQ211" s="513">
        <f t="shared" si="501"/>
        <v>0.31970598020001262</v>
      </c>
      <c r="DR211" s="513">
        <f t="shared" si="606"/>
        <v>0.31970598020001262</v>
      </c>
      <c r="DS211" s="513">
        <f t="shared" si="583"/>
        <v>0.31970598020001262</v>
      </c>
      <c r="DT211" s="103">
        <f t="shared" si="607"/>
        <v>-16.277650293921276</v>
      </c>
      <c r="DU211" s="178"/>
      <c r="DV211" s="179"/>
      <c r="DW211" s="36">
        <v>42453</v>
      </c>
      <c r="DX211" s="104">
        <v>6.0255000000000001</v>
      </c>
      <c r="DY211" s="107">
        <v>5.95235</v>
      </c>
      <c r="DZ211" s="173">
        <v>-16.063762131159983</v>
      </c>
      <c r="EA211" s="197">
        <f t="shared" si="569"/>
        <v>0.31970598020001262</v>
      </c>
      <c r="EB211" s="219">
        <v>1.7476499999999993</v>
      </c>
      <c r="EC211" s="159">
        <f t="shared" si="608"/>
        <v>0</v>
      </c>
      <c r="ED211" s="227">
        <f t="shared" si="609"/>
        <v>1.2</v>
      </c>
      <c r="EE211" s="198">
        <f t="shared" si="505"/>
        <v>-10.975457236215124</v>
      </c>
      <c r="EF211" s="198">
        <f t="shared" si="553"/>
        <v>0.38364717624001443</v>
      </c>
      <c r="EG211" s="503">
        <f t="shared" si="610"/>
        <v>0</v>
      </c>
      <c r="EH211" s="503">
        <f t="shared" si="611"/>
        <v>0</v>
      </c>
      <c r="EI211" s="503">
        <f t="shared" si="507"/>
        <v>3.197059802000126E-2</v>
      </c>
      <c r="EJ211" s="503">
        <f t="shared" si="508"/>
        <v>0</v>
      </c>
      <c r="EK211" s="504">
        <f t="shared" si="465"/>
        <v>-9.4297479805911326</v>
      </c>
      <c r="EL211" s="513">
        <f t="shared" si="646"/>
        <v>0.41561777426001567</v>
      </c>
      <c r="EM211" s="513">
        <f t="shared" si="561"/>
        <v>0.41561777426001567</v>
      </c>
      <c r="EN211" s="513">
        <f t="shared" si="509"/>
        <v>0.41561777426001567</v>
      </c>
      <c r="EO211" s="513">
        <f t="shared" si="612"/>
        <v>0.41561777426001567</v>
      </c>
      <c r="EP211" s="513">
        <f t="shared" si="584"/>
        <v>0.29093244198201096</v>
      </c>
      <c r="EQ211" s="103">
        <f t="shared" si="613"/>
        <v>-10.546362230490917</v>
      </c>
      <c r="ER211" s="178"/>
      <c r="ES211" s="179"/>
      <c r="ET211" s="36">
        <v>42453</v>
      </c>
      <c r="EU211" s="104">
        <v>6.0255000000000001</v>
      </c>
      <c r="EV211" s="107">
        <v>5.95235</v>
      </c>
      <c r="EW211" s="173">
        <v>-16.063762131159983</v>
      </c>
      <c r="EX211" s="197">
        <f t="shared" si="570"/>
        <v>0.31970598020001262</v>
      </c>
      <c r="EY211" s="219">
        <v>0.89764999999999961</v>
      </c>
      <c r="EZ211" s="159">
        <f t="shared" si="614"/>
        <v>0</v>
      </c>
      <c r="FA211" s="227">
        <f t="shared" si="615"/>
        <v>1.1499999999999999</v>
      </c>
      <c r="FB211" s="198">
        <f t="shared" si="513"/>
        <v>-13.401487389159145</v>
      </c>
      <c r="FC211" s="198">
        <f t="shared" si="554"/>
        <v>0.36766187723001487</v>
      </c>
      <c r="FD211" s="503">
        <f t="shared" si="616"/>
        <v>0</v>
      </c>
      <c r="FE211" s="503">
        <f t="shared" si="617"/>
        <v>0</v>
      </c>
      <c r="FF211" s="503">
        <f t="shared" si="515"/>
        <v>0</v>
      </c>
      <c r="FG211" s="503">
        <f t="shared" si="516"/>
        <v>0</v>
      </c>
      <c r="FH211" s="504">
        <f t="shared" si="466"/>
        <v>-12.99875747623911</v>
      </c>
      <c r="FI211" s="513">
        <f t="shared" si="647"/>
        <v>0.36766187723001487</v>
      </c>
      <c r="FJ211" s="513">
        <f t="shared" si="562"/>
        <v>0.36766187723001487</v>
      </c>
      <c r="FK211" s="513">
        <f t="shared" si="517"/>
        <v>0.36766187723001487</v>
      </c>
      <c r="FL211" s="513">
        <f t="shared" si="618"/>
        <v>0.36766187723001487</v>
      </c>
      <c r="FM211" s="513">
        <f t="shared" si="585"/>
        <v>0.25736331406101037</v>
      </c>
      <c r="FN211" s="103">
        <f t="shared" si="619"/>
        <v>-11.646751421627322</v>
      </c>
      <c r="FO211" s="178"/>
      <c r="FP211" s="179"/>
      <c r="FQ211" s="36">
        <v>42453</v>
      </c>
      <c r="FR211" s="104">
        <v>6.0255000000000001</v>
      </c>
      <c r="FS211" s="107">
        <v>5.95235</v>
      </c>
      <c r="FT211" s="173">
        <v>-16.063762131159983</v>
      </c>
      <c r="FU211" s="197">
        <f t="shared" si="571"/>
        <v>0.31970598020001262</v>
      </c>
      <c r="FV211" s="218">
        <v>0.59765000000000068</v>
      </c>
      <c r="FW211" s="159">
        <f t="shared" si="620"/>
        <v>0</v>
      </c>
      <c r="FX211" s="227">
        <f t="shared" si="621"/>
        <v>1.1499999999999999</v>
      </c>
      <c r="FY211" s="198">
        <f t="shared" si="521"/>
        <v>-18.649581063385931</v>
      </c>
      <c r="FZ211" s="198">
        <f t="shared" si="555"/>
        <v>0.36766187723001309</v>
      </c>
      <c r="GA211" s="503">
        <f t="shared" si="622"/>
        <v>0</v>
      </c>
      <c r="GB211" s="503">
        <f t="shared" si="623"/>
        <v>0</v>
      </c>
      <c r="GC211" s="503">
        <f t="shared" si="523"/>
        <v>0</v>
      </c>
      <c r="GD211" s="503">
        <f t="shared" si="524"/>
        <v>0</v>
      </c>
      <c r="GE211" s="504">
        <f t="shared" si="467"/>
        <v>-18.129581063385928</v>
      </c>
      <c r="GF211" s="513">
        <f t="shared" si="648"/>
        <v>0.36766187723001309</v>
      </c>
      <c r="GG211" s="513">
        <f t="shared" si="563"/>
        <v>0.36766187723001309</v>
      </c>
      <c r="GH211" s="513">
        <f t="shared" si="525"/>
        <v>0.36766187723001309</v>
      </c>
      <c r="GI211" s="513">
        <f t="shared" si="624"/>
        <v>0.36766187723001309</v>
      </c>
      <c r="GJ211" s="513">
        <f t="shared" si="586"/>
        <v>0.36766187723001309</v>
      </c>
      <c r="GK211" s="103">
        <f t="shared" si="625"/>
        <v>-17.134805985836042</v>
      </c>
      <c r="GL211" s="178"/>
      <c r="GM211" s="179"/>
      <c r="GN211" s="36">
        <v>42453</v>
      </c>
      <c r="GO211" s="104">
        <v>6.0255000000000001</v>
      </c>
      <c r="GP211" s="107">
        <v>5.95235</v>
      </c>
      <c r="GQ211" s="173">
        <v>-16.063762131159983</v>
      </c>
      <c r="GR211" s="197">
        <f t="shared" si="572"/>
        <v>0.31970598020001262</v>
      </c>
      <c r="GS211" s="218">
        <v>-3.0523500000000001</v>
      </c>
      <c r="GT211" s="159">
        <f t="shared" si="626"/>
        <v>0.8</v>
      </c>
      <c r="GU211" s="227">
        <f t="shared" si="627"/>
        <v>0</v>
      </c>
      <c r="GV211" s="198">
        <f t="shared" si="529"/>
        <v>-19.02669875832602</v>
      </c>
      <c r="GW211" s="198">
        <f t="shared" si="556"/>
        <v>0.25576478416001081</v>
      </c>
      <c r="GX211" s="503">
        <f t="shared" si="628"/>
        <v>0</v>
      </c>
      <c r="GY211" s="503">
        <f t="shared" si="629"/>
        <v>0</v>
      </c>
      <c r="GZ211" s="503">
        <f t="shared" si="531"/>
        <v>0</v>
      </c>
      <c r="HA211" s="503">
        <f t="shared" si="532"/>
        <v>0</v>
      </c>
      <c r="HB211" s="504">
        <f t="shared" si="468"/>
        <v>-18.405152887459227</v>
      </c>
      <c r="HC211" s="513">
        <f t="shared" si="649"/>
        <v>0.25576478416001081</v>
      </c>
      <c r="HD211" s="513">
        <f t="shared" si="564"/>
        <v>0.25576478416001081</v>
      </c>
      <c r="HE211" s="513">
        <f t="shared" si="533"/>
        <v>0.25576478416001081</v>
      </c>
      <c r="HF211" s="513">
        <f t="shared" si="630"/>
        <v>0.25576478416001081</v>
      </c>
      <c r="HG211" s="513">
        <f t="shared" si="587"/>
        <v>0.25576478416001081</v>
      </c>
      <c r="HH211" s="103">
        <f t="shared" si="631"/>
        <v>-17.745714004612594</v>
      </c>
      <c r="HJ211" s="179"/>
      <c r="HK211" s="36">
        <v>42453</v>
      </c>
      <c r="HL211" s="104">
        <v>6.0255000000000001</v>
      </c>
      <c r="HM211" s="107">
        <v>5.95235</v>
      </c>
      <c r="HN211" s="173">
        <v>-16.063762131159983</v>
      </c>
      <c r="HO211" s="197">
        <f t="shared" si="573"/>
        <v>0.31970598020001262</v>
      </c>
      <c r="HP211" s="218">
        <v>2.9976499999999993</v>
      </c>
      <c r="HQ211" s="159">
        <f t="shared" si="632"/>
        <v>0</v>
      </c>
      <c r="HR211" s="227">
        <f t="shared" si="633"/>
        <v>1.4</v>
      </c>
      <c r="HS211" s="198">
        <f t="shared" si="537"/>
        <v>-23.147851924701268</v>
      </c>
      <c r="HT211" s="198">
        <f t="shared" si="557"/>
        <v>0.44758837228001624</v>
      </c>
      <c r="HU211" s="503">
        <f t="shared" si="634"/>
        <v>0</v>
      </c>
      <c r="HV211" s="503">
        <f t="shared" si="635"/>
        <v>3.197059802000126E-2</v>
      </c>
      <c r="HW211" s="503">
        <f t="shared" si="539"/>
        <v>0</v>
      </c>
      <c r="HX211" s="503">
        <f t="shared" si="540"/>
        <v>0</v>
      </c>
      <c r="HY211" s="504">
        <f t="shared" si="469"/>
        <v>-21.804175667429266</v>
      </c>
      <c r="HZ211" s="513">
        <f t="shared" si="650"/>
        <v>0.47955897030001748</v>
      </c>
      <c r="IA211" s="513">
        <f t="shared" si="565"/>
        <v>0.47955897030001748</v>
      </c>
      <c r="IB211" s="513">
        <f t="shared" si="541"/>
        <v>0.47955897030001748</v>
      </c>
      <c r="IC211" s="513">
        <f t="shared" si="636"/>
        <v>0.62342666139002278</v>
      </c>
      <c r="ID211" s="513">
        <f t="shared" si="588"/>
        <v>0.62342666139002278</v>
      </c>
      <c r="IE211" s="103">
        <f t="shared" si="637"/>
        <v>-18.291525442468973</v>
      </c>
      <c r="IG211" s="179"/>
      <c r="IH211" s="36">
        <v>42453</v>
      </c>
      <c r="II211" s="104">
        <v>6.0255000000000001</v>
      </c>
      <c r="IJ211" s="107">
        <v>5.95235</v>
      </c>
      <c r="IK211" s="173">
        <v>-16.063762131159983</v>
      </c>
      <c r="IL211" s="197">
        <f t="shared" si="574"/>
        <v>0.31970598020001262</v>
      </c>
      <c r="IM211" s="218"/>
      <c r="IN211" s="159">
        <f t="shared" si="638"/>
        <v>0</v>
      </c>
      <c r="IO211" s="227">
        <f t="shared" si="639"/>
        <v>1.1000000000000001</v>
      </c>
      <c r="IP211" s="198">
        <f t="shared" si="545"/>
        <v>-15.647472485097941</v>
      </c>
      <c r="IQ211" s="198">
        <f t="shared" si="558"/>
        <v>0.35167657822001352</v>
      </c>
      <c r="IR211" s="503">
        <f t="shared" si="640"/>
        <v>0</v>
      </c>
      <c r="IS211" s="503">
        <f t="shared" si="641"/>
        <v>0</v>
      </c>
      <c r="IT211" s="503">
        <f t="shared" si="547"/>
        <v>0</v>
      </c>
      <c r="IU211" s="503">
        <f t="shared" si="548"/>
        <v>0</v>
      </c>
      <c r="IV211" s="504">
        <f t="shared" si="470"/>
        <v>-15.191640226067124</v>
      </c>
      <c r="IW211" s="513">
        <f t="shared" si="651"/>
        <v>0.35167657822001352</v>
      </c>
      <c r="IX211" s="513">
        <f t="shared" si="566"/>
        <v>0.35167657822001352</v>
      </c>
      <c r="IY211" s="513">
        <f t="shared" si="549"/>
        <v>0.35167657822001352</v>
      </c>
      <c r="IZ211" s="513">
        <f t="shared" si="642"/>
        <v>0.35167657822001352</v>
      </c>
      <c r="JA211" s="513">
        <f t="shared" si="589"/>
        <v>0.35167657822001352</v>
      </c>
      <c r="JB211" s="103">
        <f t="shared" si="643"/>
        <v>-14.792486572512017</v>
      </c>
      <c r="JC211" s="227"/>
      <c r="JD211" s="170">
        <v>-16.063762131159983</v>
      </c>
      <c r="JF211" s="159">
        <v>-4.2523499999999999</v>
      </c>
      <c r="JG211" s="159">
        <f t="shared" si="590"/>
        <v>-14.79741916577586</v>
      </c>
      <c r="JH211" s="159"/>
      <c r="JJ211" s="159">
        <v>-2.8523500000000004</v>
      </c>
      <c r="JK211" s="159">
        <f t="shared" si="591"/>
        <v>-16.277650293921276</v>
      </c>
      <c r="JL211" s="159"/>
      <c r="JN211" s="159">
        <v>1.7476499999999993</v>
      </c>
      <c r="JO211" s="159">
        <f t="shared" si="592"/>
        <v>-10.546362230490917</v>
      </c>
      <c r="JP211" s="159"/>
      <c r="JR211" s="159">
        <v>0.89764999999999961</v>
      </c>
      <c r="JS211" s="159">
        <f t="shared" si="579"/>
        <v>-11.646751421627322</v>
      </c>
      <c r="JT211" s="159"/>
      <c r="JV211" s="159">
        <v>0.59765000000000068</v>
      </c>
      <c r="JW211" s="159">
        <f t="shared" si="593"/>
        <v>-17.134805985836042</v>
      </c>
      <c r="JX211" s="159"/>
      <c r="JZ211" s="159">
        <v>-3.0523500000000001</v>
      </c>
      <c r="KA211" s="159">
        <f t="shared" si="594"/>
        <v>-17.745714004612594</v>
      </c>
      <c r="KB211" s="159"/>
      <c r="KD211" s="370">
        <v>2.9976499999999993</v>
      </c>
      <c r="KE211" s="159">
        <f t="shared" si="595"/>
        <v>-18.291525442468973</v>
      </c>
      <c r="KF211" s="159"/>
      <c r="KH211" s="218"/>
      <c r="KI211" s="159"/>
      <c r="KJ211" s="159"/>
      <c r="KK211" s="36">
        <v>42453</v>
      </c>
      <c r="KL211" s="36"/>
    </row>
    <row r="212" spans="1:315" ht="15.75" thickBot="1" x14ac:dyDescent="0.3">
      <c r="A212" s="95">
        <v>41357</v>
      </c>
      <c r="B212" s="36">
        <v>41357</v>
      </c>
      <c r="C212" s="303">
        <v>1.7000000000000002</v>
      </c>
      <c r="D212" s="303">
        <v>3.0999999999999996</v>
      </c>
      <c r="E212" s="303">
        <v>7.6999999999999993</v>
      </c>
      <c r="F212" s="303">
        <v>6.85</v>
      </c>
      <c r="G212" s="303">
        <v>6.5500000000000007</v>
      </c>
      <c r="H212" s="303">
        <v>2.9</v>
      </c>
      <c r="I212" s="303">
        <v>8.9499999999999993</v>
      </c>
      <c r="J212" s="303"/>
      <c r="K212" s="105"/>
      <c r="L212" s="36">
        <v>42453</v>
      </c>
      <c r="M212" s="104">
        <v>6.0255000000000001</v>
      </c>
      <c r="N212" s="98">
        <f t="shared" si="453"/>
        <v>5.95235</v>
      </c>
      <c r="O212" s="107">
        <f t="shared" si="454"/>
        <v>5.8796666666666662</v>
      </c>
      <c r="P212" s="264"/>
      <c r="Q212" s="177">
        <v>42453</v>
      </c>
      <c r="R212" s="303">
        <v>1.7000000000000002</v>
      </c>
      <c r="S212" s="219">
        <v>-4.2523499999999999</v>
      </c>
      <c r="U212" s="303">
        <v>3.0999999999999996</v>
      </c>
      <c r="V212" s="219">
        <v>-2.8523500000000004</v>
      </c>
      <c r="X212" s="303">
        <v>7.6999999999999993</v>
      </c>
      <c r="Y212" s="219">
        <v>1.7476499999999993</v>
      </c>
      <c r="AA212" s="303">
        <v>6.85</v>
      </c>
      <c r="AB212" s="219">
        <v>0.89764999999999961</v>
      </c>
      <c r="AD212" s="303">
        <v>6.5500000000000007</v>
      </c>
      <c r="AE212" s="218">
        <v>0.59765000000000068</v>
      </c>
      <c r="AG212" s="303">
        <v>2.9</v>
      </c>
      <c r="AH212" s="218">
        <v>-3.0523500000000001</v>
      </c>
      <c r="AJ212" s="303">
        <v>8.9499999999999993</v>
      </c>
      <c r="AK212" s="218">
        <v>2.9976499999999993</v>
      </c>
      <c r="AL212" s="103"/>
      <c r="AM212" s="485"/>
      <c r="AN212" s="103"/>
      <c r="AO212" s="103"/>
      <c r="AZ212" s="36">
        <v>42454</v>
      </c>
      <c r="BA212" s="303">
        <v>2.7</v>
      </c>
      <c r="BB212" s="227"/>
      <c r="BC212" s="303">
        <v>2.8499999999999996</v>
      </c>
      <c r="BD212" s="184"/>
      <c r="BE212" s="303">
        <v>6.9499999999999993</v>
      </c>
      <c r="BF212" s="184"/>
      <c r="BG212" s="303">
        <v>7.65</v>
      </c>
      <c r="BH212" s="184"/>
      <c r="BI212" s="303">
        <v>6.5500000000000007</v>
      </c>
      <c r="BJ212" s="184"/>
      <c r="BK212" s="303">
        <v>3.4</v>
      </c>
      <c r="BL212" s="374"/>
      <c r="BM212" s="303">
        <v>8.1999999999999993</v>
      </c>
      <c r="BN212" s="227"/>
      <c r="BO212" s="103"/>
      <c r="BP212" s="227"/>
      <c r="BQ212">
        <f t="shared" si="578"/>
        <v>1</v>
      </c>
      <c r="BR212" s="36">
        <v>42439</v>
      </c>
      <c r="BS212">
        <v>144</v>
      </c>
      <c r="BT212">
        <f t="shared" si="575"/>
        <v>1.44</v>
      </c>
      <c r="BU212" s="100"/>
      <c r="BV212" s="36">
        <v>42454</v>
      </c>
      <c r="BW212" s="100">
        <v>158</v>
      </c>
      <c r="BX212" s="100">
        <f t="shared" si="576"/>
        <v>1.58</v>
      </c>
      <c r="BY212" s="100">
        <f t="shared" si="577"/>
        <v>-15.733146623359978</v>
      </c>
      <c r="BZ212" s="100"/>
      <c r="CA212" s="100"/>
      <c r="CC212" s="36">
        <v>42454</v>
      </c>
      <c r="CD212" s="104">
        <v>6.1732000000000005</v>
      </c>
      <c r="CE212" s="107">
        <v>6.0993500000000003</v>
      </c>
      <c r="CF212" s="173">
        <v>-15.733146623359978</v>
      </c>
      <c r="CG212" s="197">
        <f t="shared" si="567"/>
        <v>0.33061550780000459</v>
      </c>
      <c r="CH212" s="219">
        <v>-3.3993500000000001</v>
      </c>
      <c r="CI212" s="159">
        <f t="shared" si="596"/>
        <v>0.8</v>
      </c>
      <c r="CJ212" s="227">
        <f t="shared" si="597"/>
        <v>0</v>
      </c>
      <c r="CK212" s="198">
        <f t="shared" si="489"/>
        <v>-15.598832004999855</v>
      </c>
      <c r="CL212" s="198">
        <f t="shared" si="551"/>
        <v>0.26449240624000403</v>
      </c>
      <c r="CM212" s="503">
        <f t="shared" si="598"/>
        <v>0</v>
      </c>
      <c r="CN212" s="503">
        <f t="shared" si="599"/>
        <v>0</v>
      </c>
      <c r="CO212" s="503">
        <f t="shared" si="491"/>
        <v>0</v>
      </c>
      <c r="CP212" s="503">
        <f t="shared" si="492"/>
        <v>0</v>
      </c>
      <c r="CQ212" s="504">
        <f t="shared" si="463"/>
        <v>-15.448832004999852</v>
      </c>
      <c r="CR212" s="513">
        <f t="shared" si="644"/>
        <v>0.26449240624000403</v>
      </c>
      <c r="CS212" s="513">
        <f t="shared" si="559"/>
        <v>0.26449240624000403</v>
      </c>
      <c r="CT212" s="513">
        <f t="shared" si="493"/>
        <v>0.26449240624000403</v>
      </c>
      <c r="CU212" s="513">
        <f t="shared" si="600"/>
        <v>0.26449240624000403</v>
      </c>
      <c r="CV212" s="513">
        <f t="shared" si="582"/>
        <v>0.26449240624000403</v>
      </c>
      <c r="CW212" s="103">
        <f t="shared" si="601"/>
        <v>-14.532926759535856</v>
      </c>
      <c r="CZ212" s="36">
        <v>42454</v>
      </c>
      <c r="DA212" s="104">
        <v>6.1732000000000005</v>
      </c>
      <c r="DB212" s="107">
        <v>6.0993500000000003</v>
      </c>
      <c r="DC212" s="173">
        <v>-15.733146623359978</v>
      </c>
      <c r="DD212" s="197">
        <f t="shared" si="568"/>
        <v>0.33061550780000459</v>
      </c>
      <c r="DE212" s="219">
        <v>-3.2493500000000006</v>
      </c>
      <c r="DF212" s="159">
        <f t="shared" si="602"/>
        <v>0.8</v>
      </c>
      <c r="DG212" s="227">
        <f t="shared" si="603"/>
        <v>0</v>
      </c>
      <c r="DH212" s="198">
        <f t="shared" si="497"/>
        <v>-19.132548583811317</v>
      </c>
      <c r="DI212" s="198">
        <f t="shared" si="552"/>
        <v>0.26449240624000225</v>
      </c>
      <c r="DJ212" s="503">
        <f t="shared" si="604"/>
        <v>0</v>
      </c>
      <c r="DK212" s="503">
        <f t="shared" si="605"/>
        <v>0</v>
      </c>
      <c r="DL212" s="503">
        <f t="shared" si="499"/>
        <v>0</v>
      </c>
      <c r="DM212" s="503">
        <f t="shared" si="500"/>
        <v>0</v>
      </c>
      <c r="DN212" s="504">
        <f t="shared" si="464"/>
        <v>-18.832072438931316</v>
      </c>
      <c r="DO212" s="513">
        <f t="shared" si="645"/>
        <v>0.26449240624000225</v>
      </c>
      <c r="DP212" s="513">
        <f t="shared" si="560"/>
        <v>0.26449240624000225</v>
      </c>
      <c r="DQ212" s="513">
        <f t="shared" si="501"/>
        <v>0.26449240624000225</v>
      </c>
      <c r="DR212" s="513">
        <f t="shared" si="606"/>
        <v>0.26449240624000225</v>
      </c>
      <c r="DS212" s="513">
        <f t="shared" si="583"/>
        <v>0.26449240624000225</v>
      </c>
      <c r="DT212" s="103">
        <f t="shared" si="607"/>
        <v>-16.013157887681274</v>
      </c>
      <c r="DU212" s="178"/>
      <c r="DV212" s="179"/>
      <c r="DW212" s="36">
        <v>42454</v>
      </c>
      <c r="DX212" s="104">
        <v>6.1732000000000005</v>
      </c>
      <c r="DY212" s="107">
        <v>6.0993500000000003</v>
      </c>
      <c r="DZ212" s="173">
        <v>-15.733146623359978</v>
      </c>
      <c r="EA212" s="197">
        <f t="shared" si="569"/>
        <v>0.33061550780000459</v>
      </c>
      <c r="EB212" s="219">
        <v>0.85064999999999902</v>
      </c>
      <c r="EC212" s="159">
        <f t="shared" si="608"/>
        <v>0</v>
      </c>
      <c r="ED212" s="227">
        <f t="shared" si="609"/>
        <v>1.1499999999999999</v>
      </c>
      <c r="EE212" s="198">
        <f t="shared" si="505"/>
        <v>-10.59524940224512</v>
      </c>
      <c r="EF212" s="198">
        <f t="shared" si="553"/>
        <v>0.38020783397000457</v>
      </c>
      <c r="EG212" s="503">
        <f t="shared" si="610"/>
        <v>0</v>
      </c>
      <c r="EH212" s="503">
        <f t="shared" si="611"/>
        <v>0</v>
      </c>
      <c r="EI212" s="503">
        <f t="shared" si="507"/>
        <v>0</v>
      </c>
      <c r="EJ212" s="503">
        <f t="shared" si="508"/>
        <v>0</v>
      </c>
      <c r="EK212" s="504">
        <f t="shared" si="465"/>
        <v>-9.049540146621128</v>
      </c>
      <c r="EL212" s="513">
        <f t="shared" si="646"/>
        <v>0.38020783397000457</v>
      </c>
      <c r="EM212" s="513">
        <f t="shared" si="561"/>
        <v>0.38020783397000457</v>
      </c>
      <c r="EN212" s="513">
        <f t="shared" si="509"/>
        <v>0.38020783397000457</v>
      </c>
      <c r="EO212" s="513">
        <f t="shared" si="612"/>
        <v>0.38020783397000457</v>
      </c>
      <c r="EP212" s="513">
        <f t="shared" si="584"/>
        <v>0.26614548377900316</v>
      </c>
      <c r="EQ212" s="103">
        <f t="shared" si="613"/>
        <v>-10.280216746711915</v>
      </c>
      <c r="ER212" s="178"/>
      <c r="ES212" s="179"/>
      <c r="ET212" s="36">
        <v>42454</v>
      </c>
      <c r="EU212" s="104">
        <v>6.1732000000000005</v>
      </c>
      <c r="EV212" s="107">
        <v>6.0993500000000003</v>
      </c>
      <c r="EW212" s="173">
        <v>-15.733146623359978</v>
      </c>
      <c r="EX212" s="197">
        <f t="shared" si="570"/>
        <v>0.33061550780000459</v>
      </c>
      <c r="EY212" s="219">
        <v>1.5506500000000001</v>
      </c>
      <c r="EZ212" s="159">
        <f t="shared" si="614"/>
        <v>0</v>
      </c>
      <c r="FA212" s="227">
        <f t="shared" si="615"/>
        <v>1.2</v>
      </c>
      <c r="FB212" s="198">
        <f t="shared" si="513"/>
        <v>-13.00474877979914</v>
      </c>
      <c r="FC212" s="198">
        <f t="shared" si="554"/>
        <v>0.39673860936000516</v>
      </c>
      <c r="FD212" s="503">
        <f t="shared" si="616"/>
        <v>0</v>
      </c>
      <c r="FE212" s="503">
        <f t="shared" si="617"/>
        <v>0</v>
      </c>
      <c r="FF212" s="503">
        <f t="shared" si="515"/>
        <v>3.3061550780000462E-2</v>
      </c>
      <c r="FG212" s="503">
        <f t="shared" si="516"/>
        <v>0</v>
      </c>
      <c r="FH212" s="504">
        <f t="shared" si="466"/>
        <v>-12.568957316099103</v>
      </c>
      <c r="FI212" s="513">
        <f t="shared" si="647"/>
        <v>0.4298001601400056</v>
      </c>
      <c r="FJ212" s="513">
        <f t="shared" si="562"/>
        <v>0.4298001601400056</v>
      </c>
      <c r="FK212" s="513">
        <f t="shared" si="517"/>
        <v>0.4298001601400056</v>
      </c>
      <c r="FL212" s="513">
        <f t="shared" si="618"/>
        <v>0.4298001601400056</v>
      </c>
      <c r="FM212" s="513">
        <f t="shared" si="585"/>
        <v>0.3008601120980039</v>
      </c>
      <c r="FN212" s="103">
        <f t="shared" si="619"/>
        <v>-11.345891309529318</v>
      </c>
      <c r="FO212" s="178"/>
      <c r="FP212" s="179"/>
      <c r="FQ212" s="36">
        <v>42454</v>
      </c>
      <c r="FR212" s="104">
        <v>6.1732000000000005</v>
      </c>
      <c r="FS212" s="107">
        <v>6.0993500000000003</v>
      </c>
      <c r="FT212" s="173">
        <v>-15.733146623359978</v>
      </c>
      <c r="FU212" s="197">
        <f t="shared" si="571"/>
        <v>0.33061550780000459</v>
      </c>
      <c r="FV212" s="218">
        <v>0.45065000000000044</v>
      </c>
      <c r="FW212" s="159">
        <f t="shared" si="620"/>
        <v>0</v>
      </c>
      <c r="FX212" s="227">
        <f t="shared" si="621"/>
        <v>1.1499999999999999</v>
      </c>
      <c r="FY212" s="198">
        <f t="shared" si="521"/>
        <v>-18.269373229415926</v>
      </c>
      <c r="FZ212" s="198">
        <f t="shared" si="555"/>
        <v>0.38020783397000457</v>
      </c>
      <c r="GA212" s="503">
        <f t="shared" si="622"/>
        <v>0</v>
      </c>
      <c r="GB212" s="503">
        <f t="shared" si="623"/>
        <v>0</v>
      </c>
      <c r="GC212" s="503">
        <f t="shared" si="523"/>
        <v>0</v>
      </c>
      <c r="GD212" s="503">
        <f t="shared" si="524"/>
        <v>0</v>
      </c>
      <c r="GE212" s="504">
        <f t="shared" si="467"/>
        <v>-17.749373229415923</v>
      </c>
      <c r="GF212" s="513">
        <f t="shared" si="648"/>
        <v>0.38020783397000457</v>
      </c>
      <c r="GG212" s="513">
        <f t="shared" si="563"/>
        <v>0.38020783397000457</v>
      </c>
      <c r="GH212" s="513">
        <f t="shared" si="525"/>
        <v>0.38020783397000457</v>
      </c>
      <c r="GI212" s="513">
        <f t="shared" si="624"/>
        <v>0.38020783397000457</v>
      </c>
      <c r="GJ212" s="513">
        <f t="shared" si="586"/>
        <v>0.38020783397000457</v>
      </c>
      <c r="GK212" s="103">
        <f t="shared" si="625"/>
        <v>-16.754598151866038</v>
      </c>
      <c r="GL212" s="178"/>
      <c r="GM212" s="179"/>
      <c r="GN212" s="36">
        <v>42454</v>
      </c>
      <c r="GO212" s="104">
        <v>6.1732000000000005</v>
      </c>
      <c r="GP212" s="107">
        <v>6.0993500000000003</v>
      </c>
      <c r="GQ212" s="173">
        <v>-15.733146623359978</v>
      </c>
      <c r="GR212" s="197">
        <f t="shared" si="572"/>
        <v>0.33061550780000459</v>
      </c>
      <c r="GS212" s="218">
        <v>-2.6993500000000004</v>
      </c>
      <c r="GT212" s="159">
        <f t="shared" si="626"/>
        <v>1</v>
      </c>
      <c r="GU212" s="227">
        <f t="shared" si="627"/>
        <v>0</v>
      </c>
      <c r="GV212" s="198">
        <f t="shared" si="529"/>
        <v>-18.696083250526016</v>
      </c>
      <c r="GW212" s="198">
        <f t="shared" si="556"/>
        <v>0.33061550780000459</v>
      </c>
      <c r="GX212" s="503">
        <f t="shared" si="628"/>
        <v>0</v>
      </c>
      <c r="GY212" s="503">
        <f t="shared" si="629"/>
        <v>0</v>
      </c>
      <c r="GZ212" s="503">
        <f t="shared" si="531"/>
        <v>0</v>
      </c>
      <c r="HA212" s="503">
        <f t="shared" si="532"/>
        <v>0</v>
      </c>
      <c r="HB212" s="504">
        <f t="shared" si="468"/>
        <v>-18.074537379659223</v>
      </c>
      <c r="HC212" s="513">
        <f t="shared" si="649"/>
        <v>0.33061550780000459</v>
      </c>
      <c r="HD212" s="513">
        <f t="shared" si="564"/>
        <v>0.33061550780000459</v>
      </c>
      <c r="HE212" s="513">
        <f t="shared" si="533"/>
        <v>0.33061550780000459</v>
      </c>
      <c r="HF212" s="513">
        <f t="shared" si="630"/>
        <v>0.33061550780000459</v>
      </c>
      <c r="HG212" s="513">
        <f t="shared" si="587"/>
        <v>0.33061550780000459</v>
      </c>
      <c r="HH212" s="103">
        <f t="shared" si="631"/>
        <v>-17.41509849681259</v>
      </c>
      <c r="HJ212" s="179"/>
      <c r="HK212" s="36">
        <v>42454</v>
      </c>
      <c r="HL212" s="104">
        <v>6.1732000000000005</v>
      </c>
      <c r="HM212" s="107">
        <v>6.0993500000000003</v>
      </c>
      <c r="HN212" s="173">
        <v>-15.733146623359978</v>
      </c>
      <c r="HO212" s="197">
        <f t="shared" si="573"/>
        <v>0.33061550780000459</v>
      </c>
      <c r="HP212" s="218">
        <v>2.100649999999999</v>
      </c>
      <c r="HQ212" s="159">
        <f t="shared" si="632"/>
        <v>0</v>
      </c>
      <c r="HR212" s="227">
        <f t="shared" si="633"/>
        <v>1.4</v>
      </c>
      <c r="HS212" s="198">
        <f t="shared" si="537"/>
        <v>-22.684990213781262</v>
      </c>
      <c r="HT212" s="198">
        <f t="shared" si="557"/>
        <v>0.46286171092000572</v>
      </c>
      <c r="HU212" s="503">
        <f t="shared" si="634"/>
        <v>0</v>
      </c>
      <c r="HV212" s="503">
        <f t="shared" si="635"/>
        <v>3.3061550780000462E-2</v>
      </c>
      <c r="HW212" s="503">
        <f t="shared" si="539"/>
        <v>0</v>
      </c>
      <c r="HX212" s="503">
        <f t="shared" si="540"/>
        <v>0</v>
      </c>
      <c r="HY212" s="504">
        <f t="shared" si="469"/>
        <v>-21.308252405729259</v>
      </c>
      <c r="HZ212" s="513">
        <f t="shared" si="650"/>
        <v>0.49592326170000617</v>
      </c>
      <c r="IA212" s="513">
        <f t="shared" si="565"/>
        <v>0.49592326170000617</v>
      </c>
      <c r="IB212" s="513">
        <f t="shared" si="541"/>
        <v>0.49592326170000617</v>
      </c>
      <c r="IC212" s="513">
        <f t="shared" si="636"/>
        <v>0.64470024021000805</v>
      </c>
      <c r="ID212" s="513">
        <f t="shared" si="588"/>
        <v>0.64470024021000805</v>
      </c>
      <c r="IE212" s="103">
        <f t="shared" si="637"/>
        <v>-17.646825202258967</v>
      </c>
      <c r="IG212" s="179"/>
      <c r="IH212" s="36">
        <v>42454</v>
      </c>
      <c r="II212" s="104">
        <v>6.1732000000000005</v>
      </c>
      <c r="IJ212" s="107">
        <v>6.0993500000000003</v>
      </c>
      <c r="IK212" s="173">
        <v>-15.733146623359978</v>
      </c>
      <c r="IL212" s="197">
        <f t="shared" si="574"/>
        <v>0.33061550780000459</v>
      </c>
      <c r="IM212" s="218"/>
      <c r="IN212" s="159">
        <f t="shared" si="638"/>
        <v>0</v>
      </c>
      <c r="IO212" s="227">
        <f t="shared" si="639"/>
        <v>1.1000000000000001</v>
      </c>
      <c r="IP212" s="198">
        <f t="shared" si="545"/>
        <v>-15.283795426517935</v>
      </c>
      <c r="IQ212" s="198">
        <f t="shared" si="558"/>
        <v>0.36367705858000576</v>
      </c>
      <c r="IR212" s="503">
        <f t="shared" si="640"/>
        <v>0</v>
      </c>
      <c r="IS212" s="503">
        <f t="shared" si="641"/>
        <v>0</v>
      </c>
      <c r="IT212" s="503">
        <f t="shared" si="547"/>
        <v>0</v>
      </c>
      <c r="IU212" s="503">
        <f t="shared" si="548"/>
        <v>0</v>
      </c>
      <c r="IV212" s="504">
        <f t="shared" si="470"/>
        <v>-14.827963167487118</v>
      </c>
      <c r="IW212" s="513">
        <f t="shared" si="651"/>
        <v>0.36367705858000576</v>
      </c>
      <c r="IX212" s="513">
        <f t="shared" si="566"/>
        <v>0.36367705858000576</v>
      </c>
      <c r="IY212" s="513">
        <f t="shared" si="549"/>
        <v>0.36367705858000576</v>
      </c>
      <c r="IZ212" s="513">
        <f t="shared" si="642"/>
        <v>0.36367705858000576</v>
      </c>
      <c r="JA212" s="513">
        <f t="shared" si="589"/>
        <v>0.36367705858000576</v>
      </c>
      <c r="JB212" s="103">
        <f t="shared" si="643"/>
        <v>-14.428809513932011</v>
      </c>
      <c r="JC212" s="227"/>
      <c r="JD212" s="170">
        <v>-15.733146623359978</v>
      </c>
      <c r="JF212" s="159">
        <v>-3.3993500000000001</v>
      </c>
      <c r="JG212" s="159">
        <f t="shared" si="590"/>
        <v>-14.532926759535856</v>
      </c>
      <c r="JH212" s="159"/>
      <c r="JJ212" s="159">
        <v>-3.2493500000000006</v>
      </c>
      <c r="JK212" s="159">
        <f t="shared" si="591"/>
        <v>-16.013157887681274</v>
      </c>
      <c r="JL212" s="159"/>
      <c r="JN212" s="159">
        <v>0.85064999999999902</v>
      </c>
      <c r="JO212" s="159">
        <f t="shared" si="592"/>
        <v>-10.280216746711915</v>
      </c>
      <c r="JP212" s="159"/>
      <c r="JR212" s="159">
        <v>1.5506500000000001</v>
      </c>
      <c r="JS212" s="159">
        <f t="shared" si="579"/>
        <v>-11.345891309529318</v>
      </c>
      <c r="JT212" s="159"/>
      <c r="JV212" s="159">
        <v>0.45065000000000044</v>
      </c>
      <c r="JW212" s="159">
        <f t="shared" si="593"/>
        <v>-16.754598151866038</v>
      </c>
      <c r="JX212" s="159"/>
      <c r="JZ212" s="159">
        <v>-2.6993500000000004</v>
      </c>
      <c r="KA212" s="159">
        <f t="shared" si="594"/>
        <v>-17.41509849681259</v>
      </c>
      <c r="KB212" s="159"/>
      <c r="KD212" s="370">
        <v>2.100649999999999</v>
      </c>
      <c r="KE212" s="159">
        <f t="shared" si="595"/>
        <v>-17.646825202258967</v>
      </c>
      <c r="KF212" s="159"/>
      <c r="KH212" s="218"/>
      <c r="KI212" s="159"/>
      <c r="KJ212" s="159"/>
      <c r="KK212" s="36">
        <v>42454</v>
      </c>
      <c r="KL212" s="36"/>
    </row>
    <row r="213" spans="1:315" ht="15.75" thickBot="1" x14ac:dyDescent="0.3">
      <c r="A213" s="95">
        <v>41358</v>
      </c>
      <c r="B213" s="36">
        <v>41358</v>
      </c>
      <c r="C213" s="303">
        <v>2.7</v>
      </c>
      <c r="D213" s="303">
        <v>2.8499999999999996</v>
      </c>
      <c r="E213" s="303">
        <v>6.9499999999999993</v>
      </c>
      <c r="F213" s="303">
        <v>7.65</v>
      </c>
      <c r="G213" s="303">
        <v>6.5500000000000007</v>
      </c>
      <c r="H213" s="303">
        <v>3.4</v>
      </c>
      <c r="I213" s="303">
        <v>8.1999999999999993</v>
      </c>
      <c r="J213" s="303"/>
      <c r="K213" s="105"/>
      <c r="L213" s="36">
        <v>42454</v>
      </c>
      <c r="M213" s="104">
        <v>6.1732000000000005</v>
      </c>
      <c r="N213" s="98">
        <f t="shared" si="453"/>
        <v>6.0993500000000003</v>
      </c>
      <c r="O213" s="107">
        <f t="shared" si="454"/>
        <v>6.0259666666666662</v>
      </c>
      <c r="P213" s="264"/>
      <c r="Q213" s="177">
        <v>42454</v>
      </c>
      <c r="R213" s="303">
        <v>2.7</v>
      </c>
      <c r="S213" s="219">
        <v>-3.3993500000000001</v>
      </c>
      <c r="U213" s="303">
        <v>2.8499999999999996</v>
      </c>
      <c r="V213" s="219">
        <v>-3.2493500000000006</v>
      </c>
      <c r="X213" s="303">
        <v>6.9499999999999993</v>
      </c>
      <c r="Y213" s="219">
        <v>0.85064999999999902</v>
      </c>
      <c r="AA213" s="303">
        <v>7.65</v>
      </c>
      <c r="AB213" s="219">
        <v>1.5506500000000001</v>
      </c>
      <c r="AD213" s="303">
        <v>6.5500000000000007</v>
      </c>
      <c r="AE213" s="218">
        <v>0.45065000000000044</v>
      </c>
      <c r="AG213" s="303">
        <v>3.4</v>
      </c>
      <c r="AH213" s="218">
        <v>-2.6993500000000004</v>
      </c>
      <c r="AJ213" s="303">
        <v>8.1999999999999993</v>
      </c>
      <c r="AK213" s="218">
        <v>2.100649999999999</v>
      </c>
      <c r="AL213" s="103"/>
      <c r="AM213" s="485"/>
      <c r="AN213" s="103"/>
      <c r="AO213" s="103"/>
      <c r="AZ213" s="36">
        <v>42455</v>
      </c>
      <c r="BA213" s="303">
        <v>3.0999999999999996</v>
      </c>
      <c r="BB213" s="227"/>
      <c r="BC213" s="303">
        <v>5.3</v>
      </c>
      <c r="BD213" s="184"/>
      <c r="BE213" s="303">
        <v>8.8999999999999986</v>
      </c>
      <c r="BF213" s="184"/>
      <c r="BG213" s="303">
        <v>6.7</v>
      </c>
      <c r="BH213" s="184"/>
      <c r="BI213" s="303">
        <v>4.45</v>
      </c>
      <c r="BJ213" s="184"/>
      <c r="BK213" s="303">
        <v>4.5</v>
      </c>
      <c r="BL213" s="374"/>
      <c r="BM213" s="303">
        <v>8.5</v>
      </c>
      <c r="BN213" s="227">
        <v>-16.967166666666667</v>
      </c>
      <c r="BP213" s="227"/>
      <c r="BQ213">
        <f t="shared" si="578"/>
        <v>1</v>
      </c>
      <c r="BR213" s="36">
        <v>42440</v>
      </c>
      <c r="BS213">
        <v>145</v>
      </c>
      <c r="BT213">
        <f t="shared" si="575"/>
        <v>1.45</v>
      </c>
      <c r="BU213" s="100"/>
      <c r="BV213" s="36">
        <v>42455</v>
      </c>
      <c r="BW213" s="100">
        <v>159</v>
      </c>
      <c r="BX213" s="100">
        <f t="shared" si="576"/>
        <v>1.59</v>
      </c>
      <c r="BY213" s="100">
        <f t="shared" si="577"/>
        <v>-15.391342220759945</v>
      </c>
      <c r="BZ213" s="100"/>
      <c r="CA213" s="100"/>
      <c r="CC213" s="36">
        <v>42455</v>
      </c>
      <c r="CD213" s="104">
        <v>6.3223000000000011</v>
      </c>
      <c r="CE213" s="107">
        <v>6.2477500000000008</v>
      </c>
      <c r="CF213" s="173">
        <v>-15.391342220759945</v>
      </c>
      <c r="CG213" s="197">
        <f t="shared" si="567"/>
        <v>0.34180440260003309</v>
      </c>
      <c r="CH213" s="219">
        <v>-3.1477500000000012</v>
      </c>
      <c r="CI213" s="159">
        <f t="shared" si="596"/>
        <v>0.8</v>
      </c>
      <c r="CJ213" s="227">
        <f t="shared" si="597"/>
        <v>0</v>
      </c>
      <c r="CK213" s="198">
        <f t="shared" si="489"/>
        <v>-15.325388482919829</v>
      </c>
      <c r="CL213" s="198">
        <f t="shared" si="551"/>
        <v>0.27344352208002576</v>
      </c>
      <c r="CM213" s="503">
        <f t="shared" si="598"/>
        <v>0</v>
      </c>
      <c r="CN213" s="503">
        <f t="shared" si="599"/>
        <v>0</v>
      </c>
      <c r="CO213" s="503">
        <f t="shared" si="491"/>
        <v>0</v>
      </c>
      <c r="CP213" s="503">
        <f t="shared" si="492"/>
        <v>0</v>
      </c>
      <c r="CQ213" s="504">
        <f t="shared" si="463"/>
        <v>-15.175388482919827</v>
      </c>
      <c r="CR213" s="513">
        <f t="shared" si="644"/>
        <v>0.27344352208002576</v>
      </c>
      <c r="CS213" s="513">
        <f t="shared" si="559"/>
        <v>0.27344352208002576</v>
      </c>
      <c r="CT213" s="513">
        <f t="shared" si="493"/>
        <v>0.27344352208002576</v>
      </c>
      <c r="CU213" s="513">
        <f t="shared" si="600"/>
        <v>0.27344352208002576</v>
      </c>
      <c r="CV213" s="513">
        <f>IF(AND((CF213+4)&lt;CW212,(CH213&gt;0)),(CU213*0.7),CU213)</f>
        <v>0.27344352208002576</v>
      </c>
      <c r="CW213" s="103">
        <f t="shared" si="601"/>
        <v>-14.25948323745583</v>
      </c>
      <c r="CZ213" s="36">
        <v>42455</v>
      </c>
      <c r="DA213" s="104">
        <v>6.3223000000000011</v>
      </c>
      <c r="DB213" s="107">
        <v>6.2477500000000008</v>
      </c>
      <c r="DC213" s="173">
        <v>-15.391342220759945</v>
      </c>
      <c r="DD213" s="197">
        <f t="shared" si="568"/>
        <v>0.34180440260003309</v>
      </c>
      <c r="DE213" s="219">
        <v>-0.94775000000000098</v>
      </c>
      <c r="DF213" s="159">
        <f t="shared" si="602"/>
        <v>0</v>
      </c>
      <c r="DG213" s="227">
        <f t="shared" si="603"/>
        <v>1.1000000000000001</v>
      </c>
      <c r="DH213" s="198">
        <f t="shared" si="497"/>
        <v>-18.756563740951282</v>
      </c>
      <c r="DI213" s="198">
        <f t="shared" si="552"/>
        <v>0.37598484286003497</v>
      </c>
      <c r="DJ213" s="503">
        <f t="shared" si="604"/>
        <v>0</v>
      </c>
      <c r="DK213" s="503">
        <f t="shared" si="605"/>
        <v>0</v>
      </c>
      <c r="DL213" s="503">
        <f t="shared" si="499"/>
        <v>0</v>
      </c>
      <c r="DM213" s="503">
        <f t="shared" si="500"/>
        <v>0</v>
      </c>
      <c r="DN213" s="504">
        <f t="shared" si="464"/>
        <v>-18.456087596071281</v>
      </c>
      <c r="DO213" s="513">
        <f t="shared" si="645"/>
        <v>0.37598484286003497</v>
      </c>
      <c r="DP213" s="513">
        <f t="shared" si="560"/>
        <v>0.37598484286003497</v>
      </c>
      <c r="DQ213" s="513">
        <f t="shared" si="501"/>
        <v>0.37598484286003497</v>
      </c>
      <c r="DR213" s="513">
        <f t="shared" si="606"/>
        <v>0.37598484286003497</v>
      </c>
      <c r="DS213" s="513">
        <f>IF(AND((DC213+4)&lt;DT212,(DE213&gt;0)),(DR213*0.7),DR213)</f>
        <v>0.37598484286003497</v>
      </c>
      <c r="DT213" s="103">
        <f t="shared" si="607"/>
        <v>-15.637173044821239</v>
      </c>
      <c r="DU213" s="178"/>
      <c r="DV213" s="179"/>
      <c r="DW213" s="36">
        <v>42455</v>
      </c>
      <c r="DX213" s="104">
        <v>6.3223000000000011</v>
      </c>
      <c r="DY213" s="107">
        <v>6.2477500000000008</v>
      </c>
      <c r="DZ213" s="173">
        <v>-15.391342220759945</v>
      </c>
      <c r="EA213" s="197">
        <f t="shared" si="569"/>
        <v>0.34180440260003309</v>
      </c>
      <c r="EB213" s="219">
        <v>2.6522499999999978</v>
      </c>
      <c r="EC213" s="159">
        <f t="shared" si="608"/>
        <v>0</v>
      </c>
      <c r="ED213" s="227">
        <f t="shared" si="609"/>
        <v>1.4</v>
      </c>
      <c r="EE213" s="198">
        <f t="shared" si="505"/>
        <v>-10.116723238605074</v>
      </c>
      <c r="EF213" s="198">
        <f t="shared" si="553"/>
        <v>0.47852616364004597</v>
      </c>
      <c r="EG213" s="503">
        <f t="shared" si="610"/>
        <v>0</v>
      </c>
      <c r="EH213" s="503">
        <f t="shared" si="611"/>
        <v>0</v>
      </c>
      <c r="EI213" s="503">
        <f t="shared" si="507"/>
        <v>3.418044026000331E-2</v>
      </c>
      <c r="EJ213" s="503">
        <f t="shared" si="508"/>
        <v>0</v>
      </c>
      <c r="EK213" s="504">
        <f t="shared" si="465"/>
        <v>-8.5368335427210784</v>
      </c>
      <c r="EL213" s="513">
        <f t="shared" si="646"/>
        <v>0.5127066039000493</v>
      </c>
      <c r="EM213" s="513">
        <f t="shared" si="561"/>
        <v>0.5127066039000493</v>
      </c>
      <c r="EN213" s="513">
        <f t="shared" si="509"/>
        <v>0.5127066039000493</v>
      </c>
      <c r="EO213" s="513">
        <f t="shared" si="612"/>
        <v>0.5127066039000493</v>
      </c>
      <c r="EP213" s="513">
        <f t="shared" si="584"/>
        <v>0.35889462273003447</v>
      </c>
      <c r="EQ213" s="103">
        <f t="shared" si="613"/>
        <v>-9.9213221239818807</v>
      </c>
      <c r="ER213" s="178"/>
      <c r="ES213" s="179"/>
      <c r="ET213" s="36">
        <v>42455</v>
      </c>
      <c r="EU213" s="104">
        <v>6.3223000000000011</v>
      </c>
      <c r="EV213" s="107">
        <v>6.2477500000000008</v>
      </c>
      <c r="EW213" s="173">
        <v>-15.391342220759945</v>
      </c>
      <c r="EX213" s="197">
        <f t="shared" si="570"/>
        <v>0.34180440260003309</v>
      </c>
      <c r="EY213" s="219">
        <v>0.45224999999999937</v>
      </c>
      <c r="EZ213" s="159">
        <f t="shared" si="614"/>
        <v>0</v>
      </c>
      <c r="FA213" s="227">
        <f t="shared" si="615"/>
        <v>1.1499999999999999</v>
      </c>
      <c r="FB213" s="198">
        <f t="shared" si="513"/>
        <v>-12.611673716809102</v>
      </c>
      <c r="FC213" s="198">
        <f t="shared" si="554"/>
        <v>0.39307506299003769</v>
      </c>
      <c r="FD213" s="503">
        <f t="shared" si="616"/>
        <v>0</v>
      </c>
      <c r="FE213" s="503">
        <f t="shared" si="617"/>
        <v>0</v>
      </c>
      <c r="FF213" s="503">
        <f t="shared" si="515"/>
        <v>0</v>
      </c>
      <c r="FG213" s="503">
        <f t="shared" si="516"/>
        <v>0</v>
      </c>
      <c r="FH213" s="504">
        <f t="shared" si="466"/>
        <v>-12.175882253109066</v>
      </c>
      <c r="FI213" s="513">
        <f t="shared" si="647"/>
        <v>0.39307506299003769</v>
      </c>
      <c r="FJ213" s="513">
        <f t="shared" si="562"/>
        <v>0.39307506299003769</v>
      </c>
      <c r="FK213" s="513">
        <f t="shared" si="517"/>
        <v>0.39307506299003769</v>
      </c>
      <c r="FL213" s="513">
        <f t="shared" si="618"/>
        <v>0.39307506299003769</v>
      </c>
      <c r="FM213" s="513">
        <f t="shared" si="585"/>
        <v>0.27515254409302636</v>
      </c>
      <c r="FN213" s="103">
        <f t="shared" si="619"/>
        <v>-11.070738765436291</v>
      </c>
      <c r="FO213" s="178"/>
      <c r="FP213" s="179"/>
      <c r="FQ213" s="36">
        <v>42455</v>
      </c>
      <c r="FR213" s="104">
        <v>6.3223000000000011</v>
      </c>
      <c r="FS213" s="107">
        <v>6.2477500000000008</v>
      </c>
      <c r="FT213" s="173">
        <v>-15.391342220759945</v>
      </c>
      <c r="FU213" s="197">
        <f t="shared" si="571"/>
        <v>0.34180440260003309</v>
      </c>
      <c r="FV213" s="218">
        <v>-1.7977500000000006</v>
      </c>
      <c r="FW213" s="159">
        <f t="shared" si="620"/>
        <v>1.05</v>
      </c>
      <c r="FX213" s="227">
        <f t="shared" si="621"/>
        <v>0</v>
      </c>
      <c r="FY213" s="198">
        <f t="shared" si="521"/>
        <v>-17.910478606685892</v>
      </c>
      <c r="FZ213" s="198">
        <f t="shared" si="555"/>
        <v>0.35889462273003403</v>
      </c>
      <c r="GA213" s="503">
        <f t="shared" si="622"/>
        <v>0</v>
      </c>
      <c r="GB213" s="503">
        <f t="shared" si="623"/>
        <v>0</v>
      </c>
      <c r="GC213" s="503">
        <f t="shared" si="523"/>
        <v>0</v>
      </c>
      <c r="GD213" s="503">
        <f t="shared" si="524"/>
        <v>0</v>
      </c>
      <c r="GE213" s="504">
        <f t="shared" si="467"/>
        <v>-17.390478606685889</v>
      </c>
      <c r="GF213" s="513">
        <f t="shared" si="648"/>
        <v>0.35889462273003403</v>
      </c>
      <c r="GG213" s="513">
        <f t="shared" si="563"/>
        <v>0.35889462273003403</v>
      </c>
      <c r="GH213" s="513">
        <f t="shared" si="525"/>
        <v>0.35889462273003403</v>
      </c>
      <c r="GI213" s="513">
        <f t="shared" si="624"/>
        <v>0.35889462273003403</v>
      </c>
      <c r="GJ213" s="513">
        <f>IF(AND((FT213+4)&lt;GK212,(FV213&gt;0)),(GI213*0.7),GI213)</f>
        <v>0.35889462273003403</v>
      </c>
      <c r="GK213" s="103">
        <f t="shared" si="625"/>
        <v>-16.395703529136004</v>
      </c>
      <c r="GL213" s="178"/>
      <c r="GM213" s="179"/>
      <c r="GN213" s="36">
        <v>42455</v>
      </c>
      <c r="GO213" s="104">
        <v>6.3223000000000011</v>
      </c>
      <c r="GP213" s="107">
        <v>6.2477500000000008</v>
      </c>
      <c r="GQ213" s="173">
        <v>-15.391342220759945</v>
      </c>
      <c r="GR213" s="197">
        <f t="shared" si="572"/>
        <v>0.34180440260003309</v>
      </c>
      <c r="GS213" s="218">
        <v>-1.7477500000000008</v>
      </c>
      <c r="GT213" s="159">
        <f t="shared" si="626"/>
        <v>1.05</v>
      </c>
      <c r="GU213" s="227">
        <f t="shared" si="627"/>
        <v>0</v>
      </c>
      <c r="GV213" s="198">
        <f t="shared" si="529"/>
        <v>-18.337188627795982</v>
      </c>
      <c r="GW213" s="198">
        <f t="shared" si="556"/>
        <v>0.35889462273003403</v>
      </c>
      <c r="GX213" s="503">
        <f t="shared" si="628"/>
        <v>0</v>
      </c>
      <c r="GY213" s="503">
        <f t="shared" si="629"/>
        <v>0</v>
      </c>
      <c r="GZ213" s="503">
        <f t="shared" si="531"/>
        <v>0</v>
      </c>
      <c r="HA213" s="503">
        <f t="shared" si="532"/>
        <v>0</v>
      </c>
      <c r="HB213" s="504">
        <f t="shared" si="468"/>
        <v>-17.715642756929189</v>
      </c>
      <c r="HC213" s="513">
        <f t="shared" si="649"/>
        <v>0.35889462273003403</v>
      </c>
      <c r="HD213" s="513">
        <f t="shared" si="564"/>
        <v>0.35889462273003403</v>
      </c>
      <c r="HE213" s="513">
        <f t="shared" si="533"/>
        <v>0.35889462273003403</v>
      </c>
      <c r="HF213" s="513">
        <f t="shared" si="630"/>
        <v>0.35889462273003403</v>
      </c>
      <c r="HG213" s="513">
        <f>IF(AND((GQ213+4)&lt;HH212,(GS213&gt;0)),(HF213*0.7),HF213)</f>
        <v>0.35889462273003403</v>
      </c>
      <c r="HH213" s="103">
        <f t="shared" si="631"/>
        <v>-17.056203874082556</v>
      </c>
      <c r="HJ213" s="179"/>
      <c r="HK213" s="36">
        <v>42455</v>
      </c>
      <c r="HL213" s="104">
        <v>6.3223000000000011</v>
      </c>
      <c r="HM213" s="107">
        <v>6.2477500000000008</v>
      </c>
      <c r="HN213" s="173">
        <v>-15.391342220759945</v>
      </c>
      <c r="HO213" s="197">
        <f t="shared" si="573"/>
        <v>0.34180440260003309</v>
      </c>
      <c r="HP213" s="218">
        <v>2.2522499999999992</v>
      </c>
      <c r="HQ213" s="159">
        <f t="shared" si="632"/>
        <v>0</v>
      </c>
      <c r="HR213" s="227">
        <f t="shared" si="633"/>
        <v>1.4</v>
      </c>
      <c r="HS213" s="198">
        <f t="shared" si="537"/>
        <v>-22.206464050141214</v>
      </c>
      <c r="HT213" s="198">
        <f t="shared" si="557"/>
        <v>0.47852616364004774</v>
      </c>
      <c r="HU213" s="503">
        <f t="shared" si="634"/>
        <v>0</v>
      </c>
      <c r="HV213" s="503">
        <f t="shared" si="635"/>
        <v>3.418044026000331E-2</v>
      </c>
      <c r="HW213" s="503">
        <f t="shared" si="539"/>
        <v>0</v>
      </c>
      <c r="HX213" s="503">
        <f t="shared" si="540"/>
        <v>0</v>
      </c>
      <c r="HY213" s="504">
        <f t="shared" si="469"/>
        <v>-20.79554580182921</v>
      </c>
      <c r="HZ213" s="513">
        <f t="shared" si="650"/>
        <v>0.51270660390005107</v>
      </c>
      <c r="IA213" s="513">
        <f t="shared" si="565"/>
        <v>0.51270660390005107</v>
      </c>
      <c r="IB213" s="513">
        <f t="shared" si="541"/>
        <v>0.51270660390005107</v>
      </c>
      <c r="IC213" s="513">
        <f t="shared" si="636"/>
        <v>0.66651858507006645</v>
      </c>
      <c r="ID213" s="513">
        <f>IF(AND((HN213+4)&lt;IE212,(HP213&gt;0)),(IC213*0.7),IC213)</f>
        <v>0.66651858507006645</v>
      </c>
      <c r="IE213" s="103">
        <f t="shared" si="637"/>
        <v>-16.980306617188901</v>
      </c>
      <c r="IF213" s="228">
        <v>-16.967166666666667</v>
      </c>
      <c r="IG213" s="179"/>
      <c r="IH213" s="36">
        <v>42455</v>
      </c>
      <c r="II213" s="104">
        <v>6.3223000000000011</v>
      </c>
      <c r="IJ213" s="107">
        <v>6.2477500000000008</v>
      </c>
      <c r="IK213" s="173">
        <v>-15.391342220759945</v>
      </c>
      <c r="IL213" s="197">
        <f t="shared" si="574"/>
        <v>0.34180440260003309</v>
      </c>
      <c r="IM213" s="218"/>
      <c r="IN213" s="159">
        <f t="shared" si="638"/>
        <v>0</v>
      </c>
      <c r="IO213" s="227">
        <f t="shared" si="639"/>
        <v>1.1000000000000001</v>
      </c>
      <c r="IP213" s="198">
        <f t="shared" si="545"/>
        <v>-14.907810583657898</v>
      </c>
      <c r="IQ213" s="198">
        <f t="shared" si="558"/>
        <v>0.37598484286003675</v>
      </c>
      <c r="IR213" s="503">
        <f t="shared" si="640"/>
        <v>0</v>
      </c>
      <c r="IS213" s="503">
        <f t="shared" si="641"/>
        <v>0</v>
      </c>
      <c r="IT213" s="503">
        <f t="shared" si="547"/>
        <v>0</v>
      </c>
      <c r="IU213" s="503">
        <f t="shared" si="548"/>
        <v>0</v>
      </c>
      <c r="IV213" s="504">
        <f t="shared" si="470"/>
        <v>-14.451978324627081</v>
      </c>
      <c r="IW213" s="513">
        <f t="shared" si="651"/>
        <v>0.37598484286003675</v>
      </c>
      <c r="IX213" s="513">
        <f t="shared" si="566"/>
        <v>0.37598484286003675</v>
      </c>
      <c r="IY213" s="513">
        <f t="shared" si="549"/>
        <v>0.37598484286003675</v>
      </c>
      <c r="IZ213" s="513">
        <f t="shared" si="642"/>
        <v>0.37598484286003675</v>
      </c>
      <c r="JA213" s="513">
        <f>IF(AND((IK213+4)&lt;JB212,(IM213&gt;0)),(IZ213*0.7),IZ213)</f>
        <v>0.37598484286003675</v>
      </c>
      <c r="JB213" s="103">
        <f t="shared" si="643"/>
        <v>-14.052824671071974</v>
      </c>
      <c r="JC213" s="227"/>
      <c r="JD213" s="170">
        <v>-15.391342220759945</v>
      </c>
      <c r="JF213" s="159">
        <v>-3.1477500000000012</v>
      </c>
      <c r="JG213" s="159">
        <f t="shared" si="590"/>
        <v>-14.25948323745583</v>
      </c>
      <c r="JH213" s="159"/>
      <c r="JJ213" s="159">
        <v>-0.94775000000000098</v>
      </c>
      <c r="JK213" s="159">
        <f t="shared" si="591"/>
        <v>-15.637173044821239</v>
      </c>
      <c r="JL213" s="159"/>
      <c r="JN213" s="159">
        <v>2.6522499999999978</v>
      </c>
      <c r="JO213" s="159">
        <f t="shared" si="592"/>
        <v>-9.9213221239818807</v>
      </c>
      <c r="JP213" s="159"/>
      <c r="JR213" s="159">
        <v>0.45224999999999937</v>
      </c>
      <c r="JS213" s="159">
        <f t="shared" si="579"/>
        <v>-11.070738765436291</v>
      </c>
      <c r="JT213" s="159"/>
      <c r="JV213" s="159">
        <v>-1.7977500000000006</v>
      </c>
      <c r="JW213" s="159">
        <f t="shared" si="593"/>
        <v>-16.395703529136004</v>
      </c>
      <c r="JX213" s="159"/>
      <c r="JZ213" s="159">
        <v>-1.7477500000000008</v>
      </c>
      <c r="KA213" s="159">
        <f t="shared" si="594"/>
        <v>-17.056203874082556</v>
      </c>
      <c r="KB213" s="159"/>
      <c r="KD213" s="370">
        <v>2.2522499999999992</v>
      </c>
      <c r="KE213" s="159">
        <f t="shared" si="595"/>
        <v>-16.980306617188901</v>
      </c>
      <c r="KF213" s="228">
        <v>-16.967166666666667</v>
      </c>
      <c r="KH213" s="218"/>
      <c r="KI213" s="227"/>
      <c r="KJ213" s="227"/>
      <c r="KK213" s="36">
        <v>42455</v>
      </c>
      <c r="KL213" s="36"/>
    </row>
    <row r="214" spans="1:315" ht="15.75" thickBot="1" x14ac:dyDescent="0.3">
      <c r="A214" s="95">
        <v>41359</v>
      </c>
      <c r="B214" s="36">
        <v>41359</v>
      </c>
      <c r="C214" s="303">
        <v>3.0999999999999996</v>
      </c>
      <c r="D214" s="303">
        <v>5.3</v>
      </c>
      <c r="E214" s="303">
        <v>8.8999999999999986</v>
      </c>
      <c r="F214" s="303">
        <v>6.7</v>
      </c>
      <c r="G214" s="303">
        <v>4.45</v>
      </c>
      <c r="H214" s="303">
        <v>4.5</v>
      </c>
      <c r="I214" s="303">
        <v>8.5</v>
      </c>
      <c r="J214" s="303"/>
      <c r="K214" s="105"/>
      <c r="L214" s="36">
        <v>42455</v>
      </c>
      <c r="M214" s="104">
        <v>6.3223000000000011</v>
      </c>
      <c r="N214" s="98">
        <f t="shared" si="453"/>
        <v>6.2477500000000008</v>
      </c>
      <c r="O214" s="107">
        <f t="shared" si="454"/>
        <v>6.1736666666666666</v>
      </c>
      <c r="P214" s="264"/>
      <c r="Q214" s="177">
        <v>42455</v>
      </c>
      <c r="R214" s="303">
        <v>3.0999999999999996</v>
      </c>
      <c r="S214" s="219">
        <v>-3.1477500000000012</v>
      </c>
      <c r="U214" s="303">
        <v>5.3</v>
      </c>
      <c r="V214" s="219">
        <v>-0.94775000000000098</v>
      </c>
      <c r="X214" s="303">
        <v>8.8999999999999986</v>
      </c>
      <c r="Y214" s="219">
        <v>2.6522499999999978</v>
      </c>
      <c r="AA214" s="303">
        <v>6.7</v>
      </c>
      <c r="AB214" s="219">
        <v>0.45224999999999937</v>
      </c>
      <c r="AD214" s="303">
        <v>4.45</v>
      </c>
      <c r="AE214" s="218">
        <v>-1.7977500000000006</v>
      </c>
      <c r="AG214" s="303">
        <v>4.5</v>
      </c>
      <c r="AH214" s="218">
        <v>-1.7477500000000008</v>
      </c>
      <c r="AJ214" s="303">
        <v>8.5</v>
      </c>
      <c r="AK214" s="218">
        <v>2.2522499999999992</v>
      </c>
      <c r="AL214" s="103">
        <v>-16.967166666666667</v>
      </c>
      <c r="AM214" s="485"/>
      <c r="AN214" s="103"/>
      <c r="AO214" s="103"/>
      <c r="AZ214" s="36">
        <v>42456</v>
      </c>
      <c r="BA214" s="303">
        <v>4.5</v>
      </c>
      <c r="BB214" s="227"/>
      <c r="BC214" s="303">
        <v>6.9</v>
      </c>
      <c r="BD214" s="184">
        <v>-14.893933333333333</v>
      </c>
      <c r="BE214" s="303">
        <v>11.649999999999999</v>
      </c>
      <c r="BF214" s="184"/>
      <c r="BG214" s="303">
        <v>7</v>
      </c>
      <c r="BH214" s="184"/>
      <c r="BI214" s="303">
        <v>5.0999999999999996</v>
      </c>
      <c r="BJ214" s="184"/>
      <c r="BK214" s="303">
        <v>8.35</v>
      </c>
      <c r="BL214" s="374"/>
      <c r="BM214" s="303">
        <v>6.7</v>
      </c>
      <c r="BN214" s="227"/>
      <c r="BO214" s="103"/>
      <c r="BP214" s="227"/>
      <c r="BQ214">
        <f t="shared" si="578"/>
        <v>1</v>
      </c>
      <c r="BR214" s="36">
        <v>42441</v>
      </c>
      <c r="BS214">
        <v>146</v>
      </c>
      <c r="BT214">
        <f t="shared" si="575"/>
        <v>1.46</v>
      </c>
      <c r="BU214" s="103">
        <v>-24.653703703703702</v>
      </c>
      <c r="BV214" s="36">
        <v>42456</v>
      </c>
      <c r="BW214" s="100">
        <v>160</v>
      </c>
      <c r="BX214" s="100">
        <f t="shared" si="576"/>
        <v>1.6</v>
      </c>
      <c r="BY214" s="100">
        <f t="shared" si="577"/>
        <v>-15.038065599999932</v>
      </c>
      <c r="BZ214" s="116"/>
      <c r="CA214" s="116"/>
      <c r="CC214" s="36">
        <v>42456</v>
      </c>
      <c r="CD214" s="104">
        <v>6.4728000000000003</v>
      </c>
      <c r="CE214" s="107">
        <v>6.3975500000000007</v>
      </c>
      <c r="CF214" s="173">
        <v>-15.038065599999932</v>
      </c>
      <c r="CG214" s="197">
        <f t="shared" si="567"/>
        <v>0.35327662076001332</v>
      </c>
      <c r="CH214" s="219">
        <v>-1.8975500000000007</v>
      </c>
      <c r="CI214" s="159">
        <f t="shared" si="596"/>
        <v>1.05</v>
      </c>
      <c r="CJ214" s="227">
        <f t="shared" si="597"/>
        <v>0</v>
      </c>
      <c r="CK214" s="198">
        <f t="shared" si="489"/>
        <v>-14.954448031121816</v>
      </c>
      <c r="CL214" s="198">
        <f t="shared" si="551"/>
        <v>0.37094045179801327</v>
      </c>
      <c r="CM214" s="503">
        <f t="shared" si="598"/>
        <v>0</v>
      </c>
      <c r="CN214" s="503">
        <f t="shared" si="599"/>
        <v>0</v>
      </c>
      <c r="CO214" s="503">
        <f t="shared" si="491"/>
        <v>0</v>
      </c>
      <c r="CP214" s="503">
        <f t="shared" si="492"/>
        <v>0</v>
      </c>
      <c r="CQ214" s="504">
        <f t="shared" si="463"/>
        <v>-14.804448031121813</v>
      </c>
      <c r="CR214" s="513">
        <f t="shared" si="644"/>
        <v>0.37094045179801327</v>
      </c>
      <c r="CS214" s="513">
        <f t="shared" si="559"/>
        <v>0.37094045179801327</v>
      </c>
      <c r="CT214" s="513">
        <f t="shared" si="493"/>
        <v>0.37094045179801327</v>
      </c>
      <c r="CU214" s="513">
        <f t="shared" si="600"/>
        <v>0.37094045179801327</v>
      </c>
      <c r="CV214" s="513">
        <f t="shared" ref="CV214:CV229" si="652">IF(AND((CF214+4)&lt;CW213,(CH214&gt;0)),(CU214*0.7),CU214)</f>
        <v>0.37094045179801327</v>
      </c>
      <c r="CW214" s="103">
        <f t="shared" si="601"/>
        <v>-13.888542785657817</v>
      </c>
      <c r="CZ214" s="36">
        <v>42456</v>
      </c>
      <c r="DA214" s="104">
        <v>6.4728000000000003</v>
      </c>
      <c r="DB214" s="107">
        <v>6.3975500000000007</v>
      </c>
      <c r="DC214" s="173">
        <v>-15.038065599999932</v>
      </c>
      <c r="DD214" s="197">
        <f t="shared" si="568"/>
        <v>0.35327662076001332</v>
      </c>
      <c r="DE214" s="219">
        <v>0.50244999999999962</v>
      </c>
      <c r="DF214" s="159">
        <f t="shared" si="602"/>
        <v>0</v>
      </c>
      <c r="DG214" s="227">
        <f t="shared" si="603"/>
        <v>1.1499999999999999</v>
      </c>
      <c r="DH214" s="198">
        <f t="shared" si="497"/>
        <v>-18.350295627077266</v>
      </c>
      <c r="DI214" s="198">
        <f t="shared" si="552"/>
        <v>0.40626811387401673</v>
      </c>
      <c r="DJ214" s="503">
        <f t="shared" si="604"/>
        <v>0</v>
      </c>
      <c r="DK214" s="503">
        <f t="shared" si="605"/>
        <v>0</v>
      </c>
      <c r="DL214" s="503">
        <f t="shared" si="499"/>
        <v>0</v>
      </c>
      <c r="DM214" s="503">
        <f t="shared" si="500"/>
        <v>0</v>
      </c>
      <c r="DN214" s="504">
        <f t="shared" si="464"/>
        <v>-18.049819482197265</v>
      </c>
      <c r="DO214" s="513">
        <f t="shared" si="645"/>
        <v>0.40626811387401673</v>
      </c>
      <c r="DP214" s="513">
        <f t="shared" si="560"/>
        <v>0.40626811387401673</v>
      </c>
      <c r="DQ214" s="513">
        <f t="shared" si="501"/>
        <v>0.40626811387401673</v>
      </c>
      <c r="DR214" s="513">
        <f t="shared" si="606"/>
        <v>0.40626811387401673</v>
      </c>
      <c r="DS214" s="513">
        <f t="shared" ref="DS214:DS229" si="653">IF(AND((DC214+4)&lt;DT213,(DE214&gt;0)),(DR214*0.7),DR214)</f>
        <v>0.40626811387401673</v>
      </c>
      <c r="DT214" s="103">
        <f t="shared" si="607"/>
        <v>-15.230904930947222</v>
      </c>
      <c r="DU214" s="229">
        <v>-14.893933333333333</v>
      </c>
      <c r="DV214" s="179"/>
      <c r="DW214" s="36">
        <v>42456</v>
      </c>
      <c r="DX214" s="104">
        <v>6.4728000000000003</v>
      </c>
      <c r="DY214" s="107">
        <v>6.3975500000000007</v>
      </c>
      <c r="DZ214" s="173">
        <v>-15.038065599999932</v>
      </c>
      <c r="EA214" s="197">
        <f t="shared" si="569"/>
        <v>0.35327662076001332</v>
      </c>
      <c r="EB214" s="219">
        <v>5.2524499999999978</v>
      </c>
      <c r="EC214" s="159">
        <f t="shared" si="608"/>
        <v>0</v>
      </c>
      <c r="ED214" s="227">
        <f t="shared" si="609"/>
        <v>1.8</v>
      </c>
      <c r="EE214" s="198">
        <f t="shared" si="505"/>
        <v>-9.4808253212370506</v>
      </c>
      <c r="EF214" s="198">
        <f t="shared" si="553"/>
        <v>0.63589791736802326</v>
      </c>
      <c r="EG214" s="503">
        <f t="shared" si="610"/>
        <v>0</v>
      </c>
      <c r="EH214" s="503">
        <f t="shared" si="611"/>
        <v>0</v>
      </c>
      <c r="EI214" s="503">
        <f t="shared" si="507"/>
        <v>0.17663831038000666</v>
      </c>
      <c r="EJ214" s="503">
        <f t="shared" si="508"/>
        <v>0</v>
      </c>
      <c r="EK214" s="504">
        <f t="shared" si="465"/>
        <v>-7.7242973149730485</v>
      </c>
      <c r="EL214" s="513">
        <f t="shared" si="646"/>
        <v>0.81253622774802992</v>
      </c>
      <c r="EM214" s="513">
        <f t="shared" si="561"/>
        <v>0.81253622774802992</v>
      </c>
      <c r="EN214" s="513">
        <f t="shared" si="509"/>
        <v>0.81253622774802992</v>
      </c>
      <c r="EO214" s="513">
        <f t="shared" si="612"/>
        <v>0.81253622774802992</v>
      </c>
      <c r="EP214" s="513">
        <f t="shared" si="584"/>
        <v>0.5687753594236209</v>
      </c>
      <c r="EQ214" s="103">
        <f t="shared" si="613"/>
        <v>-9.3525467645582605</v>
      </c>
      <c r="ER214" s="178"/>
      <c r="ES214" s="179"/>
      <c r="ET214" s="36">
        <v>42456</v>
      </c>
      <c r="EU214" s="104">
        <v>6.4728000000000003</v>
      </c>
      <c r="EV214" s="107">
        <v>6.3975500000000007</v>
      </c>
      <c r="EW214" s="173">
        <v>-15.038065599999932</v>
      </c>
      <c r="EX214" s="197">
        <f t="shared" si="570"/>
        <v>0.35327662076001332</v>
      </c>
      <c r="EY214" s="219">
        <v>0.60244999999999926</v>
      </c>
      <c r="EZ214" s="159">
        <f t="shared" si="614"/>
        <v>0</v>
      </c>
      <c r="FA214" s="227">
        <f t="shared" si="615"/>
        <v>1.1499999999999999</v>
      </c>
      <c r="FB214" s="198">
        <f t="shared" si="513"/>
        <v>-12.205405602935087</v>
      </c>
      <c r="FC214" s="198">
        <f t="shared" si="554"/>
        <v>0.40626811387401496</v>
      </c>
      <c r="FD214" s="503">
        <f t="shared" si="616"/>
        <v>0</v>
      </c>
      <c r="FE214" s="503">
        <f t="shared" si="617"/>
        <v>0</v>
      </c>
      <c r="FF214" s="503">
        <f t="shared" si="515"/>
        <v>0</v>
      </c>
      <c r="FG214" s="503">
        <f t="shared" si="516"/>
        <v>0</v>
      </c>
      <c r="FH214" s="504">
        <f t="shared" si="466"/>
        <v>-11.769614139235051</v>
      </c>
      <c r="FI214" s="513">
        <f t="shared" si="647"/>
        <v>0.40626811387401496</v>
      </c>
      <c r="FJ214" s="513">
        <f t="shared" si="562"/>
        <v>0.40626811387401496</v>
      </c>
      <c r="FK214" s="513">
        <f t="shared" si="517"/>
        <v>0.40626811387401496</v>
      </c>
      <c r="FL214" s="513">
        <f t="shared" si="618"/>
        <v>0.40626811387401496</v>
      </c>
      <c r="FM214" s="513">
        <f t="shared" si="585"/>
        <v>0.40626811387401496</v>
      </c>
      <c r="FN214" s="103">
        <f t="shared" si="619"/>
        <v>-10.664470651562276</v>
      </c>
      <c r="FO214" s="178"/>
      <c r="FP214" s="179"/>
      <c r="FQ214" s="36">
        <v>42456</v>
      </c>
      <c r="FR214" s="104">
        <v>6.4728000000000003</v>
      </c>
      <c r="FS214" s="107">
        <v>6.3975500000000007</v>
      </c>
      <c r="FT214" s="173">
        <v>-15.038065599999932</v>
      </c>
      <c r="FU214" s="197">
        <f t="shared" si="571"/>
        <v>0.35327662076001332</v>
      </c>
      <c r="FV214" s="218">
        <v>-1.2975500000000011</v>
      </c>
      <c r="FW214" s="159">
        <f t="shared" si="620"/>
        <v>1.05</v>
      </c>
      <c r="FX214" s="227">
        <f t="shared" si="621"/>
        <v>0</v>
      </c>
      <c r="FY214" s="198">
        <f t="shared" si="521"/>
        <v>-17.539538154887879</v>
      </c>
      <c r="FZ214" s="198">
        <f t="shared" si="555"/>
        <v>0.37094045179801327</v>
      </c>
      <c r="GA214" s="503">
        <f t="shared" si="622"/>
        <v>0</v>
      </c>
      <c r="GB214" s="503">
        <f t="shared" si="623"/>
        <v>0</v>
      </c>
      <c r="GC214" s="503">
        <f t="shared" si="523"/>
        <v>0</v>
      </c>
      <c r="GD214" s="503">
        <f t="shared" si="524"/>
        <v>0</v>
      </c>
      <c r="GE214" s="504">
        <f t="shared" si="467"/>
        <v>-17.019538154887876</v>
      </c>
      <c r="GF214" s="513">
        <f t="shared" si="648"/>
        <v>0.37094045179801327</v>
      </c>
      <c r="GG214" s="513">
        <f t="shared" si="563"/>
        <v>0.37094045179801327</v>
      </c>
      <c r="GH214" s="513">
        <f t="shared" si="525"/>
        <v>0.37094045179801327</v>
      </c>
      <c r="GI214" s="513">
        <f t="shared" si="624"/>
        <v>0.37094045179801327</v>
      </c>
      <c r="GJ214" s="513">
        <f t="shared" ref="GJ214:GJ229" si="654">IF(AND((FT214+4)&lt;GK213,(FV214&gt;0)),(GI214*0.7),GI214)</f>
        <v>0.37094045179801327</v>
      </c>
      <c r="GK214" s="103">
        <f t="shared" si="625"/>
        <v>-16.02476307733799</v>
      </c>
      <c r="GL214" s="178"/>
      <c r="GM214" s="179"/>
      <c r="GN214" s="36">
        <v>42456</v>
      </c>
      <c r="GO214" s="104">
        <v>6.4728000000000003</v>
      </c>
      <c r="GP214" s="107">
        <v>6.3975500000000007</v>
      </c>
      <c r="GQ214" s="173">
        <v>-15.038065599999932</v>
      </c>
      <c r="GR214" s="197">
        <f t="shared" si="572"/>
        <v>0.35327662076001332</v>
      </c>
      <c r="GS214" s="218">
        <v>1.9524499999999989</v>
      </c>
      <c r="GT214" s="159">
        <f t="shared" si="626"/>
        <v>0</v>
      </c>
      <c r="GU214" s="227">
        <f t="shared" si="627"/>
        <v>1.2</v>
      </c>
      <c r="GV214" s="198">
        <f t="shared" si="529"/>
        <v>-17.913256682883965</v>
      </c>
      <c r="GW214" s="198">
        <f t="shared" si="556"/>
        <v>0.42393194491201669</v>
      </c>
      <c r="GX214" s="503">
        <f t="shared" si="628"/>
        <v>0</v>
      </c>
      <c r="GY214" s="503">
        <f t="shared" si="629"/>
        <v>0</v>
      </c>
      <c r="GZ214" s="503">
        <f t="shared" si="531"/>
        <v>0</v>
      </c>
      <c r="HA214" s="503">
        <f t="shared" si="532"/>
        <v>0</v>
      </c>
      <c r="HB214" s="504">
        <f t="shared" si="468"/>
        <v>-17.291710812017172</v>
      </c>
      <c r="HC214" s="513">
        <f t="shared" si="649"/>
        <v>0.42393194491201669</v>
      </c>
      <c r="HD214" s="513">
        <f t="shared" si="564"/>
        <v>0.42393194491201669</v>
      </c>
      <c r="HE214" s="513">
        <f t="shared" si="533"/>
        <v>0.42393194491201669</v>
      </c>
      <c r="HF214" s="513">
        <f t="shared" si="630"/>
        <v>0.55111152838562172</v>
      </c>
      <c r="HG214" s="513">
        <f t="shared" ref="HG214:HG229" si="655">IF(AND((GQ214+4)&lt;HH213,(GS214&gt;0)),(HF214*0.7),HF214)</f>
        <v>0.55111152838562172</v>
      </c>
      <c r="HH214" s="103">
        <f t="shared" si="631"/>
        <v>-16.505092345696934</v>
      </c>
      <c r="HJ214" s="179"/>
      <c r="HK214" s="36">
        <v>42456</v>
      </c>
      <c r="HL214" s="104">
        <v>6.4728000000000003</v>
      </c>
      <c r="HM214" s="107">
        <v>6.3975500000000007</v>
      </c>
      <c r="HN214" s="173">
        <v>-15.038065599999932</v>
      </c>
      <c r="HO214" s="197">
        <f t="shared" si="573"/>
        <v>0.35327662076001332</v>
      </c>
      <c r="HP214" s="218">
        <v>0.30244999999999944</v>
      </c>
      <c r="HQ214" s="159">
        <f t="shared" si="632"/>
        <v>0</v>
      </c>
      <c r="HR214" s="227">
        <f t="shared" si="633"/>
        <v>1.1499999999999999</v>
      </c>
      <c r="HS214" s="198">
        <f t="shared" si="537"/>
        <v>-21.800195936267198</v>
      </c>
      <c r="HT214" s="198">
        <f t="shared" si="557"/>
        <v>0.40626811387401673</v>
      </c>
      <c r="HU214" s="503">
        <f t="shared" si="634"/>
        <v>0</v>
      </c>
      <c r="HV214" s="503">
        <f t="shared" si="635"/>
        <v>0</v>
      </c>
      <c r="HW214" s="503">
        <f t="shared" si="539"/>
        <v>0</v>
      </c>
      <c r="HX214" s="503">
        <f t="shared" si="540"/>
        <v>0</v>
      </c>
      <c r="HY214" s="504">
        <f t="shared" si="469"/>
        <v>-20.389277687955193</v>
      </c>
      <c r="HZ214" s="513">
        <f t="shared" si="650"/>
        <v>0.40626811387401673</v>
      </c>
      <c r="IA214" s="513">
        <f t="shared" si="565"/>
        <v>0.40626811387401673</v>
      </c>
      <c r="IB214" s="513">
        <f t="shared" si="541"/>
        <v>0.40626811387401673</v>
      </c>
      <c r="IC214" s="513">
        <f t="shared" si="636"/>
        <v>0.40626811387401673</v>
      </c>
      <c r="ID214" s="513">
        <f t="shared" ref="ID214:ID229" si="656">IF(AND((HN214+4)&lt;IE213,(HP214&gt;0)),(IC214*0.7),IC214)</f>
        <v>0.40626811387401673</v>
      </c>
      <c r="IE214" s="103">
        <f t="shared" si="637"/>
        <v>-16.574038503314885</v>
      </c>
      <c r="IG214" s="179"/>
      <c r="IH214" s="36">
        <v>42456</v>
      </c>
      <c r="II214" s="104">
        <v>6.4728000000000003</v>
      </c>
      <c r="IJ214" s="107">
        <v>6.3975500000000007</v>
      </c>
      <c r="IK214" s="173">
        <v>-15.038065599999932</v>
      </c>
      <c r="IL214" s="197">
        <f t="shared" si="574"/>
        <v>0.35327662076001332</v>
      </c>
      <c r="IM214" s="218"/>
      <c r="IN214" s="159">
        <f t="shared" si="638"/>
        <v>0</v>
      </c>
      <c r="IO214" s="227">
        <f t="shared" si="639"/>
        <v>1.1000000000000001</v>
      </c>
      <c r="IP214" s="198">
        <f t="shared" si="545"/>
        <v>-14.519206300821883</v>
      </c>
      <c r="IQ214" s="198">
        <f t="shared" si="558"/>
        <v>0.388604282836015</v>
      </c>
      <c r="IR214" s="503">
        <f t="shared" si="640"/>
        <v>0</v>
      </c>
      <c r="IS214" s="503">
        <f t="shared" si="641"/>
        <v>0</v>
      </c>
      <c r="IT214" s="503">
        <f t="shared" si="547"/>
        <v>0</v>
      </c>
      <c r="IU214" s="503">
        <f t="shared" si="548"/>
        <v>0</v>
      </c>
      <c r="IV214" s="504">
        <f t="shared" si="470"/>
        <v>-14.063374041791066</v>
      </c>
      <c r="IW214" s="513">
        <f t="shared" si="651"/>
        <v>0.388604282836015</v>
      </c>
      <c r="IX214" s="513">
        <f t="shared" si="566"/>
        <v>0.388604282836015</v>
      </c>
      <c r="IY214" s="513">
        <f t="shared" si="549"/>
        <v>0.388604282836015</v>
      </c>
      <c r="IZ214" s="513">
        <f t="shared" si="642"/>
        <v>0.388604282836015</v>
      </c>
      <c r="JA214" s="513">
        <f t="shared" ref="JA214:JA229" si="657">IF(AND((IK214+4)&lt;JB213,(IM214&gt;0)),(IZ214*0.7),IZ214)</f>
        <v>0.388604282836015</v>
      </c>
      <c r="JB214" s="103">
        <f t="shared" si="643"/>
        <v>-13.664220388235959</v>
      </c>
      <c r="JC214" s="227"/>
      <c r="JD214" s="170">
        <v>-15.038065599999932</v>
      </c>
      <c r="JF214" s="159">
        <v>-1.8975500000000007</v>
      </c>
      <c r="JG214" s="159">
        <f t="shared" si="590"/>
        <v>-13.888542785657817</v>
      </c>
      <c r="JH214" s="159"/>
      <c r="JJ214" s="159">
        <v>0.50244999999999962</v>
      </c>
      <c r="JK214" s="159">
        <f t="shared" si="591"/>
        <v>-15.230904930947222</v>
      </c>
      <c r="JL214" s="228">
        <v>-14.893933333333333</v>
      </c>
      <c r="JN214" s="159">
        <v>5.2524499999999978</v>
      </c>
      <c r="JO214" s="159">
        <f t="shared" si="592"/>
        <v>-9.3525467645582605</v>
      </c>
      <c r="JP214" s="159"/>
      <c r="JR214" s="159">
        <v>0.60244999999999926</v>
      </c>
      <c r="JS214" s="159">
        <f t="shared" si="579"/>
        <v>-10.664470651562276</v>
      </c>
      <c r="JT214" s="159"/>
      <c r="JV214" s="159">
        <v>-1.2975500000000011</v>
      </c>
      <c r="JW214" s="159">
        <f t="shared" si="593"/>
        <v>-16.02476307733799</v>
      </c>
      <c r="JX214" s="159"/>
      <c r="JZ214" s="159">
        <v>1.9524499999999989</v>
      </c>
      <c r="KA214" s="159">
        <f t="shared" si="594"/>
        <v>-16.505092345696934</v>
      </c>
      <c r="KB214" s="159"/>
      <c r="KD214" s="370">
        <v>0.30244999999999944</v>
      </c>
      <c r="KE214" s="159">
        <f t="shared" si="595"/>
        <v>-16.574038503314885</v>
      </c>
      <c r="KF214" s="159"/>
      <c r="KH214" s="218"/>
      <c r="KI214" s="159"/>
      <c r="KJ214" s="159"/>
      <c r="KK214" s="36">
        <v>42456</v>
      </c>
      <c r="KL214" s="36"/>
    </row>
    <row r="215" spans="1:315" ht="15.75" thickBot="1" x14ac:dyDescent="0.3">
      <c r="A215" s="95">
        <v>41360</v>
      </c>
      <c r="B215" s="36">
        <v>41360</v>
      </c>
      <c r="C215" s="303">
        <v>4.5</v>
      </c>
      <c r="D215" s="303">
        <v>6.9</v>
      </c>
      <c r="E215" s="303">
        <v>11.649999999999999</v>
      </c>
      <c r="F215" s="303">
        <v>7</v>
      </c>
      <c r="G215" s="303">
        <v>5.0999999999999996</v>
      </c>
      <c r="H215" s="303">
        <v>8.35</v>
      </c>
      <c r="I215" s="303">
        <v>6.7</v>
      </c>
      <c r="J215" s="303"/>
      <c r="K215" s="105"/>
      <c r="L215" s="36">
        <v>42456</v>
      </c>
      <c r="M215" s="104">
        <v>6.4728000000000003</v>
      </c>
      <c r="N215" s="98">
        <f t="shared" ref="N215:N234" si="658">AVERAGE(M214:M215)</f>
        <v>6.3975500000000007</v>
      </c>
      <c r="O215" s="107">
        <f t="shared" si="454"/>
        <v>6.3227666666666673</v>
      </c>
      <c r="P215" s="264"/>
      <c r="Q215" s="177">
        <v>42456</v>
      </c>
      <c r="R215" s="303">
        <v>4.5</v>
      </c>
      <c r="S215" s="219">
        <v>-1.8975500000000007</v>
      </c>
      <c r="U215" s="303">
        <v>6.9</v>
      </c>
      <c r="V215" s="219">
        <v>0.50244999999999962</v>
      </c>
      <c r="W215" s="182">
        <v>-14.893933333333333</v>
      </c>
      <c r="X215" s="303">
        <v>11.649999999999999</v>
      </c>
      <c r="Y215" s="219">
        <v>5.2524499999999978</v>
      </c>
      <c r="AA215" s="303">
        <v>7</v>
      </c>
      <c r="AB215" s="219">
        <v>0.60244999999999926</v>
      </c>
      <c r="AD215" s="303">
        <v>5.0999999999999996</v>
      </c>
      <c r="AE215" s="218">
        <v>-1.2975500000000011</v>
      </c>
      <c r="AG215" s="303">
        <v>8.35</v>
      </c>
      <c r="AH215" s="218">
        <v>1.9524499999999989</v>
      </c>
      <c r="AJ215" s="303">
        <v>6.7</v>
      </c>
      <c r="AK215" s="218">
        <v>0.30244999999999944</v>
      </c>
      <c r="AL215" s="103"/>
      <c r="AM215" s="485"/>
      <c r="AN215" s="103"/>
      <c r="AO215" s="103"/>
      <c r="AZ215" s="36">
        <v>42457</v>
      </c>
      <c r="BA215" s="303">
        <v>7.1</v>
      </c>
      <c r="BB215" s="227"/>
      <c r="BC215" s="303">
        <v>5.2</v>
      </c>
      <c r="BD215" s="184"/>
      <c r="BE215" s="303">
        <v>12.75</v>
      </c>
      <c r="BF215" s="184"/>
      <c r="BG215" s="303">
        <v>7.25</v>
      </c>
      <c r="BH215" s="184"/>
      <c r="BI215" s="303">
        <v>7.95</v>
      </c>
      <c r="BJ215" s="184">
        <v>-15.33</v>
      </c>
      <c r="BK215" s="303">
        <v>9</v>
      </c>
      <c r="BL215" s="498">
        <v>-15.851083333333335</v>
      </c>
      <c r="BM215" s="303">
        <v>6.55</v>
      </c>
      <c r="BN215" s="227"/>
      <c r="BO215" s="124"/>
      <c r="BP215" s="227"/>
      <c r="BQ215">
        <f t="shared" si="578"/>
        <v>1</v>
      </c>
      <c r="BR215" s="36">
        <v>42442</v>
      </c>
      <c r="BS215">
        <v>146</v>
      </c>
      <c r="BT215">
        <f t="shared" si="575"/>
        <v>1.46</v>
      </c>
      <c r="BU215" s="114">
        <v>-20.800194444444443</v>
      </c>
      <c r="BV215" s="36">
        <v>42457</v>
      </c>
      <c r="BW215" s="100">
        <v>161</v>
      </c>
      <c r="BX215" s="100">
        <f t="shared" si="576"/>
        <v>1.61</v>
      </c>
      <c r="BY215" s="100">
        <f t="shared" si="577"/>
        <v>-14.673029481560029</v>
      </c>
      <c r="BZ215" s="116"/>
      <c r="CA215" s="116"/>
      <c r="CC215" s="36">
        <v>42457</v>
      </c>
      <c r="CD215" s="104">
        <v>6.6246999999999998</v>
      </c>
      <c r="CE215" s="107">
        <v>6.5487500000000001</v>
      </c>
      <c r="CF215" s="173">
        <v>-14.673029481560029</v>
      </c>
      <c r="CG215" s="197">
        <f t="shared" si="567"/>
        <v>0.36503611843990313</v>
      </c>
      <c r="CH215" s="219">
        <v>0.55124999999999957</v>
      </c>
      <c r="CI215" s="159">
        <f t="shared" si="596"/>
        <v>0</v>
      </c>
      <c r="CJ215" s="227">
        <f t="shared" si="597"/>
        <v>1.1499999999999999</v>
      </c>
      <c r="CK215" s="198">
        <f t="shared" si="489"/>
        <v>-14.534656494915927</v>
      </c>
      <c r="CL215" s="198">
        <f t="shared" si="551"/>
        <v>0.4197915362058886</v>
      </c>
      <c r="CM215" s="503">
        <f t="shared" si="598"/>
        <v>0</v>
      </c>
      <c r="CN215" s="503">
        <f t="shared" si="599"/>
        <v>0</v>
      </c>
      <c r="CO215" s="503">
        <f t="shared" si="491"/>
        <v>0</v>
      </c>
      <c r="CP215" s="503">
        <f t="shared" si="492"/>
        <v>0</v>
      </c>
      <c r="CQ215" s="504">
        <f t="shared" si="463"/>
        <v>-14.384656494915925</v>
      </c>
      <c r="CR215" s="513">
        <f t="shared" si="644"/>
        <v>0.4197915362058886</v>
      </c>
      <c r="CS215" s="513">
        <f t="shared" si="559"/>
        <v>0.4197915362058886</v>
      </c>
      <c r="CT215" s="513">
        <f t="shared" si="493"/>
        <v>0.4197915362058886</v>
      </c>
      <c r="CU215" s="513">
        <f t="shared" si="600"/>
        <v>0.4197915362058886</v>
      </c>
      <c r="CV215" s="513">
        <f t="shared" si="652"/>
        <v>0.4197915362058886</v>
      </c>
      <c r="CW215" s="103">
        <f t="shared" si="601"/>
        <v>-13.468751249451929</v>
      </c>
      <c r="CZ215" s="36">
        <v>42457</v>
      </c>
      <c r="DA215" s="104">
        <v>6.6246999999999998</v>
      </c>
      <c r="DB215" s="107">
        <v>6.5487500000000001</v>
      </c>
      <c r="DC215" s="173">
        <v>-14.673029481560029</v>
      </c>
      <c r="DD215" s="197">
        <f t="shared" si="568"/>
        <v>0.36503611843990313</v>
      </c>
      <c r="DE215" s="219">
        <v>-1.3487499999999999</v>
      </c>
      <c r="DF215" s="159">
        <f t="shared" si="602"/>
        <v>1.05</v>
      </c>
      <c r="DG215" s="227">
        <f t="shared" si="603"/>
        <v>0</v>
      </c>
      <c r="DH215" s="198">
        <f t="shared" si="497"/>
        <v>-17.967007702715367</v>
      </c>
      <c r="DI215" s="198">
        <f t="shared" si="552"/>
        <v>0.38328792436189829</v>
      </c>
      <c r="DJ215" s="503">
        <f t="shared" si="604"/>
        <v>0</v>
      </c>
      <c r="DK215" s="503">
        <f t="shared" si="605"/>
        <v>0</v>
      </c>
      <c r="DL215" s="503">
        <f t="shared" si="499"/>
        <v>0</v>
      </c>
      <c r="DM215" s="503">
        <f t="shared" si="500"/>
        <v>0</v>
      </c>
      <c r="DN215" s="504">
        <f t="shared" si="464"/>
        <v>-17.666531557835366</v>
      </c>
      <c r="DO215" s="513">
        <f t="shared" si="645"/>
        <v>0.38328792436189829</v>
      </c>
      <c r="DP215" s="513">
        <f t="shared" si="560"/>
        <v>0.38328792436189829</v>
      </c>
      <c r="DQ215" s="513">
        <f t="shared" si="501"/>
        <v>0.38328792436189829</v>
      </c>
      <c r="DR215" s="513">
        <f t="shared" si="606"/>
        <v>0.38328792436189829</v>
      </c>
      <c r="DS215" s="513">
        <f t="shared" si="653"/>
        <v>0.38328792436189829</v>
      </c>
      <c r="DT215" s="103">
        <f t="shared" si="607"/>
        <v>-14.847617006585324</v>
      </c>
      <c r="DU215" s="178"/>
      <c r="DV215" s="179"/>
      <c r="DW215" s="36">
        <v>42457</v>
      </c>
      <c r="DX215" s="104">
        <v>6.6246999999999998</v>
      </c>
      <c r="DY215" s="107">
        <v>6.5487500000000001</v>
      </c>
      <c r="DZ215" s="173">
        <v>-14.673029481560029</v>
      </c>
      <c r="EA215" s="197">
        <f t="shared" si="569"/>
        <v>0.36503611843990313</v>
      </c>
      <c r="EB215" s="219">
        <v>6.2012499999999999</v>
      </c>
      <c r="EC215" s="159">
        <f t="shared" si="608"/>
        <v>0</v>
      </c>
      <c r="ED215" s="227">
        <f t="shared" si="609"/>
        <v>2.5</v>
      </c>
      <c r="EE215" s="198">
        <f t="shared" si="505"/>
        <v>-8.5682350251372927</v>
      </c>
      <c r="EF215" s="198">
        <f t="shared" si="553"/>
        <v>0.91259029609975784</v>
      </c>
      <c r="EG215" s="503">
        <f t="shared" si="610"/>
        <v>0</v>
      </c>
      <c r="EH215" s="503">
        <f t="shared" si="611"/>
        <v>0</v>
      </c>
      <c r="EI215" s="503">
        <f t="shared" si="507"/>
        <v>0.18251805921995157</v>
      </c>
      <c r="EJ215" s="503">
        <f t="shared" si="508"/>
        <v>0</v>
      </c>
      <c r="EK215" s="504">
        <f t="shared" si="465"/>
        <v>-6.6291889596533391</v>
      </c>
      <c r="EL215" s="513">
        <f t="shared" si="646"/>
        <v>1.0951083553197094</v>
      </c>
      <c r="EM215" s="513">
        <f t="shared" si="561"/>
        <v>1.0951083553197094</v>
      </c>
      <c r="EN215" s="513">
        <f t="shared" si="509"/>
        <v>1.0951083553197094</v>
      </c>
      <c r="EO215" s="513">
        <f t="shared" si="612"/>
        <v>1.0951083553197094</v>
      </c>
      <c r="EP215" s="513">
        <f t="shared" si="584"/>
        <v>0.76657584872379658</v>
      </c>
      <c r="EQ215" s="103">
        <f t="shared" si="613"/>
        <v>-8.5859709158344639</v>
      </c>
      <c r="ER215" s="178"/>
      <c r="ES215" s="179"/>
      <c r="ET215" s="36">
        <v>42457</v>
      </c>
      <c r="EU215" s="104">
        <v>6.6246999999999998</v>
      </c>
      <c r="EV215" s="107">
        <v>6.5487500000000001</v>
      </c>
      <c r="EW215" s="173">
        <v>-14.673029481560029</v>
      </c>
      <c r="EX215" s="197">
        <f t="shared" si="570"/>
        <v>0.36503611843990313</v>
      </c>
      <c r="EY215" s="219">
        <v>0.70124999999999993</v>
      </c>
      <c r="EZ215" s="159">
        <f t="shared" si="614"/>
        <v>0</v>
      </c>
      <c r="FA215" s="227">
        <f t="shared" si="615"/>
        <v>1.1499999999999999</v>
      </c>
      <c r="FB215" s="198">
        <f t="shared" si="513"/>
        <v>-11.785614066729199</v>
      </c>
      <c r="FC215" s="198">
        <f t="shared" si="554"/>
        <v>0.4197915362058886</v>
      </c>
      <c r="FD215" s="503">
        <f t="shared" si="616"/>
        <v>0</v>
      </c>
      <c r="FE215" s="503">
        <f t="shared" si="617"/>
        <v>0</v>
      </c>
      <c r="FF215" s="503">
        <f t="shared" si="515"/>
        <v>0</v>
      </c>
      <c r="FG215" s="503">
        <f t="shared" si="516"/>
        <v>0</v>
      </c>
      <c r="FH215" s="504">
        <f t="shared" si="466"/>
        <v>-11.349822603029162</v>
      </c>
      <c r="FI215" s="513">
        <f t="shared" si="647"/>
        <v>0.4197915362058886</v>
      </c>
      <c r="FJ215" s="513">
        <f t="shared" si="562"/>
        <v>0.4197915362058886</v>
      </c>
      <c r="FK215" s="513">
        <f t="shared" si="517"/>
        <v>0.4197915362058886</v>
      </c>
      <c r="FL215" s="513">
        <f t="shared" si="618"/>
        <v>0.4197915362058886</v>
      </c>
      <c r="FM215" s="513">
        <f t="shared" si="585"/>
        <v>0.293854075344122</v>
      </c>
      <c r="FN215" s="103">
        <f t="shared" si="619"/>
        <v>-10.370616576218154</v>
      </c>
      <c r="FO215" s="178"/>
      <c r="FP215" s="179"/>
      <c r="FQ215" s="36">
        <v>42457</v>
      </c>
      <c r="FR215" s="104">
        <v>6.6246999999999998</v>
      </c>
      <c r="FS215" s="107">
        <v>6.5487500000000001</v>
      </c>
      <c r="FT215" s="173">
        <v>-14.673029481560029</v>
      </c>
      <c r="FU215" s="197">
        <f t="shared" si="571"/>
        <v>0.36503611843990313</v>
      </c>
      <c r="FV215" s="218">
        <v>1.4012500000000001</v>
      </c>
      <c r="FW215" s="159">
        <f t="shared" si="620"/>
        <v>0</v>
      </c>
      <c r="FX215" s="227">
        <f t="shared" si="621"/>
        <v>1.2</v>
      </c>
      <c r="FY215" s="198">
        <f t="shared" si="521"/>
        <v>-17.101494812759995</v>
      </c>
      <c r="FZ215" s="198">
        <f t="shared" si="555"/>
        <v>0.43804334212788376</v>
      </c>
      <c r="GA215" s="503">
        <f t="shared" si="622"/>
        <v>0</v>
      </c>
      <c r="GB215" s="503">
        <f t="shared" si="623"/>
        <v>0</v>
      </c>
      <c r="GC215" s="503">
        <f t="shared" si="523"/>
        <v>0</v>
      </c>
      <c r="GD215" s="503">
        <f t="shared" si="524"/>
        <v>0</v>
      </c>
      <c r="GE215" s="504">
        <f t="shared" si="467"/>
        <v>-16.581494812759992</v>
      </c>
      <c r="GF215" s="513">
        <f t="shared" si="648"/>
        <v>0.43804334212788376</v>
      </c>
      <c r="GG215" s="513">
        <f t="shared" si="563"/>
        <v>0.43804334212788376</v>
      </c>
      <c r="GH215" s="513">
        <f t="shared" si="525"/>
        <v>0.43804334212788376</v>
      </c>
      <c r="GI215" s="513">
        <f t="shared" si="624"/>
        <v>0.43804334212788376</v>
      </c>
      <c r="GJ215" s="513">
        <f t="shared" si="654"/>
        <v>0.43804334212788376</v>
      </c>
      <c r="GK215" s="103">
        <f t="shared" si="625"/>
        <v>-15.586719735210107</v>
      </c>
      <c r="GL215" s="229">
        <v>-15.33</v>
      </c>
      <c r="GM215" s="179"/>
      <c r="GN215" s="36">
        <v>42457</v>
      </c>
      <c r="GO215" s="104">
        <v>6.6246999999999998</v>
      </c>
      <c r="GP215" s="107">
        <v>6.5487500000000001</v>
      </c>
      <c r="GQ215" s="173">
        <v>-14.673029481560029</v>
      </c>
      <c r="GR215" s="197">
        <f t="shared" si="572"/>
        <v>0.36503611843990313</v>
      </c>
      <c r="GS215" s="218">
        <v>2.4512499999999999</v>
      </c>
      <c r="GT215" s="159">
        <f t="shared" si="626"/>
        <v>0</v>
      </c>
      <c r="GU215" s="227">
        <f t="shared" si="627"/>
        <v>1.4</v>
      </c>
      <c r="GV215" s="198">
        <f t="shared" si="529"/>
        <v>-17.402206117068101</v>
      </c>
      <c r="GW215" s="198">
        <f t="shared" si="556"/>
        <v>0.51105056581586439</v>
      </c>
      <c r="GX215" s="503">
        <f t="shared" si="628"/>
        <v>0</v>
      </c>
      <c r="GY215" s="503">
        <f t="shared" si="629"/>
        <v>0</v>
      </c>
      <c r="GZ215" s="503">
        <f t="shared" si="531"/>
        <v>0</v>
      </c>
      <c r="HA215" s="503">
        <f t="shared" si="532"/>
        <v>0</v>
      </c>
      <c r="HB215" s="504">
        <f t="shared" si="468"/>
        <v>-16.780660246201307</v>
      </c>
      <c r="HC215" s="513">
        <f t="shared" si="649"/>
        <v>0.51105056581586439</v>
      </c>
      <c r="HD215" s="513">
        <f t="shared" si="564"/>
        <v>0.51105056581586439</v>
      </c>
      <c r="HE215" s="513">
        <f t="shared" si="533"/>
        <v>0.51105056581586439</v>
      </c>
      <c r="HF215" s="513">
        <f t="shared" si="630"/>
        <v>0.51105056581586439</v>
      </c>
      <c r="HG215" s="513">
        <f t="shared" si="655"/>
        <v>0.51105056581586439</v>
      </c>
      <c r="HH215" s="103">
        <f t="shared" si="631"/>
        <v>-15.994041779881069</v>
      </c>
      <c r="HI215" s="230">
        <v>-15.851083333333335</v>
      </c>
      <c r="HJ215" s="179"/>
      <c r="HK215" s="36">
        <v>42457</v>
      </c>
      <c r="HL215" s="104">
        <v>6.6246999999999998</v>
      </c>
      <c r="HM215" s="107">
        <v>6.5487500000000001</v>
      </c>
      <c r="HN215" s="173">
        <v>-14.673029481560029</v>
      </c>
      <c r="HO215" s="197">
        <f t="shared" si="573"/>
        <v>0.36503611843990313</v>
      </c>
      <c r="HP215" s="218">
        <v>1.2499999999997513E-3</v>
      </c>
      <c r="HQ215" s="159">
        <f t="shared" si="632"/>
        <v>0</v>
      </c>
      <c r="HR215" s="227">
        <f t="shared" si="633"/>
        <v>1.1499999999999999</v>
      </c>
      <c r="HS215" s="198">
        <f t="shared" si="537"/>
        <v>-21.380404400061309</v>
      </c>
      <c r="HT215" s="198">
        <f t="shared" si="557"/>
        <v>0.4197915362058886</v>
      </c>
      <c r="HU215" s="503">
        <f t="shared" si="634"/>
        <v>0</v>
      </c>
      <c r="HV215" s="503">
        <f t="shared" si="635"/>
        <v>0</v>
      </c>
      <c r="HW215" s="503">
        <f t="shared" si="539"/>
        <v>0</v>
      </c>
      <c r="HX215" s="503">
        <f t="shared" si="540"/>
        <v>0</v>
      </c>
      <c r="HY215" s="504">
        <f t="shared" si="469"/>
        <v>-19.969486151749305</v>
      </c>
      <c r="HZ215" s="513">
        <f t="shared" si="650"/>
        <v>0.4197915362058886</v>
      </c>
      <c r="IA215" s="513">
        <f t="shared" si="565"/>
        <v>0.4197915362058886</v>
      </c>
      <c r="IB215" s="513">
        <f t="shared" si="541"/>
        <v>0.4197915362058886</v>
      </c>
      <c r="IC215" s="513">
        <f t="shared" si="636"/>
        <v>0.4197915362058886</v>
      </c>
      <c r="ID215" s="513">
        <f t="shared" si="656"/>
        <v>0.4197915362058886</v>
      </c>
      <c r="IE215" s="103">
        <f t="shared" si="637"/>
        <v>-16.154246967108996</v>
      </c>
      <c r="IG215" s="179"/>
      <c r="IH215" s="36">
        <v>42457</v>
      </c>
      <c r="II215" s="104">
        <v>6.6246999999999998</v>
      </c>
      <c r="IJ215" s="107">
        <v>6.5487500000000001</v>
      </c>
      <c r="IK215" s="173">
        <v>-14.673029481560029</v>
      </c>
      <c r="IL215" s="197">
        <f t="shared" si="574"/>
        <v>0.36503611843990313</v>
      </c>
      <c r="IM215" s="218"/>
      <c r="IN215" s="159">
        <f t="shared" si="638"/>
        <v>0</v>
      </c>
      <c r="IO215" s="227">
        <f t="shared" si="639"/>
        <v>1.1000000000000001</v>
      </c>
      <c r="IP215" s="198">
        <f t="shared" si="545"/>
        <v>-14.11766657053799</v>
      </c>
      <c r="IQ215" s="198">
        <f t="shared" si="558"/>
        <v>0.40153973028389345</v>
      </c>
      <c r="IR215" s="503">
        <f t="shared" si="640"/>
        <v>0</v>
      </c>
      <c r="IS215" s="503">
        <f t="shared" si="641"/>
        <v>0</v>
      </c>
      <c r="IT215" s="503">
        <f t="shared" si="547"/>
        <v>0</v>
      </c>
      <c r="IU215" s="503">
        <f t="shared" si="548"/>
        <v>0</v>
      </c>
      <c r="IV215" s="504">
        <f t="shared" si="470"/>
        <v>-13.661834311507173</v>
      </c>
      <c r="IW215" s="513">
        <f t="shared" si="651"/>
        <v>0.40153973028389345</v>
      </c>
      <c r="IX215" s="513">
        <f t="shared" si="566"/>
        <v>0.40153973028389345</v>
      </c>
      <c r="IY215" s="513">
        <f t="shared" si="549"/>
        <v>0.40153973028389345</v>
      </c>
      <c r="IZ215" s="513">
        <f t="shared" si="642"/>
        <v>0.40153973028389345</v>
      </c>
      <c r="JA215" s="513">
        <f t="shared" si="657"/>
        <v>0.40153973028389345</v>
      </c>
      <c r="JB215" s="103">
        <f t="shared" si="643"/>
        <v>-13.262680657952066</v>
      </c>
      <c r="JC215" s="227"/>
      <c r="JD215" s="170">
        <v>-14.673029481560029</v>
      </c>
      <c r="JF215" s="159">
        <v>0.55124999999999957</v>
      </c>
      <c r="JG215" s="159">
        <f t="shared" si="590"/>
        <v>-13.468751249451929</v>
      </c>
      <c r="JH215" s="159"/>
      <c r="JJ215" s="159">
        <v>-1.3487499999999999</v>
      </c>
      <c r="JK215" s="159">
        <f t="shared" si="591"/>
        <v>-14.847617006585324</v>
      </c>
      <c r="JL215" s="159"/>
      <c r="JN215" s="159">
        <v>6.2012499999999999</v>
      </c>
      <c r="JO215" s="159">
        <f t="shared" si="592"/>
        <v>-8.5859709158344639</v>
      </c>
      <c r="JP215" s="159"/>
      <c r="JR215" s="159">
        <v>0.70124999999999993</v>
      </c>
      <c r="JS215" s="159">
        <f t="shared" si="579"/>
        <v>-10.370616576218154</v>
      </c>
      <c r="JT215" s="159"/>
      <c r="JV215" s="159">
        <v>1.4012500000000001</v>
      </c>
      <c r="JW215" s="159">
        <f t="shared" si="593"/>
        <v>-15.586719735210107</v>
      </c>
      <c r="JX215" s="228">
        <v>-15.33</v>
      </c>
      <c r="JZ215" s="159">
        <v>2.4512499999999999</v>
      </c>
      <c r="KA215" s="159">
        <f t="shared" si="594"/>
        <v>-15.994041779881069</v>
      </c>
      <c r="KB215" s="228">
        <v>-15.851083333333335</v>
      </c>
      <c r="KD215" s="370">
        <v>1.2499999999997513E-3</v>
      </c>
      <c r="KE215" s="159">
        <f t="shared" si="595"/>
        <v>-16.154246967108996</v>
      </c>
      <c r="KF215" s="159"/>
      <c r="KH215" s="218"/>
      <c r="KI215" s="159"/>
      <c r="KJ215" s="159"/>
      <c r="KK215" s="36">
        <v>42457</v>
      </c>
      <c r="KL215" s="36"/>
    </row>
    <row r="216" spans="1:315" ht="15.75" thickBot="1" x14ac:dyDescent="0.3">
      <c r="A216" s="95">
        <v>41361</v>
      </c>
      <c r="B216" s="36">
        <v>41361</v>
      </c>
      <c r="C216" s="303">
        <v>7.1</v>
      </c>
      <c r="D216" s="303">
        <v>5.2</v>
      </c>
      <c r="E216" s="303">
        <v>12.75</v>
      </c>
      <c r="F216" s="303">
        <v>7.25</v>
      </c>
      <c r="G216" s="303">
        <v>7.95</v>
      </c>
      <c r="H216" s="303">
        <v>9</v>
      </c>
      <c r="I216" s="303">
        <v>6.55</v>
      </c>
      <c r="J216" s="303"/>
      <c r="K216" s="105"/>
      <c r="L216" s="36">
        <v>42457</v>
      </c>
      <c r="M216" s="104">
        <v>6.6246999999999998</v>
      </c>
      <c r="N216" s="98">
        <f t="shared" si="658"/>
        <v>6.5487500000000001</v>
      </c>
      <c r="O216" s="107">
        <f t="shared" ref="O216:O234" si="659">AVERAGE(M214:M216)</f>
        <v>6.4732666666666674</v>
      </c>
      <c r="P216" s="264"/>
      <c r="Q216" s="177">
        <v>42457</v>
      </c>
      <c r="R216" s="303">
        <v>7.1</v>
      </c>
      <c r="S216" s="219">
        <v>0.55124999999999957</v>
      </c>
      <c r="U216" s="303">
        <v>5.2</v>
      </c>
      <c r="V216" s="219">
        <v>-1.3487499999999999</v>
      </c>
      <c r="X216" s="303">
        <v>12.75</v>
      </c>
      <c r="Y216" s="219">
        <v>6.2012499999999999</v>
      </c>
      <c r="AA216" s="303">
        <v>7.25</v>
      </c>
      <c r="AB216" s="219">
        <v>0.70124999999999993</v>
      </c>
      <c r="AC216" s="182">
        <v>-11.161847222222224</v>
      </c>
      <c r="AD216" s="303">
        <v>7.95</v>
      </c>
      <c r="AE216" s="218">
        <v>1.4012500000000001</v>
      </c>
      <c r="AG216" s="303">
        <v>9</v>
      </c>
      <c r="AH216" s="218">
        <v>2.4512499999999999</v>
      </c>
      <c r="AI216" s="103">
        <v>-15.851083333333335</v>
      </c>
      <c r="AJ216" s="303">
        <v>6.55</v>
      </c>
      <c r="AK216" s="218">
        <v>1.2499999999997513E-3</v>
      </c>
      <c r="AL216" s="103"/>
      <c r="AM216" s="485"/>
      <c r="AN216" s="103"/>
      <c r="AO216" s="103"/>
      <c r="AZ216" s="36">
        <v>42458</v>
      </c>
      <c r="BA216" s="303">
        <v>8.4499999999999993</v>
      </c>
      <c r="BB216" s="227"/>
      <c r="BC216" s="303">
        <v>5.7</v>
      </c>
      <c r="BD216" s="184"/>
      <c r="BE216" s="303">
        <v>12.350000000000001</v>
      </c>
      <c r="BF216" s="184"/>
      <c r="BG216" s="303">
        <v>6.65</v>
      </c>
      <c r="BH216" s="184">
        <v>-11.161847222222224</v>
      </c>
      <c r="BI216" s="303">
        <v>7.75</v>
      </c>
      <c r="BJ216" s="184"/>
      <c r="BK216" s="303">
        <v>5.7</v>
      </c>
      <c r="BL216" s="374"/>
      <c r="BM216" s="303">
        <v>7.05</v>
      </c>
      <c r="BN216" s="227"/>
      <c r="BO216" s="103"/>
      <c r="BP216" s="227"/>
      <c r="BQ216">
        <f t="shared" si="578"/>
        <v>1</v>
      </c>
      <c r="BR216" s="36">
        <v>42443</v>
      </c>
      <c r="BS216">
        <v>147</v>
      </c>
      <c r="BT216">
        <f t="shared" si="575"/>
        <v>1.47</v>
      </c>
      <c r="BU216">
        <v>-20.5044</v>
      </c>
      <c r="BV216" s="36">
        <v>42458</v>
      </c>
      <c r="BW216" s="100">
        <v>162</v>
      </c>
      <c r="BX216" s="100">
        <f t="shared" si="576"/>
        <v>1.62</v>
      </c>
      <c r="BY216" s="100">
        <f t="shared" si="577"/>
        <v>-14.295942629759985</v>
      </c>
      <c r="BZ216" s="100"/>
      <c r="CA216" s="100"/>
      <c r="CC216" s="36">
        <v>42458</v>
      </c>
      <c r="CD216" s="104">
        <v>6.7780000000000005</v>
      </c>
      <c r="CE216" s="107">
        <v>6.7013499999999997</v>
      </c>
      <c r="CF216" s="173">
        <v>-14.295942629759985</v>
      </c>
      <c r="CG216" s="197">
        <f t="shared" si="567"/>
        <v>0.37708685180004409</v>
      </c>
      <c r="CH216" s="219">
        <v>1.7486499999999996</v>
      </c>
      <c r="CI216" s="159">
        <f t="shared" si="596"/>
        <v>0</v>
      </c>
      <c r="CJ216" s="227">
        <f t="shared" si="597"/>
        <v>1.2</v>
      </c>
      <c r="CK216" s="198">
        <f t="shared" si="489"/>
        <v>-14.082152272755874</v>
      </c>
      <c r="CL216" s="198">
        <f t="shared" si="551"/>
        <v>0.45250422216005326</v>
      </c>
      <c r="CM216" s="503">
        <f t="shared" si="598"/>
        <v>0</v>
      </c>
      <c r="CN216" s="503">
        <f t="shared" si="599"/>
        <v>0</v>
      </c>
      <c r="CO216" s="503">
        <f t="shared" si="491"/>
        <v>0</v>
      </c>
      <c r="CP216" s="503">
        <f t="shared" si="492"/>
        <v>0</v>
      </c>
      <c r="CQ216" s="504">
        <f t="shared" si="463"/>
        <v>-13.932152272755872</v>
      </c>
      <c r="CR216" s="513">
        <f t="shared" si="644"/>
        <v>0.45250422216005326</v>
      </c>
      <c r="CS216" s="513">
        <f t="shared" si="559"/>
        <v>0.45250422216005326</v>
      </c>
      <c r="CT216" s="513">
        <f t="shared" si="493"/>
        <v>0.45250422216005326</v>
      </c>
      <c r="CU216" s="513">
        <f t="shared" si="600"/>
        <v>0.45250422216005326</v>
      </c>
      <c r="CV216" s="513">
        <f t="shared" si="652"/>
        <v>0.45250422216005326</v>
      </c>
      <c r="CW216" s="103">
        <f t="shared" si="601"/>
        <v>-13.016247027291875</v>
      </c>
      <c r="CZ216" s="36">
        <v>42458</v>
      </c>
      <c r="DA216" s="104">
        <v>6.7780000000000005</v>
      </c>
      <c r="DB216" s="107">
        <v>6.7013499999999997</v>
      </c>
      <c r="DC216" s="173">
        <v>-14.295942629759985</v>
      </c>
      <c r="DD216" s="197">
        <f t="shared" si="568"/>
        <v>0.37708685180004409</v>
      </c>
      <c r="DE216" s="219">
        <v>-1.0013499999999995</v>
      </c>
      <c r="DF216" s="159">
        <f t="shared" si="602"/>
        <v>1.05</v>
      </c>
      <c r="DG216" s="227">
        <f t="shared" si="603"/>
        <v>0</v>
      </c>
      <c r="DH216" s="198">
        <f t="shared" si="497"/>
        <v>-17.57106650832532</v>
      </c>
      <c r="DI216" s="198">
        <f t="shared" si="552"/>
        <v>0.39594119439004771</v>
      </c>
      <c r="DJ216" s="503">
        <f t="shared" si="604"/>
        <v>0</v>
      </c>
      <c r="DK216" s="503">
        <f t="shared" si="605"/>
        <v>0</v>
      </c>
      <c r="DL216" s="503">
        <f t="shared" si="499"/>
        <v>0</v>
      </c>
      <c r="DM216" s="503">
        <f t="shared" si="500"/>
        <v>0</v>
      </c>
      <c r="DN216" s="504">
        <f t="shared" si="464"/>
        <v>-17.270590363445319</v>
      </c>
      <c r="DO216" s="513">
        <f t="shared" si="645"/>
        <v>0.39594119439004771</v>
      </c>
      <c r="DP216" s="513">
        <f t="shared" si="560"/>
        <v>0.39594119439004771</v>
      </c>
      <c r="DQ216" s="513">
        <f t="shared" si="501"/>
        <v>0.39594119439004771</v>
      </c>
      <c r="DR216" s="513">
        <f t="shared" si="606"/>
        <v>0.39594119439004771</v>
      </c>
      <c r="DS216" s="513">
        <f t="shared" si="653"/>
        <v>0.39594119439004771</v>
      </c>
      <c r="DT216" s="103">
        <f t="shared" si="607"/>
        <v>-14.451675812195276</v>
      </c>
      <c r="DU216" s="178"/>
      <c r="DV216" s="179"/>
      <c r="DW216" s="36">
        <v>42458</v>
      </c>
      <c r="DX216" s="104">
        <v>6.7780000000000005</v>
      </c>
      <c r="DY216" s="107">
        <v>6.7013499999999997</v>
      </c>
      <c r="DZ216" s="173">
        <v>-14.295942629759985</v>
      </c>
      <c r="EA216" s="197">
        <f t="shared" si="569"/>
        <v>0.37708685180004409</v>
      </c>
      <c r="EB216" s="219">
        <v>5.6486500000000017</v>
      </c>
      <c r="EC216" s="159">
        <f t="shared" si="608"/>
        <v>0</v>
      </c>
      <c r="ED216" s="227">
        <f t="shared" si="609"/>
        <v>1.8</v>
      </c>
      <c r="EE216" s="198">
        <f t="shared" si="505"/>
        <v>-7.8894786918972137</v>
      </c>
      <c r="EF216" s="198">
        <f t="shared" si="553"/>
        <v>0.678756333240079</v>
      </c>
      <c r="EG216" s="503">
        <f t="shared" si="610"/>
        <v>0</v>
      </c>
      <c r="EH216" s="503">
        <f t="shared" si="611"/>
        <v>0</v>
      </c>
      <c r="EI216" s="503">
        <f t="shared" si="507"/>
        <v>0.18854342590002204</v>
      </c>
      <c r="EJ216" s="503">
        <f t="shared" si="508"/>
        <v>0</v>
      </c>
      <c r="EK216" s="504">
        <f t="shared" si="465"/>
        <v>-5.7618892005132381</v>
      </c>
      <c r="EL216" s="513">
        <f t="shared" si="646"/>
        <v>0.86729975914010105</v>
      </c>
      <c r="EM216" s="513">
        <f t="shared" si="561"/>
        <v>0.86729975914010105</v>
      </c>
      <c r="EN216" s="513">
        <f t="shared" si="509"/>
        <v>0.86729975914010105</v>
      </c>
      <c r="EO216" s="513">
        <f t="shared" si="612"/>
        <v>0.86729975914010105</v>
      </c>
      <c r="EP216" s="513">
        <f t="shared" si="584"/>
        <v>0.60710983139807073</v>
      </c>
      <c r="EQ216" s="103">
        <f t="shared" si="613"/>
        <v>-7.9788610844363932</v>
      </c>
      <c r="ER216" s="178"/>
      <c r="ES216" s="179"/>
      <c r="ET216" s="36">
        <v>42458</v>
      </c>
      <c r="EU216" s="104">
        <v>6.7780000000000005</v>
      </c>
      <c r="EV216" s="107">
        <v>6.7013499999999997</v>
      </c>
      <c r="EW216" s="173">
        <v>-14.295942629759985</v>
      </c>
      <c r="EX216" s="197">
        <f t="shared" si="570"/>
        <v>0.37708685180004409</v>
      </c>
      <c r="EY216" s="219">
        <v>-5.1349999999999341E-2</v>
      </c>
      <c r="EZ216" s="159">
        <f t="shared" si="614"/>
        <v>0</v>
      </c>
      <c r="FA216" s="227">
        <f t="shared" si="615"/>
        <v>1.1000000000000001</v>
      </c>
      <c r="FB216" s="198">
        <f t="shared" si="513"/>
        <v>-11.370818529749151</v>
      </c>
      <c r="FC216" s="198">
        <f t="shared" si="554"/>
        <v>0.41479553698004779</v>
      </c>
      <c r="FD216" s="503">
        <f t="shared" si="616"/>
        <v>0</v>
      </c>
      <c r="FE216" s="503">
        <f t="shared" si="617"/>
        <v>0</v>
      </c>
      <c r="FF216" s="503">
        <f t="shared" si="515"/>
        <v>0</v>
      </c>
      <c r="FG216" s="503">
        <f t="shared" si="516"/>
        <v>0</v>
      </c>
      <c r="FH216" s="504">
        <f t="shared" si="466"/>
        <v>-10.935027066049114</v>
      </c>
      <c r="FI216" s="513">
        <f t="shared" si="647"/>
        <v>0.41479553698004779</v>
      </c>
      <c r="FJ216" s="513">
        <f t="shared" si="562"/>
        <v>0.41479553698004779</v>
      </c>
      <c r="FK216" s="513">
        <f t="shared" si="517"/>
        <v>0.41479553698004779</v>
      </c>
      <c r="FL216" s="513">
        <f t="shared" si="618"/>
        <v>0.41479553698004779</v>
      </c>
      <c r="FM216" s="513">
        <f t="shared" si="585"/>
        <v>0.41479553698004779</v>
      </c>
      <c r="FN216" s="103">
        <f t="shared" si="619"/>
        <v>-9.9558210392381064</v>
      </c>
      <c r="FO216" s="229">
        <v>-11.161847222222224</v>
      </c>
      <c r="FP216" s="179"/>
      <c r="FQ216" s="36">
        <v>42458</v>
      </c>
      <c r="FR216" s="104">
        <v>6.7780000000000005</v>
      </c>
      <c r="FS216" s="107">
        <v>6.7013499999999997</v>
      </c>
      <c r="FT216" s="173">
        <v>-14.295942629759985</v>
      </c>
      <c r="FU216" s="197">
        <f t="shared" si="571"/>
        <v>0.37708685180004409</v>
      </c>
      <c r="FV216" s="218">
        <v>1.0486500000000003</v>
      </c>
      <c r="FW216" s="159">
        <f t="shared" si="620"/>
        <v>0</v>
      </c>
      <c r="FX216" s="227">
        <f t="shared" si="621"/>
        <v>1.2</v>
      </c>
      <c r="FY216" s="198">
        <f t="shared" si="521"/>
        <v>-16.648990590599944</v>
      </c>
      <c r="FZ216" s="198">
        <f t="shared" si="555"/>
        <v>0.45250422216005148</v>
      </c>
      <c r="GA216" s="503">
        <f t="shared" si="622"/>
        <v>0</v>
      </c>
      <c r="GB216" s="503">
        <f t="shared" si="623"/>
        <v>0</v>
      </c>
      <c r="GC216" s="503">
        <f t="shared" si="523"/>
        <v>0</v>
      </c>
      <c r="GD216" s="503">
        <f t="shared" si="524"/>
        <v>0</v>
      </c>
      <c r="GE216" s="504">
        <f t="shared" si="467"/>
        <v>-16.12899059059994</v>
      </c>
      <c r="GF216" s="513">
        <f t="shared" si="648"/>
        <v>0.45250422216005148</v>
      </c>
      <c r="GG216" s="513">
        <f t="shared" si="563"/>
        <v>0.45250422216005148</v>
      </c>
      <c r="GH216" s="513">
        <f t="shared" si="525"/>
        <v>0.45250422216005148</v>
      </c>
      <c r="GI216" s="513">
        <f t="shared" si="624"/>
        <v>0.45250422216005148</v>
      </c>
      <c r="GJ216" s="513">
        <f t="shared" si="654"/>
        <v>0.45250422216005148</v>
      </c>
      <c r="GK216" s="103">
        <f t="shared" si="625"/>
        <v>-15.134215513050055</v>
      </c>
      <c r="GL216" s="178"/>
      <c r="GM216" s="179"/>
      <c r="GN216" s="36">
        <v>42458</v>
      </c>
      <c r="GO216" s="104">
        <v>6.7780000000000005</v>
      </c>
      <c r="GP216" s="107">
        <v>6.7013499999999997</v>
      </c>
      <c r="GQ216" s="173">
        <v>-14.295942629759985</v>
      </c>
      <c r="GR216" s="197">
        <f t="shared" si="572"/>
        <v>0.37708685180004409</v>
      </c>
      <c r="GS216" s="218">
        <v>-1.0013499999999995</v>
      </c>
      <c r="GT216" s="159">
        <f t="shared" si="626"/>
        <v>1.05</v>
      </c>
      <c r="GU216" s="227">
        <f t="shared" si="627"/>
        <v>0</v>
      </c>
      <c r="GV216" s="198">
        <f t="shared" si="529"/>
        <v>-17.006264922678053</v>
      </c>
      <c r="GW216" s="198">
        <f t="shared" si="556"/>
        <v>0.39594119439004771</v>
      </c>
      <c r="GX216" s="503">
        <f t="shared" si="628"/>
        <v>0</v>
      </c>
      <c r="GY216" s="503">
        <f t="shared" si="629"/>
        <v>0</v>
      </c>
      <c r="GZ216" s="503">
        <f t="shared" si="531"/>
        <v>0</v>
      </c>
      <c r="HA216" s="503">
        <f t="shared" si="532"/>
        <v>0</v>
      </c>
      <c r="HB216" s="504">
        <f t="shared" si="468"/>
        <v>-16.38471905181126</v>
      </c>
      <c r="HC216" s="513">
        <f t="shared" si="649"/>
        <v>0.39594119439004771</v>
      </c>
      <c r="HD216" s="513">
        <f t="shared" si="564"/>
        <v>0.39594119439004771</v>
      </c>
      <c r="HE216" s="513">
        <f t="shared" si="533"/>
        <v>0.39594119439004771</v>
      </c>
      <c r="HF216" s="513">
        <f t="shared" si="630"/>
        <v>0.39594119439004771</v>
      </c>
      <c r="HG216" s="513">
        <f t="shared" si="655"/>
        <v>0.39594119439004771</v>
      </c>
      <c r="HH216" s="103">
        <f t="shared" si="631"/>
        <v>-15.598100585491022</v>
      </c>
      <c r="HJ216" s="179"/>
      <c r="HK216" s="36">
        <v>42458</v>
      </c>
      <c r="HL216" s="104">
        <v>6.7780000000000005</v>
      </c>
      <c r="HM216" s="107">
        <v>6.7013499999999997</v>
      </c>
      <c r="HN216" s="173">
        <v>-14.295942629759985</v>
      </c>
      <c r="HO216" s="197">
        <f t="shared" si="573"/>
        <v>0.37708685180004409</v>
      </c>
      <c r="HP216" s="218">
        <v>0.34865000000000013</v>
      </c>
      <c r="HQ216" s="159">
        <f t="shared" si="632"/>
        <v>0</v>
      </c>
      <c r="HR216" s="227">
        <f t="shared" si="633"/>
        <v>1.1499999999999999</v>
      </c>
      <c r="HS216" s="198">
        <f t="shared" si="537"/>
        <v>-20.946754520491258</v>
      </c>
      <c r="HT216" s="198">
        <f t="shared" si="557"/>
        <v>0.43364987957005141</v>
      </c>
      <c r="HU216" s="503">
        <f t="shared" si="634"/>
        <v>0</v>
      </c>
      <c r="HV216" s="503">
        <f t="shared" si="635"/>
        <v>0</v>
      </c>
      <c r="HW216" s="503">
        <f t="shared" si="539"/>
        <v>0</v>
      </c>
      <c r="HX216" s="503">
        <f t="shared" si="540"/>
        <v>0</v>
      </c>
      <c r="HY216" s="504">
        <f t="shared" si="469"/>
        <v>-19.535836272179253</v>
      </c>
      <c r="HZ216" s="513">
        <f t="shared" si="650"/>
        <v>0.43364987957005141</v>
      </c>
      <c r="IA216" s="513">
        <f t="shared" si="565"/>
        <v>0.43364987957005141</v>
      </c>
      <c r="IB216" s="513">
        <f t="shared" si="541"/>
        <v>0.43364987957005141</v>
      </c>
      <c r="IC216" s="513">
        <f t="shared" si="636"/>
        <v>0.43364987957005141</v>
      </c>
      <c r="ID216" s="513">
        <f t="shared" si="656"/>
        <v>0.43364987957005141</v>
      </c>
      <c r="IE216" s="103">
        <f t="shared" si="637"/>
        <v>-15.720597087538945</v>
      </c>
      <c r="IG216" s="179"/>
      <c r="IH216" s="36">
        <v>42458</v>
      </c>
      <c r="II216" s="104">
        <v>6.7780000000000005</v>
      </c>
      <c r="IJ216" s="107">
        <v>6.7013499999999997</v>
      </c>
      <c r="IK216" s="173">
        <v>-14.295942629759985</v>
      </c>
      <c r="IL216" s="197">
        <f t="shared" si="574"/>
        <v>0.37708685180004409</v>
      </c>
      <c r="IM216" s="218"/>
      <c r="IN216" s="159">
        <f t="shared" si="638"/>
        <v>0</v>
      </c>
      <c r="IO216" s="227">
        <f t="shared" si="639"/>
        <v>1.1000000000000001</v>
      </c>
      <c r="IP216" s="198">
        <f t="shared" si="545"/>
        <v>-13.702871033557942</v>
      </c>
      <c r="IQ216" s="198">
        <f t="shared" si="558"/>
        <v>0.41479553698004779</v>
      </c>
      <c r="IR216" s="503">
        <f t="shared" si="640"/>
        <v>0</v>
      </c>
      <c r="IS216" s="503">
        <f t="shared" si="641"/>
        <v>0</v>
      </c>
      <c r="IT216" s="503">
        <f t="shared" si="547"/>
        <v>0</v>
      </c>
      <c r="IU216" s="503">
        <f t="shared" si="548"/>
        <v>0</v>
      </c>
      <c r="IV216" s="504">
        <f t="shared" si="470"/>
        <v>-13.247038774527125</v>
      </c>
      <c r="IW216" s="513">
        <f t="shared" si="651"/>
        <v>0.41479553698004779</v>
      </c>
      <c r="IX216" s="513">
        <f t="shared" si="566"/>
        <v>0.41479553698004779</v>
      </c>
      <c r="IY216" s="513">
        <f t="shared" si="549"/>
        <v>0.41479553698004779</v>
      </c>
      <c r="IZ216" s="513">
        <f t="shared" si="642"/>
        <v>0.41479553698004779</v>
      </c>
      <c r="JA216" s="513">
        <f t="shared" si="657"/>
        <v>0.41479553698004779</v>
      </c>
      <c r="JB216" s="103">
        <f t="shared" si="643"/>
        <v>-12.847885120972018</v>
      </c>
      <c r="JC216" s="227"/>
      <c r="JD216" s="170">
        <v>-14.295942629759985</v>
      </c>
      <c r="JF216" s="159">
        <v>1.7486499999999996</v>
      </c>
      <c r="JG216" s="159">
        <f t="shared" si="590"/>
        <v>-13.016247027291875</v>
      </c>
      <c r="JH216" s="159"/>
      <c r="JJ216" s="159">
        <v>-1.0013499999999995</v>
      </c>
      <c r="JK216" s="159">
        <f t="shared" si="591"/>
        <v>-14.451675812195276</v>
      </c>
      <c r="JL216" s="159"/>
      <c r="JN216" s="159">
        <v>5.6486500000000017</v>
      </c>
      <c r="JO216" s="159">
        <f t="shared" si="592"/>
        <v>-7.9788610844363932</v>
      </c>
      <c r="JP216" s="159"/>
      <c r="JR216" s="159">
        <v>-5.1349999999999341E-2</v>
      </c>
      <c r="JS216" s="159">
        <f t="shared" si="579"/>
        <v>-9.9558210392381064</v>
      </c>
      <c r="JT216" s="228">
        <v>-11.161847222222224</v>
      </c>
      <c r="JV216" s="159">
        <v>1.0486500000000003</v>
      </c>
      <c r="JW216" s="159">
        <f t="shared" si="593"/>
        <v>-15.134215513050055</v>
      </c>
      <c r="JX216" s="159"/>
      <c r="JZ216" s="159">
        <v>-1.0013499999999995</v>
      </c>
      <c r="KA216" s="159">
        <f t="shared" si="594"/>
        <v>-15.598100585491022</v>
      </c>
      <c r="KB216" s="159"/>
      <c r="KD216" s="370">
        <v>0.34865000000000013</v>
      </c>
      <c r="KE216" s="159">
        <f t="shared" si="595"/>
        <v>-15.720597087538945</v>
      </c>
      <c r="KF216" s="159"/>
      <c r="KH216" s="218"/>
      <c r="KI216" s="159"/>
      <c r="KJ216" s="159"/>
      <c r="KK216" s="36">
        <v>42458</v>
      </c>
      <c r="KL216" s="36"/>
      <c r="KM216" s="98">
        <f>(JH221-JG221)</f>
        <v>0.38831658378071232</v>
      </c>
      <c r="KN216" s="400" t="str">
        <f>IF(AND(KM216&gt;-0.5,KM216&lt;0.5)," ",KM216)</f>
        <v xml:space="preserve"> </v>
      </c>
      <c r="KO216" s="98">
        <f>(JL214-JK214)</f>
        <v>0.33697159761388917</v>
      </c>
      <c r="KP216" s="400" t="str">
        <f>IF(AND(KO216&gt;-0.5,KO216&lt;0.5)," ",KO216)</f>
        <v xml:space="preserve"> </v>
      </c>
      <c r="KR216" s="400"/>
      <c r="KS216" s="98">
        <f>(JT216-JS216)</f>
        <v>-1.2060261829841181</v>
      </c>
      <c r="KT216" s="400">
        <f>IF(AND(KS216&gt;-0.5,KS216&lt;0.5)," ",KS216)</f>
        <v>-1.2060261829841181</v>
      </c>
      <c r="KU216" s="98">
        <f>(JX215-JW215)</f>
        <v>0.25671973521010649</v>
      </c>
      <c r="KV216" s="400" t="str">
        <f>IF(AND(KU216&gt;-0.5,KU216&lt;0.5)," ",KU216)</f>
        <v xml:space="preserve"> </v>
      </c>
      <c r="KW216" s="98">
        <f>(KB215-KA215)</f>
        <v>0.14295844654773404</v>
      </c>
      <c r="KX216" s="400" t="str">
        <f>IF(AND(KW216&gt;-0.5,KW216&lt;0.5)," ",KW216)</f>
        <v xml:space="preserve"> </v>
      </c>
      <c r="KY216" s="98">
        <f>(KF213-KE213)</f>
        <v>1.3139950522234045E-2</v>
      </c>
      <c r="KZ216" s="400" t="str">
        <f>IF(AND(KY216&gt;-0.5,KY216&lt;0.5)," ",KY216)</f>
        <v xml:space="preserve"> </v>
      </c>
      <c r="LA216" s="400"/>
      <c r="LB216" s="400"/>
      <c r="LC216" s="111">
        <v>12</v>
      </c>
    </row>
    <row r="217" spans="1:315" x14ac:dyDescent="0.25">
      <c r="A217" s="95">
        <v>41362</v>
      </c>
      <c r="B217" s="36">
        <v>41362</v>
      </c>
      <c r="C217" s="303">
        <v>8.4499999999999993</v>
      </c>
      <c r="D217" s="303">
        <v>5.7</v>
      </c>
      <c r="E217" s="303">
        <v>12.350000000000001</v>
      </c>
      <c r="F217" s="303">
        <v>6.65</v>
      </c>
      <c r="G217" s="303">
        <v>7.75</v>
      </c>
      <c r="H217" s="303">
        <v>5.7</v>
      </c>
      <c r="I217" s="303">
        <v>7.05</v>
      </c>
      <c r="J217" s="303"/>
      <c r="K217" s="105"/>
      <c r="L217" s="36">
        <v>42458</v>
      </c>
      <c r="M217" s="104">
        <v>6.7780000000000005</v>
      </c>
      <c r="N217" s="98">
        <f t="shared" si="658"/>
        <v>6.7013499999999997</v>
      </c>
      <c r="O217" s="107">
        <f t="shared" si="659"/>
        <v>6.6251666666666678</v>
      </c>
      <c r="P217" s="264"/>
      <c r="Q217" s="177">
        <v>42458</v>
      </c>
      <c r="R217" s="303">
        <v>8.4499999999999993</v>
      </c>
      <c r="S217" s="219">
        <v>1.7486499999999996</v>
      </c>
      <c r="U217" s="303">
        <v>5.7</v>
      </c>
      <c r="V217" s="219">
        <v>-1.0013499999999995</v>
      </c>
      <c r="X217" s="303">
        <v>12.350000000000001</v>
      </c>
      <c r="Y217" s="219">
        <v>5.6486500000000017</v>
      </c>
      <c r="AA217" s="303">
        <v>6.65</v>
      </c>
      <c r="AB217" s="219">
        <v>-5.1349999999999341E-2</v>
      </c>
      <c r="AD217" s="303">
        <v>7.75</v>
      </c>
      <c r="AE217" s="218">
        <v>1.0486500000000003</v>
      </c>
      <c r="AG217" s="303">
        <v>5.7</v>
      </c>
      <c r="AH217" s="218">
        <v>-1.0013499999999995</v>
      </c>
      <c r="AJ217" s="303">
        <v>7.05</v>
      </c>
      <c r="AK217" s="218">
        <v>0.34865000000000013</v>
      </c>
      <c r="AL217" s="103"/>
      <c r="AM217" s="485"/>
      <c r="AN217" s="103"/>
      <c r="AO217" s="103"/>
      <c r="AZ217" s="36">
        <v>42459</v>
      </c>
      <c r="BA217" s="303">
        <v>7.95</v>
      </c>
      <c r="BB217" s="227"/>
      <c r="BC217" s="303">
        <v>7.15</v>
      </c>
      <c r="BD217" s="184"/>
      <c r="BE217" s="303">
        <v>11.8</v>
      </c>
      <c r="BF217" s="184"/>
      <c r="BG217" s="303">
        <v>7.4</v>
      </c>
      <c r="BH217" s="184"/>
      <c r="BI217" s="303">
        <v>7.15</v>
      </c>
      <c r="BJ217" s="184"/>
      <c r="BK217" s="303">
        <v>7.55</v>
      </c>
      <c r="BL217" s="374"/>
      <c r="BM217" s="303">
        <v>6.4</v>
      </c>
      <c r="BN217" s="227"/>
      <c r="BO217" s="103"/>
      <c r="BP217" s="227"/>
      <c r="BQ217">
        <f t="shared" si="578"/>
        <v>0</v>
      </c>
      <c r="BR217" s="36">
        <v>42443</v>
      </c>
      <c r="BS217">
        <v>148</v>
      </c>
      <c r="BT217">
        <f t="shared" si="575"/>
        <v>1.48</v>
      </c>
      <c r="BU217">
        <v>-17.623600000000003</v>
      </c>
      <c r="BV217" s="36">
        <v>42459</v>
      </c>
      <c r="BW217" s="100">
        <v>163</v>
      </c>
      <c r="BX217" s="100">
        <f t="shared" si="576"/>
        <v>1.63</v>
      </c>
      <c r="BY217" s="100">
        <f t="shared" si="577"/>
        <v>-13.906509852759946</v>
      </c>
      <c r="BZ217" s="116"/>
      <c r="CA217" s="116"/>
      <c r="CC217" s="36">
        <v>42459</v>
      </c>
      <c r="CD217" s="104">
        <v>6.9327000000000005</v>
      </c>
      <c r="CE217" s="107">
        <v>6.8553500000000005</v>
      </c>
      <c r="CF217" s="173">
        <v>-13.906509852759946</v>
      </c>
      <c r="CG217" s="197">
        <f t="shared" si="567"/>
        <v>0.38943277700003875</v>
      </c>
      <c r="CH217" s="219">
        <v>1.0946499999999997</v>
      </c>
      <c r="CI217" s="159">
        <f t="shared" si="596"/>
        <v>0</v>
      </c>
      <c r="CJ217" s="227">
        <f t="shared" si="597"/>
        <v>1.2</v>
      </c>
      <c r="CK217" s="198">
        <f t="shared" si="489"/>
        <v>-13.614832940355827</v>
      </c>
      <c r="CL217" s="198">
        <f t="shared" si="551"/>
        <v>0.46731933240004686</v>
      </c>
      <c r="CM217" s="503">
        <f t="shared" si="598"/>
        <v>0</v>
      </c>
      <c r="CN217" s="503">
        <f t="shared" si="599"/>
        <v>0</v>
      </c>
      <c r="CO217" s="503">
        <f t="shared" si="491"/>
        <v>0</v>
      </c>
      <c r="CP217" s="503">
        <f t="shared" si="492"/>
        <v>0</v>
      </c>
      <c r="CQ217" s="504">
        <f t="shared" si="463"/>
        <v>-13.464832940355825</v>
      </c>
      <c r="CR217" s="513">
        <f t="shared" si="644"/>
        <v>0.46731933240004686</v>
      </c>
      <c r="CS217" s="513">
        <f t="shared" si="559"/>
        <v>0.46731933240004686</v>
      </c>
      <c r="CT217" s="513">
        <f t="shared" si="493"/>
        <v>0.46731933240004686</v>
      </c>
      <c r="CU217" s="513">
        <f t="shared" si="600"/>
        <v>0.46731933240004686</v>
      </c>
      <c r="CV217" s="513">
        <f t="shared" si="652"/>
        <v>0.46731933240004686</v>
      </c>
      <c r="CW217" s="103">
        <f t="shared" si="601"/>
        <v>-12.548927694891828</v>
      </c>
      <c r="CZ217" s="36">
        <v>42459</v>
      </c>
      <c r="DA217" s="104">
        <v>6.9327000000000005</v>
      </c>
      <c r="DB217" s="107">
        <v>6.8553500000000005</v>
      </c>
      <c r="DC217" s="173">
        <v>-13.906509852759946</v>
      </c>
      <c r="DD217" s="197">
        <f t="shared" si="568"/>
        <v>0.38943277700003875</v>
      </c>
      <c r="DE217" s="219">
        <v>0.29464999999999986</v>
      </c>
      <c r="DF217" s="159">
        <f t="shared" si="602"/>
        <v>0</v>
      </c>
      <c r="DG217" s="227">
        <f t="shared" si="603"/>
        <v>1.1499999999999999</v>
      </c>
      <c r="DH217" s="198">
        <f t="shared" si="497"/>
        <v>-17.123218814775274</v>
      </c>
      <c r="DI217" s="198">
        <f t="shared" si="552"/>
        <v>0.44784769355004528</v>
      </c>
      <c r="DJ217" s="503">
        <f t="shared" si="604"/>
        <v>0</v>
      </c>
      <c r="DK217" s="503">
        <f t="shared" si="605"/>
        <v>0</v>
      </c>
      <c r="DL217" s="503">
        <f t="shared" si="499"/>
        <v>0</v>
      </c>
      <c r="DM217" s="503">
        <f t="shared" si="500"/>
        <v>0</v>
      </c>
      <c r="DN217" s="504">
        <f t="shared" si="464"/>
        <v>-16.822742669895273</v>
      </c>
      <c r="DO217" s="513">
        <f t="shared" si="645"/>
        <v>0.44784769355004528</v>
      </c>
      <c r="DP217" s="513">
        <f t="shared" si="560"/>
        <v>0.44784769355004528</v>
      </c>
      <c r="DQ217" s="513">
        <f t="shared" si="501"/>
        <v>0.44784769355004528</v>
      </c>
      <c r="DR217" s="513">
        <f t="shared" si="606"/>
        <v>0.44784769355004528</v>
      </c>
      <c r="DS217" s="513">
        <f t="shared" si="653"/>
        <v>0.44784769355004528</v>
      </c>
      <c r="DT217" s="103">
        <f t="shared" si="607"/>
        <v>-14.003828118645231</v>
      </c>
      <c r="DU217" s="178"/>
      <c r="DV217" s="179"/>
      <c r="DW217" s="36">
        <v>42459</v>
      </c>
      <c r="DX217" s="104">
        <v>6.9327000000000005</v>
      </c>
      <c r="DY217" s="107">
        <v>6.8553500000000005</v>
      </c>
      <c r="DZ217" s="173">
        <v>-13.906509852759946</v>
      </c>
      <c r="EA217" s="197">
        <f t="shared" si="569"/>
        <v>0.38943277700003875</v>
      </c>
      <c r="EB217" s="219">
        <v>4.9446500000000002</v>
      </c>
      <c r="EC217" s="159">
        <f t="shared" si="608"/>
        <v>0</v>
      </c>
      <c r="ED217" s="227">
        <f t="shared" si="609"/>
        <v>1.8</v>
      </c>
      <c r="EE217" s="198">
        <f t="shared" si="505"/>
        <v>-7.1884996932971443</v>
      </c>
      <c r="EF217" s="198">
        <f t="shared" si="553"/>
        <v>0.7009789986000694</v>
      </c>
      <c r="EG217" s="503">
        <f t="shared" si="610"/>
        <v>0</v>
      </c>
      <c r="EH217" s="503">
        <f t="shared" si="611"/>
        <v>0</v>
      </c>
      <c r="EI217" s="503">
        <f t="shared" si="507"/>
        <v>0.19471638850001938</v>
      </c>
      <c r="EJ217" s="503">
        <f t="shared" si="508"/>
        <v>0</v>
      </c>
      <c r="EK217" s="504">
        <f t="shared" si="465"/>
        <v>-4.8661938134131493</v>
      </c>
      <c r="EL217" s="513">
        <f t="shared" si="646"/>
        <v>0.89569538710008878</v>
      </c>
      <c r="EM217" s="513">
        <f t="shared" si="561"/>
        <v>0.89569538710008878</v>
      </c>
      <c r="EN217" s="513">
        <f t="shared" si="509"/>
        <v>0.89569538710008878</v>
      </c>
      <c r="EO217" s="513">
        <f t="shared" si="612"/>
        <v>0.89569538710008878</v>
      </c>
      <c r="EP217" s="513">
        <f t="shared" si="584"/>
        <v>0.62698677097006206</v>
      </c>
      <c r="EQ217" s="103">
        <f t="shared" si="613"/>
        <v>-7.3518743134663307</v>
      </c>
      <c r="ER217" s="178"/>
      <c r="ES217" s="179"/>
      <c r="ET217" s="36">
        <v>42459</v>
      </c>
      <c r="EU217" s="104">
        <v>6.9327000000000005</v>
      </c>
      <c r="EV217" s="107">
        <v>6.8553500000000005</v>
      </c>
      <c r="EW217" s="173">
        <v>-13.906509852759946</v>
      </c>
      <c r="EX217" s="197">
        <f t="shared" si="570"/>
        <v>0.38943277700003875</v>
      </c>
      <c r="EY217" s="219">
        <v>0.54464999999999986</v>
      </c>
      <c r="EZ217" s="159">
        <f t="shared" si="614"/>
        <v>0</v>
      </c>
      <c r="FA217" s="227">
        <f t="shared" si="615"/>
        <v>1.1499999999999999</v>
      </c>
      <c r="FB217" s="198">
        <f t="shared" si="513"/>
        <v>-10.922970836199106</v>
      </c>
      <c r="FC217" s="198">
        <f t="shared" si="554"/>
        <v>0.44784769355004528</v>
      </c>
      <c r="FD217" s="503">
        <f t="shared" si="616"/>
        <v>0</v>
      </c>
      <c r="FE217" s="503">
        <f t="shared" si="617"/>
        <v>0</v>
      </c>
      <c r="FF217" s="503">
        <f t="shared" si="515"/>
        <v>0</v>
      </c>
      <c r="FG217" s="503">
        <f t="shared" si="516"/>
        <v>0</v>
      </c>
      <c r="FH217" s="504">
        <f t="shared" si="466"/>
        <v>-10.487179372499069</v>
      </c>
      <c r="FI217" s="513">
        <f t="shared" si="647"/>
        <v>0.44784769355004528</v>
      </c>
      <c r="FJ217" s="513">
        <f t="shared" si="562"/>
        <v>0.44784769355004528</v>
      </c>
      <c r="FK217" s="513">
        <f t="shared" si="517"/>
        <v>0.44784769355004528</v>
      </c>
      <c r="FL217" s="513">
        <f t="shared" si="618"/>
        <v>0.44784769355004528</v>
      </c>
      <c r="FM217" s="513">
        <f t="shared" si="585"/>
        <v>0.44784769355004528</v>
      </c>
      <c r="FN217" s="103">
        <f t="shared" si="619"/>
        <v>-9.5079733456880611</v>
      </c>
      <c r="FO217" s="178"/>
      <c r="FP217" s="179"/>
      <c r="FQ217" s="36">
        <v>42459</v>
      </c>
      <c r="FR217" s="104">
        <v>6.9327000000000005</v>
      </c>
      <c r="FS217" s="107">
        <v>6.8553500000000005</v>
      </c>
      <c r="FT217" s="173">
        <v>-13.906509852759946</v>
      </c>
      <c r="FU217" s="197">
        <f t="shared" si="571"/>
        <v>0.38943277700003875</v>
      </c>
      <c r="FV217" s="218">
        <v>0.29464999999999986</v>
      </c>
      <c r="FW217" s="159">
        <f t="shared" si="620"/>
        <v>0</v>
      </c>
      <c r="FX217" s="227">
        <f t="shared" si="621"/>
        <v>1.1499999999999999</v>
      </c>
      <c r="FY217" s="198">
        <f t="shared" si="521"/>
        <v>-16.201142897049898</v>
      </c>
      <c r="FZ217" s="198">
        <f t="shared" si="555"/>
        <v>0.44784769355004528</v>
      </c>
      <c r="GA217" s="503">
        <f t="shared" si="622"/>
        <v>0</v>
      </c>
      <c r="GB217" s="503">
        <f t="shared" si="623"/>
        <v>0</v>
      </c>
      <c r="GC217" s="503">
        <f t="shared" si="523"/>
        <v>0</v>
      </c>
      <c r="GD217" s="503">
        <f t="shared" si="524"/>
        <v>0</v>
      </c>
      <c r="GE217" s="504">
        <f t="shared" si="467"/>
        <v>-15.681142897049895</v>
      </c>
      <c r="GF217" s="513">
        <f t="shared" si="648"/>
        <v>0.44784769355004528</v>
      </c>
      <c r="GG217" s="513">
        <f t="shared" si="563"/>
        <v>0.44784769355004528</v>
      </c>
      <c r="GH217" s="513">
        <f t="shared" si="525"/>
        <v>0.44784769355004528</v>
      </c>
      <c r="GI217" s="513">
        <f t="shared" si="624"/>
        <v>0.44784769355004528</v>
      </c>
      <c r="GJ217" s="513">
        <f t="shared" si="654"/>
        <v>0.44784769355004528</v>
      </c>
      <c r="GK217" s="103">
        <f t="shared" si="625"/>
        <v>-14.68636781950001</v>
      </c>
      <c r="GL217" s="178"/>
      <c r="GM217" s="179"/>
      <c r="GN217" s="36">
        <v>42459</v>
      </c>
      <c r="GO217" s="104">
        <v>6.9327000000000005</v>
      </c>
      <c r="GP217" s="107">
        <v>6.8553500000000005</v>
      </c>
      <c r="GQ217" s="173">
        <v>-13.906509852759946</v>
      </c>
      <c r="GR217" s="197">
        <f t="shared" si="572"/>
        <v>0.38943277700003875</v>
      </c>
      <c r="GS217" s="218">
        <v>0.69464999999999932</v>
      </c>
      <c r="GT217" s="159">
        <f t="shared" si="626"/>
        <v>0</v>
      </c>
      <c r="GU217" s="227">
        <f t="shared" si="627"/>
        <v>1.1499999999999999</v>
      </c>
      <c r="GV217" s="198">
        <f t="shared" si="529"/>
        <v>-16.558417229128008</v>
      </c>
      <c r="GW217" s="198">
        <f t="shared" si="556"/>
        <v>0.44784769355004528</v>
      </c>
      <c r="GX217" s="503">
        <f t="shared" si="628"/>
        <v>0</v>
      </c>
      <c r="GY217" s="503">
        <f t="shared" si="629"/>
        <v>0</v>
      </c>
      <c r="GZ217" s="503">
        <f t="shared" si="531"/>
        <v>0</v>
      </c>
      <c r="HA217" s="503">
        <f t="shared" si="532"/>
        <v>0</v>
      </c>
      <c r="HB217" s="504">
        <f t="shared" si="468"/>
        <v>-15.936871358261214</v>
      </c>
      <c r="HC217" s="513">
        <f t="shared" si="649"/>
        <v>0.44784769355004528</v>
      </c>
      <c r="HD217" s="513">
        <f t="shared" si="564"/>
        <v>0.44784769355004528</v>
      </c>
      <c r="HE217" s="513">
        <f t="shared" si="533"/>
        <v>0.44784769355004528</v>
      </c>
      <c r="HF217" s="513">
        <f t="shared" si="630"/>
        <v>0.44784769355004528</v>
      </c>
      <c r="HG217" s="513">
        <f t="shared" si="655"/>
        <v>0.44784769355004528</v>
      </c>
      <c r="HH217" s="103">
        <f t="shared" si="631"/>
        <v>-15.150252891940976</v>
      </c>
      <c r="HJ217" s="179"/>
      <c r="HK217" s="36">
        <v>42459</v>
      </c>
      <c r="HL217" s="104">
        <v>6.9327000000000005</v>
      </c>
      <c r="HM217" s="107">
        <v>6.8553500000000005</v>
      </c>
      <c r="HN217" s="173">
        <v>-13.906509852759946</v>
      </c>
      <c r="HO217" s="197">
        <f t="shared" si="573"/>
        <v>0.38943277700003875</v>
      </c>
      <c r="HP217" s="218">
        <v>-0.45535000000000014</v>
      </c>
      <c r="HQ217" s="159">
        <f t="shared" si="632"/>
        <v>0</v>
      </c>
      <c r="HR217" s="227">
        <f t="shared" si="633"/>
        <v>1.1000000000000001</v>
      </c>
      <c r="HS217" s="198">
        <f t="shared" si="537"/>
        <v>-20.518378465791216</v>
      </c>
      <c r="HT217" s="198">
        <f t="shared" si="557"/>
        <v>0.42837605470004192</v>
      </c>
      <c r="HU217" s="503">
        <f t="shared" si="634"/>
        <v>0</v>
      </c>
      <c r="HV217" s="503">
        <f t="shared" si="635"/>
        <v>0</v>
      </c>
      <c r="HW217" s="503">
        <f t="shared" si="539"/>
        <v>0</v>
      </c>
      <c r="HX217" s="503">
        <f t="shared" si="540"/>
        <v>0</v>
      </c>
      <c r="HY217" s="504">
        <f t="shared" si="469"/>
        <v>-19.107460217479211</v>
      </c>
      <c r="HZ217" s="513">
        <f t="shared" si="650"/>
        <v>0.42837605470004192</v>
      </c>
      <c r="IA217" s="513">
        <f t="shared" si="565"/>
        <v>0.42837605470004192</v>
      </c>
      <c r="IB217" s="513">
        <f t="shared" si="541"/>
        <v>0.42837605470004192</v>
      </c>
      <c r="IC217" s="513">
        <f t="shared" si="636"/>
        <v>0.42837605470004192</v>
      </c>
      <c r="ID217" s="513">
        <f t="shared" si="656"/>
        <v>0.42837605470004192</v>
      </c>
      <c r="IE217" s="103">
        <f t="shared" si="637"/>
        <v>-15.292221032838903</v>
      </c>
      <c r="IG217" s="179"/>
      <c r="IH217" s="36">
        <v>42459</v>
      </c>
      <c r="II217" s="104">
        <v>6.9327000000000005</v>
      </c>
      <c r="IJ217" s="107">
        <v>6.8553500000000005</v>
      </c>
      <c r="IK217" s="173">
        <v>-13.906509852759946</v>
      </c>
      <c r="IL217" s="197">
        <f t="shared" si="574"/>
        <v>0.38943277700003875</v>
      </c>
      <c r="IM217" s="218"/>
      <c r="IN217" s="159">
        <f t="shared" si="638"/>
        <v>0</v>
      </c>
      <c r="IO217" s="227">
        <f t="shared" si="639"/>
        <v>1.1000000000000001</v>
      </c>
      <c r="IP217" s="198">
        <f t="shared" si="545"/>
        <v>-13.2744949788579</v>
      </c>
      <c r="IQ217" s="198">
        <f t="shared" si="558"/>
        <v>0.42837605470004192</v>
      </c>
      <c r="IR217" s="503">
        <f t="shared" si="640"/>
        <v>0</v>
      </c>
      <c r="IS217" s="503">
        <f t="shared" si="641"/>
        <v>0</v>
      </c>
      <c r="IT217" s="503">
        <f t="shared" si="547"/>
        <v>0</v>
      </c>
      <c r="IU217" s="503">
        <f t="shared" si="548"/>
        <v>0</v>
      </c>
      <c r="IV217" s="504">
        <f t="shared" si="470"/>
        <v>-12.818662719827083</v>
      </c>
      <c r="IW217" s="513">
        <f t="shared" si="651"/>
        <v>0.42837605470004192</v>
      </c>
      <c r="IX217" s="513">
        <f t="shared" si="566"/>
        <v>0.42837605470004192</v>
      </c>
      <c r="IY217" s="513">
        <f t="shared" si="549"/>
        <v>0.42837605470004192</v>
      </c>
      <c r="IZ217" s="513">
        <f t="shared" si="642"/>
        <v>0.42837605470004192</v>
      </c>
      <c r="JA217" s="513">
        <f t="shared" si="657"/>
        <v>0.42837605470004192</v>
      </c>
      <c r="JB217" s="103">
        <f t="shared" si="643"/>
        <v>-12.419509066271976</v>
      </c>
      <c r="JC217" s="227"/>
      <c r="JD217" s="170">
        <v>-13.906509852759946</v>
      </c>
      <c r="JF217" s="159">
        <v>1.0946499999999997</v>
      </c>
      <c r="JG217" s="159">
        <f t="shared" si="590"/>
        <v>-12.548927694891828</v>
      </c>
      <c r="JH217" s="159"/>
      <c r="JJ217" s="159">
        <v>0.29464999999999986</v>
      </c>
      <c r="JK217" s="159">
        <f t="shared" si="591"/>
        <v>-14.003828118645231</v>
      </c>
      <c r="JL217" s="159"/>
      <c r="JN217" s="159">
        <v>4.9446500000000002</v>
      </c>
      <c r="JO217" s="159">
        <f t="shared" si="592"/>
        <v>-7.3518743134663307</v>
      </c>
      <c r="JP217" s="159"/>
      <c r="JR217" s="159">
        <v>0.54464999999999986</v>
      </c>
      <c r="JS217" s="159">
        <f t="shared" ref="JS217:JS223" si="660">(FN217)</f>
        <v>-9.5079733456880611</v>
      </c>
      <c r="JT217" s="159"/>
      <c r="JV217" s="159">
        <v>0.29464999999999986</v>
      </c>
      <c r="JW217" s="159">
        <f t="shared" si="593"/>
        <v>-14.68636781950001</v>
      </c>
      <c r="JX217" s="159"/>
      <c r="JZ217" s="159">
        <v>0.69464999999999932</v>
      </c>
      <c r="KA217" s="159">
        <f t="shared" si="594"/>
        <v>-15.150252891940976</v>
      </c>
      <c r="KB217" s="159"/>
      <c r="KD217" s="370">
        <v>-0.45535000000000014</v>
      </c>
      <c r="KE217" s="159">
        <f t="shared" si="595"/>
        <v>-15.292221032838903</v>
      </c>
      <c r="KF217" s="159"/>
      <c r="KH217" s="218"/>
      <c r="KI217" s="159"/>
      <c r="KJ217" s="159"/>
      <c r="KK217" s="36">
        <v>42459</v>
      </c>
      <c r="KL217" s="36"/>
    </row>
    <row r="218" spans="1:315" x14ac:dyDescent="0.25">
      <c r="A218" s="95">
        <v>41363</v>
      </c>
      <c r="B218" s="36">
        <v>41363</v>
      </c>
      <c r="C218" s="303">
        <v>7.95</v>
      </c>
      <c r="D218" s="303">
        <v>7.15</v>
      </c>
      <c r="E218" s="303">
        <v>11.8</v>
      </c>
      <c r="F218" s="303">
        <v>7.4</v>
      </c>
      <c r="G218" s="303">
        <v>7.15</v>
      </c>
      <c r="H218" s="303">
        <v>7.55</v>
      </c>
      <c r="I218" s="303">
        <v>6.4</v>
      </c>
      <c r="J218" s="303"/>
      <c r="K218" s="105"/>
      <c r="L218" s="36">
        <v>42459</v>
      </c>
      <c r="M218" s="104">
        <v>6.9327000000000005</v>
      </c>
      <c r="N218" s="98">
        <f t="shared" si="658"/>
        <v>6.8553500000000005</v>
      </c>
      <c r="O218" s="107">
        <f t="shared" si="659"/>
        <v>6.7784666666666666</v>
      </c>
      <c r="P218" s="264"/>
      <c r="Q218" s="177">
        <v>42459</v>
      </c>
      <c r="R218" s="303">
        <v>7.95</v>
      </c>
      <c r="S218" s="219">
        <v>1.0946499999999997</v>
      </c>
      <c r="U218" s="303">
        <v>7.15</v>
      </c>
      <c r="V218" s="219">
        <v>0.29464999999999986</v>
      </c>
      <c r="X218" s="303">
        <v>11.8</v>
      </c>
      <c r="Y218" s="219">
        <v>4.9446500000000002</v>
      </c>
      <c r="AA218" s="303">
        <v>7.4</v>
      </c>
      <c r="AB218" s="219">
        <v>0.54464999999999986</v>
      </c>
      <c r="AD218" s="303">
        <v>7.15</v>
      </c>
      <c r="AE218" s="218">
        <v>0.29464999999999986</v>
      </c>
      <c r="AG218" s="303">
        <v>7.55</v>
      </c>
      <c r="AH218" s="218">
        <v>0.69464999999999932</v>
      </c>
      <c r="AJ218" s="303">
        <v>6.4</v>
      </c>
      <c r="AK218" s="218">
        <v>-0.45535000000000014</v>
      </c>
      <c r="AL218" s="103"/>
      <c r="AM218" s="485"/>
      <c r="AN218" s="103"/>
      <c r="AO218" s="103"/>
      <c r="AZ218" s="36">
        <v>42460</v>
      </c>
      <c r="BA218" s="303">
        <v>8.1499999999999986</v>
      </c>
      <c r="BB218" s="227"/>
      <c r="BC218" s="303">
        <v>5.65</v>
      </c>
      <c r="BD218" s="184"/>
      <c r="BE218" s="303">
        <v>11.05</v>
      </c>
      <c r="BF218" s="184"/>
      <c r="BG218" s="303">
        <v>9.15</v>
      </c>
      <c r="BH218" s="184"/>
      <c r="BI218" s="303">
        <v>7.0500000000000007</v>
      </c>
      <c r="BJ218" s="184"/>
      <c r="BK218" s="303">
        <v>7.25</v>
      </c>
      <c r="BL218" s="374"/>
      <c r="BM218" s="303">
        <v>8.4499999999999993</v>
      </c>
      <c r="BN218" s="227"/>
      <c r="BO218" s="103"/>
      <c r="BP218" s="227"/>
      <c r="BQ218">
        <f t="shared" si="578"/>
        <v>1</v>
      </c>
      <c r="BR218" s="36">
        <v>42444</v>
      </c>
      <c r="BS218">
        <v>149</v>
      </c>
      <c r="BT218">
        <f t="shared" si="575"/>
        <v>1.49</v>
      </c>
      <c r="BU218">
        <v>-14.987911111111112</v>
      </c>
      <c r="BV218" s="36">
        <v>42460</v>
      </c>
      <c r="BW218" s="100">
        <v>164</v>
      </c>
      <c r="BX218" s="100">
        <f t="shared" si="576"/>
        <v>1.64</v>
      </c>
      <c r="BY218" s="100">
        <f t="shared" si="577"/>
        <v>-13.50443200255993</v>
      </c>
      <c r="BZ218" s="116"/>
      <c r="CA218" s="116"/>
      <c r="CC218" s="36">
        <v>42460</v>
      </c>
      <c r="CD218" s="104">
        <v>7.0888</v>
      </c>
      <c r="CE218" s="107">
        <v>7.0107499999999998</v>
      </c>
      <c r="CF218" s="173">
        <v>-13.50443200255993</v>
      </c>
      <c r="CG218" s="197">
        <v>0.4</v>
      </c>
      <c r="CH218" s="219">
        <v>1.1392499999999988</v>
      </c>
      <c r="CI218" s="159">
        <f t="shared" si="596"/>
        <v>0</v>
      </c>
      <c r="CJ218" s="227">
        <f t="shared" si="597"/>
        <v>1.2</v>
      </c>
      <c r="CK218" s="198">
        <f t="shared" si="489"/>
        <v>-13.134832940355826</v>
      </c>
      <c r="CL218" s="198">
        <f t="shared" si="551"/>
        <v>0.48000000000000043</v>
      </c>
      <c r="CM218" s="503">
        <f t="shared" si="598"/>
        <v>0</v>
      </c>
      <c r="CN218" s="503">
        <f t="shared" si="599"/>
        <v>0</v>
      </c>
      <c r="CO218" s="503">
        <f t="shared" si="491"/>
        <v>0</v>
      </c>
      <c r="CP218" s="503">
        <f t="shared" si="492"/>
        <v>0</v>
      </c>
      <c r="CQ218" s="504">
        <f t="shared" si="463"/>
        <v>-12.984832940355824</v>
      </c>
      <c r="CR218" s="513">
        <f t="shared" si="644"/>
        <v>0.48000000000000043</v>
      </c>
      <c r="CS218" s="513">
        <f t="shared" si="559"/>
        <v>0.48000000000000043</v>
      </c>
      <c r="CT218" s="513">
        <f t="shared" si="493"/>
        <v>0.48000000000000043</v>
      </c>
      <c r="CU218" s="513">
        <f t="shared" si="600"/>
        <v>0.48000000000000043</v>
      </c>
      <c r="CV218" s="513">
        <f t="shared" si="652"/>
        <v>0.48000000000000043</v>
      </c>
      <c r="CW218" s="103">
        <f t="shared" si="601"/>
        <v>-12.068927694891828</v>
      </c>
      <c r="CZ218" s="36">
        <v>42460</v>
      </c>
      <c r="DA218" s="104">
        <v>7.0888</v>
      </c>
      <c r="DB218" s="107">
        <v>7.0107499999999998</v>
      </c>
      <c r="DC218" s="173">
        <v>-13.50443200255993</v>
      </c>
      <c r="DD218" s="197">
        <v>0.4</v>
      </c>
      <c r="DE218" s="219">
        <v>-1.3607499999999995</v>
      </c>
      <c r="DF218" s="159">
        <f t="shared" si="602"/>
        <v>1.05</v>
      </c>
      <c r="DG218" s="227">
        <f t="shared" si="603"/>
        <v>0</v>
      </c>
      <c r="DH218" s="198">
        <f t="shared" si="497"/>
        <v>-16.703218814775273</v>
      </c>
      <c r="DI218" s="198">
        <f t="shared" si="552"/>
        <v>0.42000000000000171</v>
      </c>
      <c r="DJ218" s="503">
        <f t="shared" si="604"/>
        <v>0</v>
      </c>
      <c r="DK218" s="503">
        <f t="shared" si="605"/>
        <v>0</v>
      </c>
      <c r="DL218" s="503">
        <f t="shared" si="499"/>
        <v>0</v>
      </c>
      <c r="DM218" s="503">
        <f t="shared" si="500"/>
        <v>0</v>
      </c>
      <c r="DN218" s="504">
        <f t="shared" si="464"/>
        <v>-16.402742669895272</v>
      </c>
      <c r="DO218" s="513">
        <f t="shared" si="645"/>
        <v>0.42000000000000171</v>
      </c>
      <c r="DP218" s="513">
        <f t="shared" si="560"/>
        <v>0.42000000000000171</v>
      </c>
      <c r="DQ218" s="513">
        <f t="shared" si="501"/>
        <v>0.42000000000000171</v>
      </c>
      <c r="DR218" s="513">
        <f t="shared" si="606"/>
        <v>0.42000000000000171</v>
      </c>
      <c r="DS218" s="513">
        <f t="shared" si="653"/>
        <v>0.42000000000000171</v>
      </c>
      <c r="DT218" s="103">
        <f t="shared" si="607"/>
        <v>-13.583828118645229</v>
      </c>
      <c r="DU218" s="178"/>
      <c r="DV218" s="179"/>
      <c r="DW218" s="36">
        <v>42460</v>
      </c>
      <c r="DX218" s="104">
        <v>7.0888</v>
      </c>
      <c r="DY218" s="107">
        <v>7.0107499999999998</v>
      </c>
      <c r="DZ218" s="173">
        <v>-13.50443200255993</v>
      </c>
      <c r="EA218" s="197">
        <v>0.4</v>
      </c>
      <c r="EB218" s="219">
        <v>4.0392500000000009</v>
      </c>
      <c r="EC218" s="159">
        <f t="shared" si="608"/>
        <v>0</v>
      </c>
      <c r="ED218" s="227">
        <f t="shared" si="609"/>
        <v>1.8</v>
      </c>
      <c r="EE218" s="198">
        <f t="shared" si="505"/>
        <v>-6.4684996932971446</v>
      </c>
      <c r="EF218" s="198">
        <f t="shared" si="553"/>
        <v>0.71999999999999975</v>
      </c>
      <c r="EG218" s="503">
        <f t="shared" si="610"/>
        <v>0</v>
      </c>
      <c r="EH218" s="503">
        <f t="shared" si="611"/>
        <v>0</v>
      </c>
      <c r="EI218" s="503">
        <f t="shared" si="507"/>
        <v>0.2</v>
      </c>
      <c r="EJ218" s="503">
        <f t="shared" si="508"/>
        <v>0</v>
      </c>
      <c r="EK218" s="504">
        <f t="shared" si="465"/>
        <v>-3.9461938134131493</v>
      </c>
      <c r="EL218" s="513">
        <f t="shared" si="646"/>
        <v>0.91999999999999971</v>
      </c>
      <c r="EM218" s="513">
        <f t="shared" si="561"/>
        <v>0.91999999999999971</v>
      </c>
      <c r="EN218" s="513">
        <f t="shared" si="509"/>
        <v>0.91999999999999971</v>
      </c>
      <c r="EO218" s="513">
        <f t="shared" si="612"/>
        <v>0.91999999999999971</v>
      </c>
      <c r="EP218" s="513">
        <f t="shared" si="584"/>
        <v>0.64399999999999979</v>
      </c>
      <c r="EQ218" s="103">
        <f t="shared" si="613"/>
        <v>-6.7078743134663306</v>
      </c>
      <c r="ER218" s="178"/>
      <c r="ES218" s="179"/>
      <c r="ET218" s="36">
        <v>42460</v>
      </c>
      <c r="EU218" s="104">
        <v>7.0888</v>
      </c>
      <c r="EV218" s="107">
        <v>7.0107499999999998</v>
      </c>
      <c r="EW218" s="173">
        <v>-13.50443200255993</v>
      </c>
      <c r="EX218" s="197">
        <v>0.4</v>
      </c>
      <c r="EY218" s="219">
        <v>2.1392500000000005</v>
      </c>
      <c r="EZ218" s="159">
        <f t="shared" si="614"/>
        <v>0</v>
      </c>
      <c r="FA218" s="227">
        <f t="shared" si="615"/>
        <v>1.4</v>
      </c>
      <c r="FB218" s="198">
        <f t="shared" si="513"/>
        <v>-10.362970836199105</v>
      </c>
      <c r="FC218" s="198">
        <f t="shared" si="554"/>
        <v>0.5600000000000005</v>
      </c>
      <c r="FD218" s="503">
        <f t="shared" si="616"/>
        <v>0</v>
      </c>
      <c r="FE218" s="503">
        <f t="shared" si="617"/>
        <v>0</v>
      </c>
      <c r="FF218" s="503">
        <f t="shared" si="515"/>
        <v>4.0000000000000008E-2</v>
      </c>
      <c r="FG218" s="503">
        <f t="shared" si="516"/>
        <v>0</v>
      </c>
      <c r="FH218" s="504">
        <f t="shared" si="466"/>
        <v>-9.8871793724990695</v>
      </c>
      <c r="FI218" s="513">
        <f t="shared" si="647"/>
        <v>0.60000000000000053</v>
      </c>
      <c r="FJ218" s="513">
        <f t="shared" si="562"/>
        <v>0.60000000000000053</v>
      </c>
      <c r="FK218" s="513">
        <f t="shared" si="517"/>
        <v>0.60000000000000053</v>
      </c>
      <c r="FL218" s="513">
        <f t="shared" si="618"/>
        <v>0.60000000000000053</v>
      </c>
      <c r="FM218" s="513">
        <f t="shared" si="585"/>
        <v>0.60000000000000053</v>
      </c>
      <c r="FN218" s="103">
        <f t="shared" si="619"/>
        <v>-8.9079733456880597</v>
      </c>
      <c r="FO218" s="178"/>
      <c r="FP218" s="179"/>
      <c r="FQ218" s="36">
        <v>42460</v>
      </c>
      <c r="FR218" s="104">
        <v>7.0888</v>
      </c>
      <c r="FS218" s="107">
        <v>7.0107499999999998</v>
      </c>
      <c r="FT218" s="173">
        <v>-13.50443200255993</v>
      </c>
      <c r="FU218" s="197">
        <v>0.4</v>
      </c>
      <c r="FV218" s="218">
        <v>3.9250000000000895E-2</v>
      </c>
      <c r="FW218" s="159">
        <f t="shared" si="620"/>
        <v>0</v>
      </c>
      <c r="FX218" s="227">
        <f t="shared" si="621"/>
        <v>1.1499999999999999</v>
      </c>
      <c r="FY218" s="198">
        <f t="shared" si="521"/>
        <v>-15.741142897049897</v>
      </c>
      <c r="FZ218" s="198">
        <f t="shared" si="555"/>
        <v>0.46000000000000085</v>
      </c>
      <c r="GA218" s="503">
        <f t="shared" si="622"/>
        <v>0</v>
      </c>
      <c r="GB218" s="503">
        <f t="shared" si="623"/>
        <v>0</v>
      </c>
      <c r="GC218" s="503">
        <f t="shared" si="523"/>
        <v>0</v>
      </c>
      <c r="GD218" s="503">
        <f t="shared" si="524"/>
        <v>0</v>
      </c>
      <c r="GE218" s="504">
        <f t="shared" si="467"/>
        <v>-15.221142897049894</v>
      </c>
      <c r="GF218" s="513">
        <f t="shared" si="648"/>
        <v>0.46000000000000085</v>
      </c>
      <c r="GG218" s="513">
        <f t="shared" si="563"/>
        <v>0.46000000000000085</v>
      </c>
      <c r="GH218" s="513">
        <f t="shared" si="525"/>
        <v>0.46000000000000085</v>
      </c>
      <c r="GI218" s="513">
        <f t="shared" si="624"/>
        <v>0.46000000000000085</v>
      </c>
      <c r="GJ218" s="513">
        <f t="shared" si="654"/>
        <v>0.46000000000000085</v>
      </c>
      <c r="GK218" s="103">
        <f t="shared" si="625"/>
        <v>-14.226367819500009</v>
      </c>
      <c r="GL218" s="178"/>
      <c r="GM218" s="179"/>
      <c r="GN218" s="36">
        <v>42460</v>
      </c>
      <c r="GO218" s="104">
        <v>7.0888</v>
      </c>
      <c r="GP218" s="107">
        <v>7.0107499999999998</v>
      </c>
      <c r="GQ218" s="173">
        <v>-13.50443200255993</v>
      </c>
      <c r="GR218" s="197">
        <v>0.4</v>
      </c>
      <c r="GS218" s="218">
        <v>0.23925000000000018</v>
      </c>
      <c r="GT218" s="159">
        <f t="shared" si="626"/>
        <v>0</v>
      </c>
      <c r="GU218" s="227">
        <f t="shared" si="627"/>
        <v>1.1499999999999999</v>
      </c>
      <c r="GV218" s="198">
        <f t="shared" si="529"/>
        <v>-16.098417229128007</v>
      </c>
      <c r="GW218" s="198">
        <f t="shared" si="556"/>
        <v>0.46000000000000085</v>
      </c>
      <c r="GX218" s="503">
        <f t="shared" si="628"/>
        <v>0</v>
      </c>
      <c r="GY218" s="503">
        <f t="shared" si="629"/>
        <v>0</v>
      </c>
      <c r="GZ218" s="503">
        <f t="shared" si="531"/>
        <v>0</v>
      </c>
      <c r="HA218" s="503">
        <f t="shared" si="532"/>
        <v>0</v>
      </c>
      <c r="HB218" s="504">
        <f t="shared" si="468"/>
        <v>-15.476871358261214</v>
      </c>
      <c r="HC218" s="513">
        <f t="shared" si="649"/>
        <v>0.46000000000000085</v>
      </c>
      <c r="HD218" s="513">
        <f t="shared" si="564"/>
        <v>0.46000000000000085</v>
      </c>
      <c r="HE218" s="513">
        <f t="shared" si="533"/>
        <v>0.46000000000000085</v>
      </c>
      <c r="HF218" s="513">
        <f t="shared" si="630"/>
        <v>0.46000000000000085</v>
      </c>
      <c r="HG218" s="513">
        <f t="shared" si="655"/>
        <v>0.46000000000000085</v>
      </c>
      <c r="HH218" s="103">
        <f t="shared" si="631"/>
        <v>-14.690252891940975</v>
      </c>
      <c r="HJ218" s="179"/>
      <c r="HK218" s="36">
        <v>42460</v>
      </c>
      <c r="HL218" s="104">
        <v>7.0888</v>
      </c>
      <c r="HM218" s="107">
        <v>7.0107499999999998</v>
      </c>
      <c r="HN218" s="173">
        <v>-13.50443200255993</v>
      </c>
      <c r="HO218" s="197">
        <v>0.4</v>
      </c>
      <c r="HP218" s="218">
        <v>1.4392499999999995</v>
      </c>
      <c r="HQ218" s="159">
        <f t="shared" si="632"/>
        <v>0</v>
      </c>
      <c r="HR218" s="227">
        <f t="shared" si="633"/>
        <v>1.2</v>
      </c>
      <c r="HS218" s="198">
        <f t="shared" si="537"/>
        <v>-20.038378465791215</v>
      </c>
      <c r="HT218" s="198">
        <f t="shared" si="557"/>
        <v>0.48000000000000043</v>
      </c>
      <c r="HU218" s="503">
        <f t="shared" si="634"/>
        <v>0</v>
      </c>
      <c r="HV218" s="503">
        <f t="shared" si="635"/>
        <v>4.0000000000000008E-2</v>
      </c>
      <c r="HW218" s="503">
        <f t="shared" si="539"/>
        <v>0</v>
      </c>
      <c r="HX218" s="503">
        <f t="shared" si="540"/>
        <v>0</v>
      </c>
      <c r="HY218" s="504">
        <f t="shared" si="469"/>
        <v>-18.587460217479212</v>
      </c>
      <c r="HZ218" s="513">
        <f t="shared" si="650"/>
        <v>0.52000000000000046</v>
      </c>
      <c r="IA218" s="513">
        <f t="shared" si="565"/>
        <v>0.52000000000000046</v>
      </c>
      <c r="IB218" s="513">
        <f t="shared" si="541"/>
        <v>0.52000000000000046</v>
      </c>
      <c r="IC218" s="513">
        <f t="shared" si="636"/>
        <v>0.52000000000000046</v>
      </c>
      <c r="ID218" s="513">
        <f t="shared" si="656"/>
        <v>0.52000000000000046</v>
      </c>
      <c r="IE218" s="103">
        <f t="shared" si="637"/>
        <v>-14.772221032838903</v>
      </c>
      <c r="IG218" s="179"/>
      <c r="IH218" s="36">
        <v>42460</v>
      </c>
      <c r="II218" s="104">
        <v>7.0888</v>
      </c>
      <c r="IJ218" s="107">
        <v>7.0107499999999998</v>
      </c>
      <c r="IK218" s="173">
        <v>-13.50443200255993</v>
      </c>
      <c r="IL218" s="197">
        <v>0.4</v>
      </c>
      <c r="IM218" s="218"/>
      <c r="IN218" s="159">
        <f t="shared" si="638"/>
        <v>0</v>
      </c>
      <c r="IO218" s="227">
        <f t="shared" si="639"/>
        <v>1.1000000000000001</v>
      </c>
      <c r="IP218" s="198">
        <f t="shared" si="545"/>
        <v>-12.834494978857901</v>
      </c>
      <c r="IQ218" s="198">
        <f t="shared" si="558"/>
        <v>0.4399999999999995</v>
      </c>
      <c r="IR218" s="503">
        <f t="shared" si="640"/>
        <v>0</v>
      </c>
      <c r="IS218" s="503">
        <f t="shared" si="641"/>
        <v>0</v>
      </c>
      <c r="IT218" s="503">
        <f t="shared" si="547"/>
        <v>0</v>
      </c>
      <c r="IU218" s="503">
        <f t="shared" si="548"/>
        <v>0</v>
      </c>
      <c r="IV218" s="504">
        <f t="shared" si="470"/>
        <v>-12.378662719827084</v>
      </c>
      <c r="IW218" s="513">
        <f t="shared" si="651"/>
        <v>0.4399999999999995</v>
      </c>
      <c r="IX218" s="513">
        <f t="shared" si="566"/>
        <v>0.4399999999999995</v>
      </c>
      <c r="IY218" s="513">
        <f t="shared" si="549"/>
        <v>0.4399999999999995</v>
      </c>
      <c r="IZ218" s="513">
        <f t="shared" si="642"/>
        <v>0.4399999999999995</v>
      </c>
      <c r="JA218" s="513">
        <f t="shared" si="657"/>
        <v>0.4399999999999995</v>
      </c>
      <c r="JB218" s="103">
        <f t="shared" si="643"/>
        <v>-11.979509066271977</v>
      </c>
      <c r="JC218" s="227"/>
      <c r="JD218" s="170">
        <v>-13.50443200255993</v>
      </c>
      <c r="JF218" s="159">
        <v>1.1392499999999988</v>
      </c>
      <c r="JG218" s="159">
        <f t="shared" si="590"/>
        <v>-12.068927694891828</v>
      </c>
      <c r="JH218" s="159"/>
      <c r="JJ218" s="159">
        <v>-1.3607499999999995</v>
      </c>
      <c r="JK218" s="159">
        <f t="shared" si="591"/>
        <v>-13.583828118645229</v>
      </c>
      <c r="JL218" s="159"/>
      <c r="JN218" s="159">
        <v>4.0392500000000009</v>
      </c>
      <c r="JO218" s="159">
        <f t="shared" si="592"/>
        <v>-6.7078743134663306</v>
      </c>
      <c r="JP218" s="159"/>
      <c r="JR218" s="159">
        <v>2.1392500000000005</v>
      </c>
      <c r="JS218" s="159">
        <f t="shared" si="660"/>
        <v>-8.9079733456880597</v>
      </c>
      <c r="JT218" s="159"/>
      <c r="JV218" s="159">
        <v>3.9250000000000895E-2</v>
      </c>
      <c r="JW218" s="159">
        <f t="shared" si="593"/>
        <v>-14.226367819500009</v>
      </c>
      <c r="JX218" s="159"/>
      <c r="JZ218" s="159">
        <v>0.23925000000000018</v>
      </c>
      <c r="KA218" s="159">
        <f t="shared" si="594"/>
        <v>-14.690252891940975</v>
      </c>
      <c r="KB218" s="159"/>
      <c r="KD218" s="370">
        <v>1.4392499999999995</v>
      </c>
      <c r="KE218" s="159">
        <f t="shared" si="595"/>
        <v>-14.772221032838903</v>
      </c>
      <c r="KF218" s="159"/>
      <c r="KH218" s="218"/>
      <c r="KI218" s="159"/>
      <c r="KJ218" s="159"/>
      <c r="KK218" s="36">
        <v>42460</v>
      </c>
      <c r="KL218" s="36"/>
    </row>
    <row r="219" spans="1:315" x14ac:dyDescent="0.25">
      <c r="A219" s="95">
        <v>41364</v>
      </c>
      <c r="B219" s="36">
        <v>41364</v>
      </c>
      <c r="C219" s="303">
        <v>8.1499999999999986</v>
      </c>
      <c r="D219" s="303">
        <v>5.65</v>
      </c>
      <c r="E219" s="303">
        <v>11.05</v>
      </c>
      <c r="F219" s="303">
        <v>9.15</v>
      </c>
      <c r="G219" s="303">
        <v>7.0500000000000007</v>
      </c>
      <c r="H219" s="303">
        <v>7.25</v>
      </c>
      <c r="I219" s="303">
        <v>8.4499999999999993</v>
      </c>
      <c r="J219" s="303"/>
      <c r="K219" s="105"/>
      <c r="L219" s="36">
        <v>42460</v>
      </c>
      <c r="M219" s="104">
        <v>7.0888</v>
      </c>
      <c r="N219" s="98">
        <f t="shared" si="658"/>
        <v>7.0107499999999998</v>
      </c>
      <c r="O219" s="107">
        <f t="shared" si="659"/>
        <v>6.9331666666666676</v>
      </c>
      <c r="P219" s="264"/>
      <c r="Q219" s="177">
        <v>42460</v>
      </c>
      <c r="R219" s="303">
        <v>8.1499999999999986</v>
      </c>
      <c r="S219" s="219">
        <v>1.1392499999999988</v>
      </c>
      <c r="U219" s="303">
        <v>5.65</v>
      </c>
      <c r="V219" s="219">
        <v>-1.3607499999999995</v>
      </c>
      <c r="X219" s="303">
        <v>11.05</v>
      </c>
      <c r="Y219" s="219">
        <v>4.0392500000000009</v>
      </c>
      <c r="AA219" s="303">
        <v>9.15</v>
      </c>
      <c r="AB219" s="219">
        <v>2.1392500000000005</v>
      </c>
      <c r="AD219" s="303">
        <v>7.0500000000000007</v>
      </c>
      <c r="AE219" s="218">
        <v>3.9250000000000895E-2</v>
      </c>
      <c r="AG219" s="303">
        <v>7.25</v>
      </c>
      <c r="AH219" s="218">
        <v>0.23925000000000018</v>
      </c>
      <c r="AJ219" s="303">
        <v>8.4499999999999993</v>
      </c>
      <c r="AK219" s="218">
        <v>1.4392499999999995</v>
      </c>
      <c r="AL219" s="103"/>
      <c r="AM219" s="485"/>
      <c r="AN219" s="103"/>
      <c r="AO219" s="103"/>
      <c r="AZ219" s="36">
        <v>42461</v>
      </c>
      <c r="BA219" s="303">
        <v>9.5</v>
      </c>
      <c r="BB219" s="227"/>
      <c r="BC219" s="303">
        <v>5.05</v>
      </c>
      <c r="BD219" s="184"/>
      <c r="BE219" s="303">
        <v>7.8000000000000007</v>
      </c>
      <c r="BF219" s="184"/>
      <c r="BG219" s="303">
        <v>10.9</v>
      </c>
      <c r="BH219" s="184"/>
      <c r="BI219" s="303">
        <v>9.5500000000000007</v>
      </c>
      <c r="BJ219" s="184"/>
      <c r="BK219" s="303">
        <v>4.05</v>
      </c>
      <c r="BL219" s="374"/>
      <c r="BM219" s="303">
        <v>9.25</v>
      </c>
      <c r="BN219" s="227"/>
      <c r="BO219" s="103"/>
      <c r="BP219" s="227"/>
      <c r="BQ219">
        <f t="shared" si="578"/>
        <v>1</v>
      </c>
      <c r="BR219" s="36">
        <v>42445</v>
      </c>
      <c r="BS219">
        <v>150</v>
      </c>
      <c r="BT219">
        <f t="shared" si="575"/>
        <v>1.5</v>
      </c>
      <c r="BU219" s="100"/>
      <c r="BV219" s="36">
        <v>42461</v>
      </c>
      <c r="BW219" s="100">
        <v>165</v>
      </c>
      <c r="BX219" s="100">
        <f t="shared" si="576"/>
        <v>1.65</v>
      </c>
      <c r="BY219" s="100">
        <f t="shared" si="577"/>
        <v>-13.089405974999984</v>
      </c>
      <c r="BZ219" s="116"/>
      <c r="CA219" s="116"/>
      <c r="CC219" s="36">
        <v>42461</v>
      </c>
      <c r="CD219" s="104">
        <v>7.2462999999999989</v>
      </c>
      <c r="CE219" s="107">
        <v>7.1675499999999994</v>
      </c>
      <c r="CF219" s="173">
        <v>-13.089405974999984</v>
      </c>
      <c r="CG219" s="197">
        <v>0.4</v>
      </c>
      <c r="CH219" s="219">
        <v>2.3324500000000006</v>
      </c>
      <c r="CI219" s="159">
        <f t="shared" si="596"/>
        <v>0</v>
      </c>
      <c r="CJ219" s="227">
        <f t="shared" si="597"/>
        <v>1.4</v>
      </c>
      <c r="CK219" s="198">
        <f t="shared" si="489"/>
        <v>-12.574832940355826</v>
      </c>
      <c r="CL219" s="198">
        <f t="shared" si="551"/>
        <v>0.5600000000000005</v>
      </c>
      <c r="CM219" s="503">
        <f t="shared" si="598"/>
        <v>0</v>
      </c>
      <c r="CN219" s="503">
        <f t="shared" si="599"/>
        <v>0</v>
      </c>
      <c r="CO219" s="503">
        <f t="shared" si="491"/>
        <v>0</v>
      </c>
      <c r="CP219" s="503">
        <f t="shared" si="492"/>
        <v>0</v>
      </c>
      <c r="CQ219" s="504">
        <f t="shared" ref="CQ219:CQ229" si="661">(CM219+CN219+CO219+CP219+CL219+CQ218)</f>
        <v>-12.424832940355824</v>
      </c>
      <c r="CR219" s="513">
        <f t="shared" si="644"/>
        <v>0.5600000000000005</v>
      </c>
      <c r="CS219" s="513">
        <f t="shared" si="559"/>
        <v>0.5600000000000005</v>
      </c>
      <c r="CT219" s="513">
        <f t="shared" si="493"/>
        <v>0.5600000000000005</v>
      </c>
      <c r="CU219" s="513">
        <f t="shared" si="600"/>
        <v>0.5600000000000005</v>
      </c>
      <c r="CV219" s="513">
        <f t="shared" si="652"/>
        <v>0.5600000000000005</v>
      </c>
      <c r="CW219" s="103">
        <f t="shared" si="601"/>
        <v>-11.508927694891828</v>
      </c>
      <c r="CZ219" s="36">
        <v>42461</v>
      </c>
      <c r="DA219" s="104">
        <v>7.2462999999999989</v>
      </c>
      <c r="DB219" s="107">
        <v>7.1675499999999994</v>
      </c>
      <c r="DC219" s="173">
        <v>-13.089405974999984</v>
      </c>
      <c r="DD219" s="197">
        <v>0.4</v>
      </c>
      <c r="DE219" s="219">
        <v>-2.1175499999999996</v>
      </c>
      <c r="DF219" s="159">
        <f t="shared" si="602"/>
        <v>1</v>
      </c>
      <c r="DG219" s="227">
        <f t="shared" si="603"/>
        <v>0</v>
      </c>
      <c r="DH219" s="198">
        <f t="shared" si="497"/>
        <v>-16.303218814775274</v>
      </c>
      <c r="DI219" s="198">
        <f t="shared" si="552"/>
        <v>0.39999999999999858</v>
      </c>
      <c r="DJ219" s="503">
        <f t="shared" si="604"/>
        <v>0</v>
      </c>
      <c r="DK219" s="503">
        <f t="shared" si="605"/>
        <v>0</v>
      </c>
      <c r="DL219" s="503">
        <f t="shared" si="499"/>
        <v>0</v>
      </c>
      <c r="DM219" s="503">
        <f t="shared" si="500"/>
        <v>0</v>
      </c>
      <c r="DN219" s="504">
        <f t="shared" ref="DN219:DN229" si="662">(DJ219+DK219+DL219+DM219+DI219+DN218)</f>
        <v>-16.002742669895273</v>
      </c>
      <c r="DO219" s="513">
        <f t="shared" si="645"/>
        <v>0.39999999999999858</v>
      </c>
      <c r="DP219" s="513">
        <f t="shared" si="560"/>
        <v>0.39999999999999858</v>
      </c>
      <c r="DQ219" s="513">
        <f t="shared" si="501"/>
        <v>0.39999999999999858</v>
      </c>
      <c r="DR219" s="513">
        <f t="shared" si="606"/>
        <v>0.39999999999999858</v>
      </c>
      <c r="DS219" s="513">
        <f t="shared" si="653"/>
        <v>0.39999999999999858</v>
      </c>
      <c r="DT219" s="103">
        <f t="shared" si="607"/>
        <v>-13.183828118645231</v>
      </c>
      <c r="DU219" s="178"/>
      <c r="DV219" s="179"/>
      <c r="DW219" s="36">
        <v>42461</v>
      </c>
      <c r="DX219" s="104">
        <v>7.2462999999999989</v>
      </c>
      <c r="DY219" s="107">
        <v>7.1675499999999994</v>
      </c>
      <c r="DZ219" s="173">
        <v>-13.089405974999984</v>
      </c>
      <c r="EA219" s="197">
        <v>0.4</v>
      </c>
      <c r="EB219" s="219">
        <v>0.63245000000000129</v>
      </c>
      <c r="EC219" s="159">
        <f t="shared" si="608"/>
        <v>0</v>
      </c>
      <c r="ED219" s="227">
        <f t="shared" si="609"/>
        <v>1.1499999999999999</v>
      </c>
      <c r="EE219" s="198">
        <f t="shared" si="505"/>
        <v>-6.0084996932971446</v>
      </c>
      <c r="EF219" s="198">
        <f t="shared" si="553"/>
        <v>0.45999999999999996</v>
      </c>
      <c r="EG219" s="503">
        <f t="shared" si="610"/>
        <v>0</v>
      </c>
      <c r="EH219" s="503">
        <f t="shared" si="611"/>
        <v>0</v>
      </c>
      <c r="EI219" s="503">
        <f t="shared" si="507"/>
        <v>0</v>
      </c>
      <c r="EJ219" s="503">
        <f t="shared" si="508"/>
        <v>0</v>
      </c>
      <c r="EK219" s="504">
        <f t="shared" ref="EK219:EK229" si="663">(EG219+EH219+EI219+EJ219+EF219+EK218)</f>
        <v>-3.4861938134131494</v>
      </c>
      <c r="EL219" s="513">
        <f t="shared" si="646"/>
        <v>0.45999999999999996</v>
      </c>
      <c r="EM219" s="513">
        <f t="shared" si="561"/>
        <v>0.45999999999999996</v>
      </c>
      <c r="EN219" s="513">
        <f t="shared" si="509"/>
        <v>0.45999999999999996</v>
      </c>
      <c r="EO219" s="513">
        <f t="shared" si="612"/>
        <v>0.45999999999999996</v>
      </c>
      <c r="EP219" s="513">
        <f t="shared" si="584"/>
        <v>0.32199999999999995</v>
      </c>
      <c r="EQ219" s="103">
        <f t="shared" si="613"/>
        <v>-6.3858743134663305</v>
      </c>
      <c r="ER219" s="178"/>
      <c r="ES219" s="179"/>
      <c r="ET219" s="36">
        <v>42461</v>
      </c>
      <c r="EU219" s="104">
        <v>7.2462999999999989</v>
      </c>
      <c r="EV219" s="107">
        <v>7.1675499999999994</v>
      </c>
      <c r="EW219" s="173">
        <v>-13.089405974999984</v>
      </c>
      <c r="EX219" s="197">
        <v>0.4</v>
      </c>
      <c r="EY219" s="219">
        <v>3.7324500000000009</v>
      </c>
      <c r="EZ219" s="159">
        <f t="shared" si="614"/>
        <v>0</v>
      </c>
      <c r="FA219" s="227">
        <f t="shared" si="615"/>
        <v>1.6</v>
      </c>
      <c r="FB219" s="198">
        <f t="shared" si="513"/>
        <v>-9.7229708361991047</v>
      </c>
      <c r="FC219" s="198">
        <f t="shared" si="554"/>
        <v>0.64000000000000057</v>
      </c>
      <c r="FD219" s="503">
        <f t="shared" si="616"/>
        <v>0</v>
      </c>
      <c r="FE219" s="503">
        <f t="shared" si="617"/>
        <v>0</v>
      </c>
      <c r="FF219" s="503">
        <f t="shared" si="515"/>
        <v>0.2</v>
      </c>
      <c r="FG219" s="503">
        <f t="shared" si="516"/>
        <v>0</v>
      </c>
      <c r="FH219" s="504">
        <f t="shared" ref="FH219:FH229" si="664">(FD219+FE219+FF219+FG219+FC219+FH218)</f>
        <v>-9.0471793724990697</v>
      </c>
      <c r="FI219" s="513">
        <f t="shared" si="647"/>
        <v>0.84000000000000052</v>
      </c>
      <c r="FJ219" s="513">
        <f t="shared" si="562"/>
        <v>0.84000000000000052</v>
      </c>
      <c r="FK219" s="513">
        <f t="shared" si="517"/>
        <v>0.84000000000000052</v>
      </c>
      <c r="FL219" s="513">
        <f t="shared" si="618"/>
        <v>0.84000000000000052</v>
      </c>
      <c r="FM219" s="513">
        <f t="shared" si="585"/>
        <v>0.5880000000000003</v>
      </c>
      <c r="FN219" s="103">
        <f t="shared" si="619"/>
        <v>-8.3199733456880587</v>
      </c>
      <c r="FO219" s="178"/>
      <c r="FP219" s="179"/>
      <c r="FQ219" s="36">
        <v>42461</v>
      </c>
      <c r="FR219" s="104">
        <v>7.2462999999999989</v>
      </c>
      <c r="FS219" s="107">
        <v>7.1675499999999994</v>
      </c>
      <c r="FT219" s="173">
        <v>-13.089405974999984</v>
      </c>
      <c r="FU219" s="197">
        <v>0.4</v>
      </c>
      <c r="FV219" s="218">
        <v>2.3824500000000013</v>
      </c>
      <c r="FW219" s="159">
        <f t="shared" si="620"/>
        <v>0</v>
      </c>
      <c r="FX219" s="227">
        <f t="shared" si="621"/>
        <v>1.4</v>
      </c>
      <c r="FY219" s="198">
        <f t="shared" si="521"/>
        <v>-15.181142897049897</v>
      </c>
      <c r="FZ219" s="198">
        <f t="shared" si="555"/>
        <v>0.5600000000000005</v>
      </c>
      <c r="GA219" s="503">
        <f t="shared" si="622"/>
        <v>0</v>
      </c>
      <c r="GB219" s="503">
        <f t="shared" si="623"/>
        <v>0</v>
      </c>
      <c r="GC219" s="503">
        <f t="shared" si="523"/>
        <v>0</v>
      </c>
      <c r="GD219" s="503">
        <f t="shared" si="524"/>
        <v>0</v>
      </c>
      <c r="GE219" s="504">
        <f t="shared" ref="GE219:GE229" si="665">(GA219+GB219+GC219+GD219+FZ219+GE218)</f>
        <v>-14.661142897049894</v>
      </c>
      <c r="GF219" s="513">
        <f t="shared" si="648"/>
        <v>0.5600000000000005</v>
      </c>
      <c r="GG219" s="513">
        <f t="shared" si="563"/>
        <v>0.5600000000000005</v>
      </c>
      <c r="GH219" s="513">
        <f t="shared" si="525"/>
        <v>0.5600000000000005</v>
      </c>
      <c r="GI219" s="513">
        <f t="shared" si="624"/>
        <v>0.5600000000000005</v>
      </c>
      <c r="GJ219" s="513">
        <f t="shared" si="654"/>
        <v>0.5600000000000005</v>
      </c>
      <c r="GK219" s="103">
        <f t="shared" si="625"/>
        <v>-13.666367819500008</v>
      </c>
      <c r="GL219" s="178"/>
      <c r="GM219" s="179"/>
      <c r="GN219" s="36">
        <v>42461</v>
      </c>
      <c r="GO219" s="104">
        <v>7.2462999999999989</v>
      </c>
      <c r="GP219" s="107">
        <v>7.1675499999999994</v>
      </c>
      <c r="GQ219" s="173">
        <v>-13.089405974999984</v>
      </c>
      <c r="GR219" s="197">
        <v>0.4</v>
      </c>
      <c r="GS219" s="218">
        <v>-3.1175499999999996</v>
      </c>
      <c r="GT219" s="159">
        <f t="shared" si="626"/>
        <v>0.8</v>
      </c>
      <c r="GU219" s="227">
        <f t="shared" si="627"/>
        <v>0</v>
      </c>
      <c r="GV219" s="198">
        <f t="shared" si="529"/>
        <v>-15.778417229128006</v>
      </c>
      <c r="GW219" s="198">
        <f t="shared" si="556"/>
        <v>0.32000000000000028</v>
      </c>
      <c r="GX219" s="503">
        <f t="shared" si="628"/>
        <v>0</v>
      </c>
      <c r="GY219" s="503">
        <f t="shared" si="629"/>
        <v>0</v>
      </c>
      <c r="GZ219" s="503">
        <f t="shared" si="531"/>
        <v>0</v>
      </c>
      <c r="HA219" s="503">
        <f t="shared" si="532"/>
        <v>0</v>
      </c>
      <c r="HB219" s="504">
        <f t="shared" ref="HB219:HB229" si="666">(GX219+GY219+GZ219+HA219+GW219+HB218)</f>
        <v>-15.156871358261213</v>
      </c>
      <c r="HC219" s="513">
        <f t="shared" si="649"/>
        <v>0.32000000000000028</v>
      </c>
      <c r="HD219" s="513">
        <f t="shared" si="564"/>
        <v>0.32000000000000028</v>
      </c>
      <c r="HE219" s="513">
        <f t="shared" si="533"/>
        <v>0.32000000000000028</v>
      </c>
      <c r="HF219" s="513">
        <f t="shared" si="630"/>
        <v>0.32000000000000028</v>
      </c>
      <c r="HG219" s="513">
        <f t="shared" si="655"/>
        <v>0.32000000000000028</v>
      </c>
      <c r="HH219" s="103">
        <f t="shared" si="631"/>
        <v>-14.370252891940975</v>
      </c>
      <c r="HJ219" s="179"/>
      <c r="HK219" s="36">
        <v>42461</v>
      </c>
      <c r="HL219" s="104">
        <v>7.2462999999999989</v>
      </c>
      <c r="HM219" s="107">
        <v>7.1675499999999994</v>
      </c>
      <c r="HN219" s="173">
        <v>-13.089405974999984</v>
      </c>
      <c r="HO219" s="197">
        <v>0.4</v>
      </c>
      <c r="HP219" s="218">
        <v>2.0824500000000006</v>
      </c>
      <c r="HQ219" s="159">
        <f t="shared" si="632"/>
        <v>0</v>
      </c>
      <c r="HR219" s="227">
        <f t="shared" si="633"/>
        <v>1.4</v>
      </c>
      <c r="HS219" s="198">
        <f t="shared" si="537"/>
        <v>-19.478378465791216</v>
      </c>
      <c r="HT219" s="198">
        <f t="shared" si="557"/>
        <v>0.55999999999999872</v>
      </c>
      <c r="HU219" s="503">
        <f t="shared" si="634"/>
        <v>0</v>
      </c>
      <c r="HV219" s="503">
        <f t="shared" si="635"/>
        <v>4.0000000000000008E-2</v>
      </c>
      <c r="HW219" s="503">
        <f t="shared" si="539"/>
        <v>0</v>
      </c>
      <c r="HX219" s="503">
        <f t="shared" si="540"/>
        <v>0</v>
      </c>
      <c r="HY219" s="504">
        <f t="shared" ref="HY219:HY229" si="667">(HU219+HV219+HW219+HX219+HT219+HY218)</f>
        <v>-17.987460217479214</v>
      </c>
      <c r="HZ219" s="513">
        <f t="shared" si="650"/>
        <v>0.59999999999999876</v>
      </c>
      <c r="IA219" s="513">
        <f t="shared" si="565"/>
        <v>0.59999999999999876</v>
      </c>
      <c r="IB219" s="513">
        <f t="shared" si="541"/>
        <v>0.59999999999999876</v>
      </c>
      <c r="IC219" s="513">
        <f t="shared" si="636"/>
        <v>0.59999999999999876</v>
      </c>
      <c r="ID219" s="513">
        <f t="shared" si="656"/>
        <v>0.59999999999999876</v>
      </c>
      <c r="IE219" s="103">
        <f t="shared" si="637"/>
        <v>-14.172221032838905</v>
      </c>
      <c r="IG219" s="179"/>
      <c r="IH219" s="36">
        <v>42461</v>
      </c>
      <c r="II219" s="104">
        <v>7.2462999999999989</v>
      </c>
      <c r="IJ219" s="107">
        <v>7.1675499999999994</v>
      </c>
      <c r="IK219" s="173">
        <v>-13.089405974999984</v>
      </c>
      <c r="IL219" s="197">
        <v>0.4</v>
      </c>
      <c r="IM219" s="218"/>
      <c r="IN219" s="159">
        <f t="shared" si="638"/>
        <v>0</v>
      </c>
      <c r="IO219" s="227">
        <f t="shared" si="639"/>
        <v>1.1000000000000001</v>
      </c>
      <c r="IP219" s="198">
        <f t="shared" si="545"/>
        <v>-12.394494978857901</v>
      </c>
      <c r="IQ219" s="198">
        <f t="shared" si="558"/>
        <v>0.4399999999999995</v>
      </c>
      <c r="IR219" s="503">
        <f t="shared" si="640"/>
        <v>0</v>
      </c>
      <c r="IS219" s="503">
        <f t="shared" si="641"/>
        <v>0</v>
      </c>
      <c r="IT219" s="503">
        <f t="shared" si="547"/>
        <v>0</v>
      </c>
      <c r="IU219" s="503">
        <f t="shared" si="548"/>
        <v>0</v>
      </c>
      <c r="IV219" s="504">
        <f t="shared" ref="IV219:IV229" si="668">(IR219+IS219+IT219+IU219+IQ219+IV218)</f>
        <v>-11.938662719827084</v>
      </c>
      <c r="IW219" s="513">
        <f t="shared" si="651"/>
        <v>0.4399999999999995</v>
      </c>
      <c r="IX219" s="513">
        <f t="shared" si="566"/>
        <v>0.4399999999999995</v>
      </c>
      <c r="IY219" s="513">
        <f t="shared" si="549"/>
        <v>0.4399999999999995</v>
      </c>
      <c r="IZ219" s="513">
        <f t="shared" si="642"/>
        <v>0.4399999999999995</v>
      </c>
      <c r="JA219" s="513">
        <f t="shared" si="657"/>
        <v>0.4399999999999995</v>
      </c>
      <c r="JB219" s="103">
        <f t="shared" si="643"/>
        <v>-11.539509066271977</v>
      </c>
      <c r="JC219" s="227"/>
      <c r="JD219" s="170">
        <v>-13.089405974999984</v>
      </c>
      <c r="JF219" s="159">
        <v>2.3324500000000006</v>
      </c>
      <c r="JG219" s="159">
        <f t="shared" si="590"/>
        <v>-11.508927694891828</v>
      </c>
      <c r="JH219" s="159"/>
      <c r="JJ219" s="159">
        <v>-2.1175499999999996</v>
      </c>
      <c r="JK219" s="159">
        <f t="shared" si="591"/>
        <v>-13.183828118645231</v>
      </c>
      <c r="JL219" s="159"/>
      <c r="JN219" s="159">
        <v>0.63245000000000129</v>
      </c>
      <c r="JO219" s="159">
        <f t="shared" si="592"/>
        <v>-6.3858743134663305</v>
      </c>
      <c r="JP219" s="159"/>
      <c r="JR219" s="159">
        <v>3.7324500000000009</v>
      </c>
      <c r="JS219" s="159">
        <f t="shared" si="660"/>
        <v>-8.3199733456880587</v>
      </c>
      <c r="JT219" s="159"/>
      <c r="JV219" s="159">
        <v>2.3824500000000013</v>
      </c>
      <c r="JW219" s="159">
        <f t="shared" si="593"/>
        <v>-13.666367819500008</v>
      </c>
      <c r="JX219" s="159"/>
      <c r="JZ219" s="159">
        <v>-3.1175499999999996</v>
      </c>
      <c r="KA219" s="159">
        <f t="shared" si="594"/>
        <v>-14.370252891940975</v>
      </c>
      <c r="KB219" s="159"/>
      <c r="KD219" s="370">
        <v>2.0824500000000006</v>
      </c>
      <c r="KE219" s="159">
        <f t="shared" si="595"/>
        <v>-14.172221032838905</v>
      </c>
      <c r="KF219" s="159"/>
      <c r="KH219" s="218"/>
      <c r="KI219" s="159"/>
      <c r="KJ219" s="159"/>
      <c r="KK219" s="36">
        <v>42461</v>
      </c>
      <c r="KL219" s="36"/>
    </row>
    <row r="220" spans="1:315" ht="15.75" thickBot="1" x14ac:dyDescent="0.3">
      <c r="A220" s="95">
        <v>41365</v>
      </c>
      <c r="B220" s="36">
        <v>41365</v>
      </c>
      <c r="C220" s="303">
        <v>9.5</v>
      </c>
      <c r="D220" s="303">
        <v>5.05</v>
      </c>
      <c r="E220" s="303">
        <v>7.8000000000000007</v>
      </c>
      <c r="F220" s="303">
        <v>10.9</v>
      </c>
      <c r="G220" s="303">
        <v>9.5500000000000007</v>
      </c>
      <c r="H220" s="303">
        <v>4.05</v>
      </c>
      <c r="I220" s="303">
        <v>9.25</v>
      </c>
      <c r="J220" s="303"/>
      <c r="K220" s="105"/>
      <c r="L220" s="36">
        <v>42461</v>
      </c>
      <c r="M220" s="104">
        <v>7.2462999999999989</v>
      </c>
      <c r="N220" s="98">
        <f t="shared" si="658"/>
        <v>7.1675499999999994</v>
      </c>
      <c r="O220" s="107">
        <f t="shared" si="659"/>
        <v>7.0892666666666662</v>
      </c>
      <c r="P220" s="264"/>
      <c r="Q220" s="177">
        <v>42461</v>
      </c>
      <c r="R220" s="303">
        <v>9.5</v>
      </c>
      <c r="S220" s="219">
        <v>2.3324500000000006</v>
      </c>
      <c r="U220" s="303">
        <v>5.05</v>
      </c>
      <c r="V220" s="219">
        <v>-2.1175499999999996</v>
      </c>
      <c r="X220" s="303">
        <v>7.8000000000000007</v>
      </c>
      <c r="Y220" s="219">
        <v>0.63245000000000129</v>
      </c>
      <c r="AA220" s="303">
        <v>10.9</v>
      </c>
      <c r="AB220" s="219">
        <v>3.7324500000000009</v>
      </c>
      <c r="AD220" s="303">
        <v>9.5500000000000007</v>
      </c>
      <c r="AE220" s="218">
        <v>2.3824500000000013</v>
      </c>
      <c r="AG220" s="303">
        <v>4.05</v>
      </c>
      <c r="AH220" s="218">
        <v>-3.1175499999999996</v>
      </c>
      <c r="AJ220" s="303">
        <v>9.25</v>
      </c>
      <c r="AK220" s="218">
        <v>2.0824500000000006</v>
      </c>
      <c r="AL220" s="103"/>
      <c r="AM220" s="485"/>
      <c r="AN220" s="103"/>
      <c r="AO220" s="103"/>
      <c r="AZ220" s="36">
        <v>42462</v>
      </c>
      <c r="BA220" s="303">
        <v>10.350000000000001</v>
      </c>
      <c r="BB220" s="227"/>
      <c r="BC220" s="303">
        <v>5.5</v>
      </c>
      <c r="BD220" s="184"/>
      <c r="BE220" s="303">
        <v>6.3</v>
      </c>
      <c r="BF220" s="184"/>
      <c r="BG220" s="303">
        <v>12.2</v>
      </c>
      <c r="BH220" s="184"/>
      <c r="BI220" s="303">
        <v>8.75</v>
      </c>
      <c r="BJ220" s="184"/>
      <c r="BK220" s="303">
        <v>4.5999999999999996</v>
      </c>
      <c r="BL220" s="374"/>
      <c r="BM220" s="303">
        <v>7.3000000000000007</v>
      </c>
      <c r="BN220" s="227"/>
      <c r="BO220" s="103"/>
      <c r="BP220" s="227"/>
      <c r="BQ220">
        <f t="shared" si="578"/>
        <v>1</v>
      </c>
      <c r="BR220" s="36">
        <v>42446</v>
      </c>
      <c r="BS220">
        <v>151</v>
      </c>
      <c r="BT220">
        <f t="shared" si="575"/>
        <v>1.51</v>
      </c>
      <c r="BU220" s="100"/>
      <c r="BV220" s="36">
        <v>42462</v>
      </c>
      <c r="BW220" s="100">
        <v>166</v>
      </c>
      <c r="BX220" s="100">
        <f t="shared" si="576"/>
        <v>1.66</v>
      </c>
      <c r="BY220" s="100">
        <f t="shared" si="577"/>
        <v>-12.66112470976001</v>
      </c>
      <c r="BZ220" s="116"/>
      <c r="CA220" s="116"/>
      <c r="CC220" s="36">
        <v>42462</v>
      </c>
      <c r="CD220" s="104">
        <v>7.4051999999999998</v>
      </c>
      <c r="CE220" s="107">
        <v>7.3257499999999993</v>
      </c>
      <c r="CF220" s="173">
        <v>-12.66112470976001</v>
      </c>
      <c r="CG220" s="197">
        <v>0.4</v>
      </c>
      <c r="CH220" s="219">
        <v>3.0242500000000021</v>
      </c>
      <c r="CI220" s="159">
        <f t="shared" si="596"/>
        <v>0</v>
      </c>
      <c r="CJ220" s="227">
        <f t="shared" si="597"/>
        <v>1.6</v>
      </c>
      <c r="CK220" s="198">
        <f t="shared" si="489"/>
        <v>-11.934832940355825</v>
      </c>
      <c r="CL220" s="198">
        <f t="shared" si="551"/>
        <v>0.64000000000000057</v>
      </c>
      <c r="CM220" s="503">
        <f t="shared" si="598"/>
        <v>0</v>
      </c>
      <c r="CN220" s="503">
        <f t="shared" si="599"/>
        <v>0</v>
      </c>
      <c r="CO220" s="503">
        <f t="shared" si="491"/>
        <v>0</v>
      </c>
      <c r="CP220" s="503">
        <f t="shared" si="492"/>
        <v>0</v>
      </c>
      <c r="CQ220" s="504">
        <f t="shared" si="661"/>
        <v>-11.784832940355823</v>
      </c>
      <c r="CR220" s="513">
        <f t="shared" si="644"/>
        <v>0.64000000000000057</v>
      </c>
      <c r="CS220" s="513">
        <f t="shared" si="559"/>
        <v>0.64000000000000057</v>
      </c>
      <c r="CT220" s="513">
        <f t="shared" si="493"/>
        <v>0.64000000000000057</v>
      </c>
      <c r="CU220" s="513">
        <f t="shared" si="600"/>
        <v>0.64000000000000057</v>
      </c>
      <c r="CV220" s="513">
        <f t="shared" si="652"/>
        <v>0.64000000000000057</v>
      </c>
      <c r="CW220" s="103">
        <f t="shared" si="601"/>
        <v>-10.868927694891827</v>
      </c>
      <c r="CZ220" s="36">
        <v>42462</v>
      </c>
      <c r="DA220" s="104">
        <v>7.4051999999999998</v>
      </c>
      <c r="DB220" s="107">
        <v>7.3257499999999993</v>
      </c>
      <c r="DC220" s="173">
        <v>-12.66112470976001</v>
      </c>
      <c r="DD220" s="197">
        <v>0.4</v>
      </c>
      <c r="DE220" s="219">
        <v>-1.8257499999999993</v>
      </c>
      <c r="DF220" s="159">
        <f t="shared" si="602"/>
        <v>1.05</v>
      </c>
      <c r="DG220" s="227">
        <f t="shared" si="603"/>
        <v>0</v>
      </c>
      <c r="DH220" s="198">
        <f t="shared" si="497"/>
        <v>-15.883218814775274</v>
      </c>
      <c r="DI220" s="198">
        <f t="shared" si="552"/>
        <v>0.41999999999999993</v>
      </c>
      <c r="DJ220" s="503">
        <f t="shared" si="604"/>
        <v>0</v>
      </c>
      <c r="DK220" s="503">
        <f t="shared" si="605"/>
        <v>0</v>
      </c>
      <c r="DL220" s="503">
        <f t="shared" si="499"/>
        <v>0</v>
      </c>
      <c r="DM220" s="503">
        <f t="shared" si="500"/>
        <v>0</v>
      </c>
      <c r="DN220" s="504">
        <f t="shared" si="662"/>
        <v>-15.582742669895273</v>
      </c>
      <c r="DO220" s="513">
        <f t="shared" si="645"/>
        <v>0.41999999999999993</v>
      </c>
      <c r="DP220" s="513">
        <f t="shared" si="560"/>
        <v>0.41999999999999993</v>
      </c>
      <c r="DQ220" s="513">
        <f t="shared" si="501"/>
        <v>0.41999999999999993</v>
      </c>
      <c r="DR220" s="513">
        <f t="shared" si="606"/>
        <v>0.41999999999999993</v>
      </c>
      <c r="DS220" s="513">
        <f t="shared" si="653"/>
        <v>0.41999999999999993</v>
      </c>
      <c r="DT220" s="103">
        <f t="shared" si="607"/>
        <v>-12.763828118645231</v>
      </c>
      <c r="DU220" s="178"/>
      <c r="DV220" s="179"/>
      <c r="DW220" s="36">
        <v>42462</v>
      </c>
      <c r="DX220" s="104">
        <v>7.4051999999999998</v>
      </c>
      <c r="DY220" s="107">
        <v>7.3257499999999993</v>
      </c>
      <c r="DZ220" s="173">
        <v>-12.66112470976001</v>
      </c>
      <c r="EA220" s="197">
        <v>0.4</v>
      </c>
      <c r="EB220" s="219">
        <v>-1.0257499999999995</v>
      </c>
      <c r="EC220" s="159">
        <f t="shared" si="608"/>
        <v>1.05</v>
      </c>
      <c r="ED220" s="227">
        <f t="shared" si="609"/>
        <v>0</v>
      </c>
      <c r="EE220" s="198">
        <f t="shared" si="505"/>
        <v>-5.5884996932971447</v>
      </c>
      <c r="EF220" s="198">
        <f t="shared" si="553"/>
        <v>0.41999999999999993</v>
      </c>
      <c r="EG220" s="503">
        <f t="shared" si="610"/>
        <v>0</v>
      </c>
      <c r="EH220" s="503">
        <f t="shared" si="611"/>
        <v>0</v>
      </c>
      <c r="EI220" s="503">
        <f t="shared" si="507"/>
        <v>0</v>
      </c>
      <c r="EJ220" s="503">
        <f t="shared" si="508"/>
        <v>0.36000000000000004</v>
      </c>
      <c r="EK220" s="504">
        <f t="shared" si="663"/>
        <v>-2.7061938134131491</v>
      </c>
      <c r="EL220" s="513">
        <f t="shared" si="646"/>
        <v>0.78</v>
      </c>
      <c r="EM220" s="513">
        <f t="shared" si="561"/>
        <v>0.78</v>
      </c>
      <c r="EN220" s="513">
        <f t="shared" si="509"/>
        <v>0.78</v>
      </c>
      <c r="EO220" s="513">
        <f t="shared" si="612"/>
        <v>0.78</v>
      </c>
      <c r="EP220" s="513">
        <f t="shared" si="584"/>
        <v>0.78</v>
      </c>
      <c r="EQ220" s="103">
        <f t="shared" si="613"/>
        <v>-5.6058743134663302</v>
      </c>
      <c r="ER220" s="178"/>
      <c r="ES220" s="179"/>
      <c r="ET220" s="36">
        <v>42462</v>
      </c>
      <c r="EU220" s="104">
        <v>7.4051999999999998</v>
      </c>
      <c r="EV220" s="107">
        <v>7.3257499999999993</v>
      </c>
      <c r="EW220" s="173">
        <v>-12.66112470976001</v>
      </c>
      <c r="EX220" s="197">
        <v>0.4</v>
      </c>
      <c r="EY220" s="219">
        <v>4.87425</v>
      </c>
      <c r="EZ220" s="159">
        <f t="shared" si="614"/>
        <v>0</v>
      </c>
      <c r="FA220" s="227">
        <f t="shared" si="615"/>
        <v>1.8</v>
      </c>
      <c r="FB220" s="198">
        <f t="shared" si="513"/>
        <v>-9.0029708361991041</v>
      </c>
      <c r="FC220" s="198">
        <f t="shared" si="554"/>
        <v>0.72000000000000064</v>
      </c>
      <c r="FD220" s="503">
        <f t="shared" si="616"/>
        <v>0</v>
      </c>
      <c r="FE220" s="503">
        <f t="shared" si="617"/>
        <v>0</v>
      </c>
      <c r="FF220" s="503">
        <f t="shared" si="515"/>
        <v>0.2</v>
      </c>
      <c r="FG220" s="503">
        <f t="shared" si="516"/>
        <v>0</v>
      </c>
      <c r="FH220" s="504">
        <f t="shared" si="664"/>
        <v>-8.1271793724990697</v>
      </c>
      <c r="FI220" s="513">
        <f t="shared" si="647"/>
        <v>0.9200000000000006</v>
      </c>
      <c r="FJ220" s="513">
        <f t="shared" si="562"/>
        <v>0.9200000000000006</v>
      </c>
      <c r="FK220" s="513">
        <f t="shared" si="517"/>
        <v>0.9200000000000006</v>
      </c>
      <c r="FL220" s="513">
        <f t="shared" si="618"/>
        <v>0.9200000000000006</v>
      </c>
      <c r="FM220" s="513">
        <f t="shared" si="585"/>
        <v>0.64400000000000035</v>
      </c>
      <c r="FN220" s="103">
        <f t="shared" si="619"/>
        <v>-7.6759733456880586</v>
      </c>
      <c r="FO220" s="178"/>
      <c r="FP220" s="179"/>
      <c r="FQ220" s="36">
        <v>42462</v>
      </c>
      <c r="FR220" s="104">
        <v>7.4051999999999998</v>
      </c>
      <c r="FS220" s="107">
        <v>7.3257499999999993</v>
      </c>
      <c r="FT220" s="173">
        <v>-12.66112470976001</v>
      </c>
      <c r="FU220" s="197">
        <v>0.4</v>
      </c>
      <c r="FV220" s="218">
        <v>1.4242500000000007</v>
      </c>
      <c r="FW220" s="159">
        <f t="shared" si="620"/>
        <v>0</v>
      </c>
      <c r="FX220" s="227">
        <f t="shared" si="621"/>
        <v>1.2</v>
      </c>
      <c r="FY220" s="198">
        <f t="shared" si="521"/>
        <v>-14.701142897049897</v>
      </c>
      <c r="FZ220" s="198">
        <f t="shared" si="555"/>
        <v>0.48000000000000043</v>
      </c>
      <c r="GA220" s="503">
        <f t="shared" si="622"/>
        <v>0</v>
      </c>
      <c r="GB220" s="503">
        <f t="shared" si="623"/>
        <v>0</v>
      </c>
      <c r="GC220" s="503">
        <f t="shared" si="523"/>
        <v>0</v>
      </c>
      <c r="GD220" s="503">
        <f t="shared" si="524"/>
        <v>0</v>
      </c>
      <c r="GE220" s="504">
        <f t="shared" si="665"/>
        <v>-14.181142897049893</v>
      </c>
      <c r="GF220" s="513">
        <f t="shared" si="648"/>
        <v>0.48000000000000043</v>
      </c>
      <c r="GG220" s="513">
        <f t="shared" si="563"/>
        <v>0.48000000000000043</v>
      </c>
      <c r="GH220" s="513">
        <f t="shared" si="525"/>
        <v>0.48000000000000043</v>
      </c>
      <c r="GI220" s="513">
        <f t="shared" si="624"/>
        <v>0.48000000000000043</v>
      </c>
      <c r="GJ220" s="513">
        <f t="shared" si="654"/>
        <v>0.48000000000000043</v>
      </c>
      <c r="GK220" s="103">
        <f t="shared" si="625"/>
        <v>-13.186367819500008</v>
      </c>
      <c r="GL220" s="178"/>
      <c r="GM220" s="179"/>
      <c r="GN220" s="36">
        <v>42462</v>
      </c>
      <c r="GO220" s="104">
        <v>7.4051999999999998</v>
      </c>
      <c r="GP220" s="107">
        <v>7.3257499999999993</v>
      </c>
      <c r="GQ220" s="173">
        <v>-12.66112470976001</v>
      </c>
      <c r="GR220" s="197">
        <v>0.4</v>
      </c>
      <c r="GS220" s="218">
        <v>-2.7257499999999997</v>
      </c>
      <c r="GT220" s="159">
        <f t="shared" si="626"/>
        <v>1</v>
      </c>
      <c r="GU220" s="227">
        <f t="shared" si="627"/>
        <v>0</v>
      </c>
      <c r="GV220" s="198">
        <f t="shared" si="529"/>
        <v>-15.378417229128006</v>
      </c>
      <c r="GW220" s="198">
        <f t="shared" si="556"/>
        <v>0.40000000000000036</v>
      </c>
      <c r="GX220" s="503">
        <f t="shared" si="628"/>
        <v>0</v>
      </c>
      <c r="GY220" s="503">
        <f t="shared" si="629"/>
        <v>0</v>
      </c>
      <c r="GZ220" s="503">
        <f t="shared" si="531"/>
        <v>0</v>
      </c>
      <c r="HA220" s="503">
        <f t="shared" si="532"/>
        <v>0</v>
      </c>
      <c r="HB220" s="504">
        <f t="shared" si="666"/>
        <v>-14.756871358261213</v>
      </c>
      <c r="HC220" s="513">
        <f t="shared" si="649"/>
        <v>0.40000000000000036</v>
      </c>
      <c r="HD220" s="513">
        <f t="shared" si="564"/>
        <v>0.40000000000000036</v>
      </c>
      <c r="HE220" s="513">
        <f t="shared" si="533"/>
        <v>0.40000000000000036</v>
      </c>
      <c r="HF220" s="513">
        <f t="shared" si="630"/>
        <v>0.40000000000000036</v>
      </c>
      <c r="HG220" s="513">
        <f t="shared" si="655"/>
        <v>0.40000000000000036</v>
      </c>
      <c r="HH220" s="103">
        <f t="shared" si="631"/>
        <v>-13.970252891940975</v>
      </c>
      <c r="HJ220" s="179"/>
      <c r="HK220" s="36">
        <v>42462</v>
      </c>
      <c r="HL220" s="104">
        <v>7.4051999999999998</v>
      </c>
      <c r="HM220" s="107">
        <v>7.3257499999999993</v>
      </c>
      <c r="HN220" s="173">
        <v>-12.66112470976001</v>
      </c>
      <c r="HO220" s="197">
        <v>0.4</v>
      </c>
      <c r="HP220" s="218">
        <v>-2.5749999999998607E-2</v>
      </c>
      <c r="HQ220" s="159">
        <f t="shared" si="632"/>
        <v>0</v>
      </c>
      <c r="HR220" s="227">
        <f t="shared" si="633"/>
        <v>1.1000000000000001</v>
      </c>
      <c r="HS220" s="198">
        <f t="shared" si="537"/>
        <v>-19.038378465791215</v>
      </c>
      <c r="HT220" s="198">
        <f t="shared" si="557"/>
        <v>0.44000000000000128</v>
      </c>
      <c r="HU220" s="503">
        <f t="shared" si="634"/>
        <v>0</v>
      </c>
      <c r="HV220" s="503">
        <f t="shared" si="635"/>
        <v>0</v>
      </c>
      <c r="HW220" s="503">
        <f t="shared" si="539"/>
        <v>0</v>
      </c>
      <c r="HX220" s="503">
        <f t="shared" si="540"/>
        <v>0</v>
      </c>
      <c r="HY220" s="504">
        <f t="shared" si="667"/>
        <v>-17.547460217479212</v>
      </c>
      <c r="HZ220" s="513">
        <f t="shared" si="650"/>
        <v>0.44000000000000128</v>
      </c>
      <c r="IA220" s="513">
        <f t="shared" si="565"/>
        <v>0.44000000000000128</v>
      </c>
      <c r="IB220" s="513">
        <f t="shared" si="541"/>
        <v>0.44000000000000128</v>
      </c>
      <c r="IC220" s="513">
        <f t="shared" si="636"/>
        <v>0.44000000000000128</v>
      </c>
      <c r="ID220" s="513">
        <f t="shared" si="656"/>
        <v>0.44000000000000128</v>
      </c>
      <c r="IE220" s="103">
        <f t="shared" si="637"/>
        <v>-13.732221032838904</v>
      </c>
      <c r="IG220" s="179"/>
      <c r="IH220" s="36">
        <v>42462</v>
      </c>
      <c r="II220" s="104">
        <v>7.4051999999999998</v>
      </c>
      <c r="IJ220" s="107">
        <v>7.3257499999999993</v>
      </c>
      <c r="IK220" s="173">
        <v>-12.66112470976001</v>
      </c>
      <c r="IL220" s="197">
        <v>0.4</v>
      </c>
      <c r="IM220" s="218"/>
      <c r="IN220" s="159">
        <f t="shared" si="638"/>
        <v>0</v>
      </c>
      <c r="IO220" s="227">
        <f t="shared" si="639"/>
        <v>1.1000000000000001</v>
      </c>
      <c r="IP220" s="198">
        <f t="shared" si="545"/>
        <v>-11.954494978857902</v>
      </c>
      <c r="IQ220" s="198">
        <f t="shared" si="558"/>
        <v>0.4399999999999995</v>
      </c>
      <c r="IR220" s="503">
        <f t="shared" si="640"/>
        <v>0</v>
      </c>
      <c r="IS220" s="503">
        <f t="shared" si="641"/>
        <v>0</v>
      </c>
      <c r="IT220" s="503">
        <f t="shared" si="547"/>
        <v>0</v>
      </c>
      <c r="IU220" s="503">
        <f t="shared" si="548"/>
        <v>0</v>
      </c>
      <c r="IV220" s="504">
        <f t="shared" si="668"/>
        <v>-11.498662719827085</v>
      </c>
      <c r="IW220" s="513">
        <f t="shared" si="651"/>
        <v>0.4399999999999995</v>
      </c>
      <c r="IX220" s="513">
        <f t="shared" si="566"/>
        <v>0.4399999999999995</v>
      </c>
      <c r="IY220" s="513">
        <f t="shared" si="549"/>
        <v>0.4399999999999995</v>
      </c>
      <c r="IZ220" s="513">
        <f t="shared" si="642"/>
        <v>0.4399999999999995</v>
      </c>
      <c r="JA220" s="513">
        <f t="shared" si="657"/>
        <v>0.4399999999999995</v>
      </c>
      <c r="JB220" s="103">
        <f t="shared" si="643"/>
        <v>-11.099509066271978</v>
      </c>
      <c r="JC220" s="227"/>
      <c r="JD220" s="170">
        <v>-12.66112470976001</v>
      </c>
      <c r="JF220" s="159">
        <v>3.0242500000000021</v>
      </c>
      <c r="JG220" s="159">
        <f t="shared" si="590"/>
        <v>-10.868927694891827</v>
      </c>
      <c r="JH220" s="159"/>
      <c r="JJ220" s="159">
        <v>-1.8257499999999993</v>
      </c>
      <c r="JK220" s="159">
        <f t="shared" si="591"/>
        <v>-12.763828118645231</v>
      </c>
      <c r="JL220" s="159"/>
      <c r="JN220" s="159">
        <v>-1.0257499999999995</v>
      </c>
      <c r="JO220" s="159">
        <f t="shared" si="592"/>
        <v>-5.6058743134663302</v>
      </c>
      <c r="JP220" s="159"/>
      <c r="JR220" s="159">
        <v>4.87425</v>
      </c>
      <c r="JS220" s="159">
        <f t="shared" si="660"/>
        <v>-7.6759733456880586</v>
      </c>
      <c r="JT220" s="159"/>
      <c r="JV220" s="159">
        <v>1.4242500000000007</v>
      </c>
      <c r="JW220" s="159">
        <f t="shared" si="593"/>
        <v>-13.186367819500008</v>
      </c>
      <c r="JX220" s="159"/>
      <c r="JZ220" s="159">
        <v>-2.7257499999999997</v>
      </c>
      <c r="KA220" s="159">
        <f t="shared" si="594"/>
        <v>-13.970252891940975</v>
      </c>
      <c r="KB220" s="159"/>
      <c r="KD220" s="370">
        <v>-2.5749999999998607E-2</v>
      </c>
      <c r="KE220" s="159">
        <f t="shared" si="595"/>
        <v>-13.732221032838904</v>
      </c>
      <c r="KF220" s="159"/>
      <c r="KH220" s="218"/>
      <c r="KI220" s="159"/>
      <c r="KJ220" s="159"/>
      <c r="KK220" s="36">
        <v>42462</v>
      </c>
      <c r="KL220" s="36"/>
    </row>
    <row r="221" spans="1:315" ht="15.75" thickBot="1" x14ac:dyDescent="0.3">
      <c r="A221" s="95">
        <v>41366</v>
      </c>
      <c r="B221" s="36">
        <v>41366</v>
      </c>
      <c r="C221" s="303">
        <v>10.350000000000001</v>
      </c>
      <c r="D221" s="303">
        <v>5.5</v>
      </c>
      <c r="E221" s="303">
        <v>6.3</v>
      </c>
      <c r="F221" s="303">
        <v>12.2</v>
      </c>
      <c r="G221" s="303">
        <v>8.75</v>
      </c>
      <c r="H221" s="303">
        <v>4.5999999999999996</v>
      </c>
      <c r="I221" s="303">
        <v>7.3000000000000007</v>
      </c>
      <c r="J221" s="303"/>
      <c r="K221" s="105"/>
      <c r="L221" s="36">
        <v>42462</v>
      </c>
      <c r="M221" s="104">
        <v>7.4051999999999998</v>
      </c>
      <c r="N221" s="98">
        <f t="shared" si="658"/>
        <v>7.3257499999999993</v>
      </c>
      <c r="O221" s="107">
        <f t="shared" si="659"/>
        <v>7.2467666666666659</v>
      </c>
      <c r="P221" s="264"/>
      <c r="Q221" s="177">
        <v>42462</v>
      </c>
      <c r="R221" s="303">
        <v>10.350000000000001</v>
      </c>
      <c r="S221" s="219">
        <v>3.0242500000000021</v>
      </c>
      <c r="U221" s="303">
        <v>5.5</v>
      </c>
      <c r="V221" s="219">
        <v>-1.8257499999999993</v>
      </c>
      <c r="X221" s="303">
        <v>6.3</v>
      </c>
      <c r="Y221" s="219">
        <v>-1.0257499999999995</v>
      </c>
      <c r="AA221" s="303">
        <v>12.2</v>
      </c>
      <c r="AB221" s="219">
        <v>4.87425</v>
      </c>
      <c r="AD221" s="303">
        <v>8.75</v>
      </c>
      <c r="AE221" s="218">
        <v>1.4242500000000007</v>
      </c>
      <c r="AG221" s="303">
        <v>4.5999999999999996</v>
      </c>
      <c r="AH221" s="218">
        <v>-2.7257499999999997</v>
      </c>
      <c r="AJ221" s="303">
        <v>7.3000000000000007</v>
      </c>
      <c r="AK221" s="218">
        <v>-2.5749999999998607E-2</v>
      </c>
      <c r="AL221" s="103"/>
      <c r="AM221" s="485"/>
      <c r="AN221" s="103"/>
      <c r="AO221" s="103"/>
      <c r="AZ221" s="36">
        <v>42463</v>
      </c>
      <c r="BA221" s="303">
        <v>10.3</v>
      </c>
      <c r="BB221" s="227">
        <v>-9.9206111111111142</v>
      </c>
      <c r="BC221" s="303">
        <v>6.1</v>
      </c>
      <c r="BD221" s="184"/>
      <c r="BE221" s="303">
        <v>7.15</v>
      </c>
      <c r="BF221" s="184"/>
      <c r="BG221" s="303">
        <v>11.75</v>
      </c>
      <c r="BH221" s="184"/>
      <c r="BI221" s="303">
        <v>5</v>
      </c>
      <c r="BJ221" s="184"/>
      <c r="BK221" s="303">
        <v>4.5999999999999996</v>
      </c>
      <c r="BL221" s="374"/>
      <c r="BM221" s="303">
        <v>7.5500000000000007</v>
      </c>
      <c r="BN221" s="227"/>
      <c r="BO221" s="103"/>
      <c r="BP221" s="227"/>
      <c r="BQ221">
        <f t="shared" si="578"/>
        <v>1</v>
      </c>
      <c r="BR221" s="36">
        <v>42447</v>
      </c>
      <c r="BS221">
        <v>152</v>
      </c>
      <c r="BT221">
        <f t="shared" si="575"/>
        <v>1.52</v>
      </c>
      <c r="BU221">
        <v>-11.552777777777772</v>
      </c>
      <c r="BV221" s="36">
        <v>42463</v>
      </c>
      <c r="BW221" s="100">
        <v>167</v>
      </c>
      <c r="BX221" s="100">
        <f t="shared" si="576"/>
        <v>1.67</v>
      </c>
      <c r="BY221" s="100">
        <f t="shared" si="577"/>
        <v>-12.21927719036001</v>
      </c>
      <c r="BZ221" s="116"/>
      <c r="CA221" s="116"/>
      <c r="CC221" s="36">
        <v>42463</v>
      </c>
      <c r="CD221" s="104">
        <v>7.565500000000001</v>
      </c>
      <c r="CE221" s="107">
        <v>7.4853500000000004</v>
      </c>
      <c r="CF221" s="173">
        <v>-12.21927719036001</v>
      </c>
      <c r="CG221" s="197">
        <v>0.4</v>
      </c>
      <c r="CH221" s="219">
        <v>2.8146500000000003</v>
      </c>
      <c r="CI221" s="159">
        <f t="shared" si="596"/>
        <v>0</v>
      </c>
      <c r="CJ221" s="227">
        <f t="shared" si="597"/>
        <v>1.4</v>
      </c>
      <c r="CK221" s="198">
        <f t="shared" si="489"/>
        <v>-11.374832940355825</v>
      </c>
      <c r="CL221" s="198">
        <f t="shared" si="551"/>
        <v>0.5600000000000005</v>
      </c>
      <c r="CM221" s="503">
        <f t="shared" si="598"/>
        <v>0</v>
      </c>
      <c r="CN221" s="503">
        <f t="shared" si="599"/>
        <v>0</v>
      </c>
      <c r="CO221" s="503">
        <f t="shared" si="491"/>
        <v>0</v>
      </c>
      <c r="CP221" s="503">
        <f t="shared" si="492"/>
        <v>0</v>
      </c>
      <c r="CQ221" s="504">
        <f t="shared" si="661"/>
        <v>-11.224832940355823</v>
      </c>
      <c r="CR221" s="513">
        <f t="shared" si="644"/>
        <v>0.5600000000000005</v>
      </c>
      <c r="CS221" s="513">
        <f t="shared" si="559"/>
        <v>0.5600000000000005</v>
      </c>
      <c r="CT221" s="513">
        <f t="shared" si="493"/>
        <v>0.5600000000000005</v>
      </c>
      <c r="CU221" s="513">
        <f t="shared" si="600"/>
        <v>0.5600000000000005</v>
      </c>
      <c r="CV221" s="513">
        <f t="shared" si="652"/>
        <v>0.5600000000000005</v>
      </c>
      <c r="CW221" s="103">
        <f t="shared" si="601"/>
        <v>-10.308927694891826</v>
      </c>
      <c r="CX221" s="228">
        <v>-9.9206111111111142</v>
      </c>
      <c r="CZ221" s="36">
        <v>42463</v>
      </c>
      <c r="DA221" s="104">
        <v>7.565500000000001</v>
      </c>
      <c r="DB221" s="107">
        <v>7.4853500000000004</v>
      </c>
      <c r="DC221" s="173">
        <v>-12.21927719036001</v>
      </c>
      <c r="DD221" s="197">
        <v>0.4</v>
      </c>
      <c r="DE221" s="219">
        <v>-1.3853500000000007</v>
      </c>
      <c r="DF221" s="159">
        <f t="shared" si="602"/>
        <v>1.05</v>
      </c>
      <c r="DG221" s="227">
        <f t="shared" si="603"/>
        <v>0</v>
      </c>
      <c r="DH221" s="198">
        <f t="shared" si="497"/>
        <v>-15.463218814775274</v>
      </c>
      <c r="DI221" s="198">
        <f t="shared" si="552"/>
        <v>0.41999999999999993</v>
      </c>
      <c r="DJ221" s="503">
        <f t="shared" si="604"/>
        <v>0</v>
      </c>
      <c r="DK221" s="503">
        <f t="shared" si="605"/>
        <v>0</v>
      </c>
      <c r="DL221" s="503">
        <f t="shared" si="499"/>
        <v>0</v>
      </c>
      <c r="DM221" s="503">
        <f t="shared" si="500"/>
        <v>0</v>
      </c>
      <c r="DN221" s="504">
        <f t="shared" si="662"/>
        <v>-15.162742669895273</v>
      </c>
      <c r="DO221" s="513">
        <f t="shared" si="645"/>
        <v>0.41999999999999993</v>
      </c>
      <c r="DP221" s="513">
        <f t="shared" si="560"/>
        <v>0.41999999999999993</v>
      </c>
      <c r="DQ221" s="513">
        <f t="shared" si="501"/>
        <v>0.41999999999999993</v>
      </c>
      <c r="DR221" s="513">
        <f t="shared" si="606"/>
        <v>0.41999999999999993</v>
      </c>
      <c r="DS221" s="513">
        <f t="shared" si="653"/>
        <v>0.41999999999999993</v>
      </c>
      <c r="DT221" s="103">
        <f t="shared" si="607"/>
        <v>-12.343828118645231</v>
      </c>
      <c r="DU221" s="178"/>
      <c r="DV221" s="179"/>
      <c r="DW221" s="36">
        <v>42463</v>
      </c>
      <c r="DX221" s="104">
        <v>7.565500000000001</v>
      </c>
      <c r="DY221" s="107">
        <v>7.4853500000000004</v>
      </c>
      <c r="DZ221" s="173">
        <v>-12.21927719036001</v>
      </c>
      <c r="EA221" s="197">
        <v>0.4</v>
      </c>
      <c r="EB221" s="219">
        <v>-0.33535000000000004</v>
      </c>
      <c r="EC221" s="159">
        <f t="shared" si="608"/>
        <v>0</v>
      </c>
      <c r="ED221" s="227">
        <f t="shared" si="609"/>
        <v>1.1000000000000001</v>
      </c>
      <c r="EE221" s="198">
        <f t="shared" si="505"/>
        <v>-5.1484996932971443</v>
      </c>
      <c r="EF221" s="198">
        <f t="shared" si="553"/>
        <v>0.44000000000000039</v>
      </c>
      <c r="EG221" s="503">
        <f t="shared" si="610"/>
        <v>0</v>
      </c>
      <c r="EH221" s="503">
        <f t="shared" si="611"/>
        <v>0</v>
      </c>
      <c r="EI221" s="503">
        <f t="shared" si="507"/>
        <v>0</v>
      </c>
      <c r="EJ221" s="503">
        <f t="shared" si="508"/>
        <v>0</v>
      </c>
      <c r="EK221" s="504">
        <f t="shared" si="663"/>
        <v>-2.2661938134131487</v>
      </c>
      <c r="EL221" s="513">
        <f t="shared" si="646"/>
        <v>0.44000000000000039</v>
      </c>
      <c r="EM221" s="513">
        <f t="shared" si="561"/>
        <v>0.44000000000000039</v>
      </c>
      <c r="EN221" s="513">
        <f t="shared" si="509"/>
        <v>0.44000000000000039</v>
      </c>
      <c r="EO221" s="513">
        <f t="shared" si="612"/>
        <v>0.44000000000000039</v>
      </c>
      <c r="EP221" s="513">
        <f t="shared" si="584"/>
        <v>0.44000000000000039</v>
      </c>
      <c r="EQ221" s="103">
        <f t="shared" si="613"/>
        <v>-5.1658743134663299</v>
      </c>
      <c r="ER221" s="178"/>
      <c r="ES221" s="179"/>
      <c r="ET221" s="36">
        <v>42463</v>
      </c>
      <c r="EU221" s="104">
        <v>7.565500000000001</v>
      </c>
      <c r="EV221" s="107">
        <v>7.4853500000000004</v>
      </c>
      <c r="EW221" s="173">
        <v>-12.21927719036001</v>
      </c>
      <c r="EX221" s="197">
        <v>0.4</v>
      </c>
      <c r="EY221" s="219">
        <v>4.2646499999999996</v>
      </c>
      <c r="EZ221" s="159">
        <f t="shared" si="614"/>
        <v>0</v>
      </c>
      <c r="FA221" s="227">
        <f t="shared" si="615"/>
        <v>1.8</v>
      </c>
      <c r="FB221" s="198">
        <f t="shared" si="513"/>
        <v>-8.2829708361991035</v>
      </c>
      <c r="FC221" s="198">
        <f t="shared" si="554"/>
        <v>0.72000000000000064</v>
      </c>
      <c r="FD221" s="503">
        <f t="shared" si="616"/>
        <v>0</v>
      </c>
      <c r="FE221" s="503">
        <f t="shared" si="617"/>
        <v>0</v>
      </c>
      <c r="FF221" s="503">
        <f t="shared" si="515"/>
        <v>0.2</v>
      </c>
      <c r="FG221" s="503">
        <f t="shared" si="516"/>
        <v>0</v>
      </c>
      <c r="FH221" s="504">
        <f t="shared" si="664"/>
        <v>-7.2071793724990689</v>
      </c>
      <c r="FI221" s="513">
        <f t="shared" si="647"/>
        <v>0.9200000000000006</v>
      </c>
      <c r="FJ221" s="513">
        <f t="shared" si="562"/>
        <v>0.9200000000000006</v>
      </c>
      <c r="FK221" s="513">
        <f t="shared" si="517"/>
        <v>0.9200000000000006</v>
      </c>
      <c r="FL221" s="513">
        <f t="shared" si="618"/>
        <v>0.9200000000000006</v>
      </c>
      <c r="FM221" s="513">
        <f t="shared" si="585"/>
        <v>0.64400000000000035</v>
      </c>
      <c r="FN221" s="103">
        <f t="shared" si="619"/>
        <v>-7.0319733456880584</v>
      </c>
      <c r="FO221" s="178"/>
      <c r="FP221" s="179"/>
      <c r="FQ221" s="36">
        <v>42463</v>
      </c>
      <c r="FR221" s="104">
        <v>7.565500000000001</v>
      </c>
      <c r="FS221" s="107">
        <v>7.4853500000000004</v>
      </c>
      <c r="FT221" s="173">
        <v>-12.21927719036001</v>
      </c>
      <c r="FU221" s="197">
        <v>0.4</v>
      </c>
      <c r="FV221" s="218">
        <v>-2.4853500000000004</v>
      </c>
      <c r="FW221" s="159">
        <f t="shared" si="620"/>
        <v>1</v>
      </c>
      <c r="FX221" s="227">
        <f t="shared" si="621"/>
        <v>0</v>
      </c>
      <c r="FY221" s="198">
        <f t="shared" si="521"/>
        <v>-14.301142897049896</v>
      </c>
      <c r="FZ221" s="198">
        <f t="shared" si="555"/>
        <v>0.40000000000000036</v>
      </c>
      <c r="GA221" s="503">
        <f t="shared" si="622"/>
        <v>0</v>
      </c>
      <c r="GB221" s="503">
        <f t="shared" si="623"/>
        <v>0</v>
      </c>
      <c r="GC221" s="503">
        <f t="shared" si="523"/>
        <v>0</v>
      </c>
      <c r="GD221" s="503">
        <f t="shared" si="524"/>
        <v>0</v>
      </c>
      <c r="GE221" s="504">
        <f t="shared" si="665"/>
        <v>-13.781142897049893</v>
      </c>
      <c r="GF221" s="513">
        <f t="shared" si="648"/>
        <v>0.40000000000000036</v>
      </c>
      <c r="GG221" s="513">
        <f t="shared" si="563"/>
        <v>0.40000000000000036</v>
      </c>
      <c r="GH221" s="513">
        <f t="shared" si="525"/>
        <v>0.40000000000000036</v>
      </c>
      <c r="GI221" s="513">
        <f t="shared" si="624"/>
        <v>0.40000000000000036</v>
      </c>
      <c r="GJ221" s="513">
        <f t="shared" si="654"/>
        <v>0.40000000000000036</v>
      </c>
      <c r="GK221" s="103">
        <f t="shared" si="625"/>
        <v>-12.786367819500008</v>
      </c>
      <c r="GL221" s="178"/>
      <c r="GM221" s="179"/>
      <c r="GN221" s="36">
        <v>42463</v>
      </c>
      <c r="GO221" s="104">
        <v>7.565500000000001</v>
      </c>
      <c r="GP221" s="107">
        <v>7.4853500000000004</v>
      </c>
      <c r="GQ221" s="173">
        <v>-12.21927719036001</v>
      </c>
      <c r="GR221" s="197">
        <v>0.4</v>
      </c>
      <c r="GS221" s="218">
        <v>-2.8853500000000007</v>
      </c>
      <c r="GT221" s="159">
        <f t="shared" si="626"/>
        <v>1</v>
      </c>
      <c r="GU221" s="227">
        <f t="shared" si="627"/>
        <v>0</v>
      </c>
      <c r="GV221" s="198">
        <f t="shared" si="529"/>
        <v>-14.978417229128006</v>
      </c>
      <c r="GW221" s="198">
        <f t="shared" si="556"/>
        <v>0.40000000000000036</v>
      </c>
      <c r="GX221" s="503">
        <f t="shared" si="628"/>
        <v>0</v>
      </c>
      <c r="GY221" s="503">
        <f t="shared" si="629"/>
        <v>0</v>
      </c>
      <c r="GZ221" s="503">
        <f t="shared" si="531"/>
        <v>0</v>
      </c>
      <c r="HA221" s="503">
        <f t="shared" si="532"/>
        <v>0</v>
      </c>
      <c r="HB221" s="504">
        <f t="shared" si="666"/>
        <v>-14.356871358261213</v>
      </c>
      <c r="HC221" s="513">
        <f t="shared" si="649"/>
        <v>0.40000000000000036</v>
      </c>
      <c r="HD221" s="513">
        <f t="shared" si="564"/>
        <v>0.40000000000000036</v>
      </c>
      <c r="HE221" s="513">
        <f t="shared" si="533"/>
        <v>0.40000000000000036</v>
      </c>
      <c r="HF221" s="513">
        <f t="shared" si="630"/>
        <v>0.40000000000000036</v>
      </c>
      <c r="HG221" s="513">
        <f t="shared" si="655"/>
        <v>0.40000000000000036</v>
      </c>
      <c r="HH221" s="103">
        <f t="shared" si="631"/>
        <v>-13.570252891940974</v>
      </c>
      <c r="HJ221" s="179"/>
      <c r="HK221" s="36">
        <v>42463</v>
      </c>
      <c r="HL221" s="104">
        <v>7.565500000000001</v>
      </c>
      <c r="HM221" s="107">
        <v>7.4853500000000004</v>
      </c>
      <c r="HN221" s="173">
        <v>-12.21927719036001</v>
      </c>
      <c r="HO221" s="197">
        <v>0.4</v>
      </c>
      <c r="HP221" s="218">
        <v>6.4650000000000318E-2</v>
      </c>
      <c r="HQ221" s="159">
        <f t="shared" si="632"/>
        <v>0</v>
      </c>
      <c r="HR221" s="227">
        <f t="shared" si="633"/>
        <v>1.1499999999999999</v>
      </c>
      <c r="HS221" s="198">
        <f t="shared" si="537"/>
        <v>-18.578378465791214</v>
      </c>
      <c r="HT221" s="198">
        <f t="shared" si="557"/>
        <v>0.46000000000000085</v>
      </c>
      <c r="HU221" s="503">
        <f t="shared" si="634"/>
        <v>0</v>
      </c>
      <c r="HV221" s="503">
        <f t="shared" si="635"/>
        <v>0</v>
      </c>
      <c r="HW221" s="503">
        <f t="shared" si="539"/>
        <v>0</v>
      </c>
      <c r="HX221" s="503">
        <f t="shared" si="540"/>
        <v>0</v>
      </c>
      <c r="HY221" s="504">
        <f t="shared" si="667"/>
        <v>-17.087460217479212</v>
      </c>
      <c r="HZ221" s="513">
        <f t="shared" si="650"/>
        <v>0.46000000000000085</v>
      </c>
      <c r="IA221" s="513">
        <f t="shared" si="565"/>
        <v>0.46000000000000085</v>
      </c>
      <c r="IB221" s="513">
        <f t="shared" si="541"/>
        <v>0.46000000000000085</v>
      </c>
      <c r="IC221" s="513">
        <f t="shared" si="636"/>
        <v>0.46000000000000085</v>
      </c>
      <c r="ID221" s="513">
        <f t="shared" si="656"/>
        <v>0.46000000000000085</v>
      </c>
      <c r="IE221" s="103">
        <f t="shared" si="637"/>
        <v>-13.272221032838903</v>
      </c>
      <c r="IG221" s="179"/>
      <c r="IH221" s="36">
        <v>42463</v>
      </c>
      <c r="II221" s="104">
        <v>7.565500000000001</v>
      </c>
      <c r="IJ221" s="107">
        <v>7.4853500000000004</v>
      </c>
      <c r="IK221" s="173">
        <v>-12.21927719036001</v>
      </c>
      <c r="IL221" s="197">
        <v>0.4</v>
      </c>
      <c r="IM221" s="218"/>
      <c r="IN221" s="159">
        <f t="shared" si="638"/>
        <v>0</v>
      </c>
      <c r="IO221" s="227">
        <f t="shared" si="639"/>
        <v>1.1000000000000001</v>
      </c>
      <c r="IP221" s="198">
        <f t="shared" si="545"/>
        <v>-11.514494978857902</v>
      </c>
      <c r="IQ221" s="198">
        <f t="shared" si="558"/>
        <v>0.4399999999999995</v>
      </c>
      <c r="IR221" s="503">
        <f t="shared" si="640"/>
        <v>0</v>
      </c>
      <c r="IS221" s="503">
        <f t="shared" si="641"/>
        <v>0</v>
      </c>
      <c r="IT221" s="503">
        <f t="shared" si="547"/>
        <v>0</v>
      </c>
      <c r="IU221" s="503">
        <f t="shared" si="548"/>
        <v>0</v>
      </c>
      <c r="IV221" s="504">
        <f t="shared" si="668"/>
        <v>-11.058662719827085</v>
      </c>
      <c r="IW221" s="513">
        <f t="shared" si="651"/>
        <v>0.4399999999999995</v>
      </c>
      <c r="IX221" s="513">
        <f t="shared" si="566"/>
        <v>0.4399999999999995</v>
      </c>
      <c r="IY221" s="513">
        <f t="shared" si="549"/>
        <v>0.4399999999999995</v>
      </c>
      <c r="IZ221" s="513">
        <f t="shared" si="642"/>
        <v>0.4399999999999995</v>
      </c>
      <c r="JA221" s="513">
        <f t="shared" si="657"/>
        <v>0.4399999999999995</v>
      </c>
      <c r="JB221" s="103">
        <f t="shared" si="643"/>
        <v>-10.659509066271978</v>
      </c>
      <c r="JC221" s="227"/>
      <c r="JD221" s="170">
        <v>-12.21927719036001</v>
      </c>
      <c r="JE221">
        <v>12</v>
      </c>
      <c r="JF221" s="159">
        <v>2.8146500000000003</v>
      </c>
      <c r="JG221" s="159">
        <f t="shared" si="590"/>
        <v>-10.308927694891826</v>
      </c>
      <c r="JH221" s="228">
        <v>-9.9206111111111142</v>
      </c>
      <c r="JJ221" s="159">
        <v>-1.3853500000000007</v>
      </c>
      <c r="JK221" s="159">
        <f t="shared" si="591"/>
        <v>-12.343828118645231</v>
      </c>
      <c r="JL221" s="159"/>
      <c r="JN221" s="159">
        <v>-0.33535000000000004</v>
      </c>
      <c r="JO221" s="159">
        <f t="shared" si="592"/>
        <v>-5.1658743134663299</v>
      </c>
      <c r="JP221" s="159"/>
      <c r="JR221" s="159">
        <v>4.2646499999999996</v>
      </c>
      <c r="JS221" s="159">
        <f t="shared" si="660"/>
        <v>-7.0319733456880584</v>
      </c>
      <c r="JT221" s="159"/>
      <c r="JV221" s="159">
        <v>-2.4853500000000004</v>
      </c>
      <c r="JW221" s="159">
        <f t="shared" si="593"/>
        <v>-12.786367819500008</v>
      </c>
      <c r="JX221" s="159"/>
      <c r="JZ221" s="159">
        <v>-2.8853500000000007</v>
      </c>
      <c r="KA221" s="159">
        <f t="shared" si="594"/>
        <v>-13.570252891940974</v>
      </c>
      <c r="KB221" s="159"/>
      <c r="KD221" s="370">
        <v>6.4650000000000318E-2</v>
      </c>
      <c r="KE221" s="159">
        <f t="shared" si="595"/>
        <v>-13.272221032838903</v>
      </c>
      <c r="KF221" s="159"/>
      <c r="KH221" s="218"/>
      <c r="KI221" s="159"/>
      <c r="KJ221" s="159"/>
      <c r="KK221" s="36">
        <v>42463</v>
      </c>
      <c r="KL221" s="36"/>
    </row>
    <row r="222" spans="1:315" ht="15.75" thickBot="1" x14ac:dyDescent="0.3">
      <c r="A222" s="95">
        <v>41367</v>
      </c>
      <c r="B222" s="36">
        <v>41367</v>
      </c>
      <c r="C222" s="303">
        <v>10.3</v>
      </c>
      <c r="D222" s="303">
        <v>6.1</v>
      </c>
      <c r="E222" s="303">
        <v>7.15</v>
      </c>
      <c r="F222" s="303">
        <v>11.75</v>
      </c>
      <c r="G222" s="303">
        <v>5</v>
      </c>
      <c r="H222" s="303">
        <v>4.5999999999999996</v>
      </c>
      <c r="I222" s="303">
        <v>7.5500000000000007</v>
      </c>
      <c r="J222" s="303"/>
      <c r="K222" s="105"/>
      <c r="L222" s="36">
        <v>42463</v>
      </c>
      <c r="M222" s="104">
        <v>7.565500000000001</v>
      </c>
      <c r="N222" s="98">
        <f t="shared" si="658"/>
        <v>7.4853500000000004</v>
      </c>
      <c r="O222" s="107">
        <f t="shared" si="659"/>
        <v>7.405666666666666</v>
      </c>
      <c r="P222" s="264"/>
      <c r="Q222" s="177">
        <v>42463</v>
      </c>
      <c r="R222" s="303">
        <v>10.3</v>
      </c>
      <c r="S222" s="219">
        <v>2.8146500000000003</v>
      </c>
      <c r="T222" s="182">
        <v>-9.9206111111111142</v>
      </c>
      <c r="U222" s="303">
        <v>6.1</v>
      </c>
      <c r="V222" s="219">
        <v>-1.3853500000000007</v>
      </c>
      <c r="X222" s="303">
        <v>7.15</v>
      </c>
      <c r="Y222" s="219">
        <v>-0.33535000000000004</v>
      </c>
      <c r="AA222" s="303">
        <v>11.75</v>
      </c>
      <c r="AB222" s="219">
        <v>4.2646499999999996</v>
      </c>
      <c r="AD222" s="303">
        <v>5</v>
      </c>
      <c r="AE222" s="218">
        <v>-2.4853500000000004</v>
      </c>
      <c r="AG222" s="303">
        <v>4.5999999999999996</v>
      </c>
      <c r="AH222" s="218">
        <v>-2.8853500000000007</v>
      </c>
      <c r="AJ222" s="303">
        <v>7.5500000000000007</v>
      </c>
      <c r="AK222" s="218">
        <v>6.4650000000000318E-2</v>
      </c>
      <c r="AL222" s="103"/>
      <c r="AM222" s="485"/>
      <c r="AN222" s="103"/>
      <c r="AO222" s="103"/>
      <c r="AZ222" s="36">
        <v>42464</v>
      </c>
      <c r="BA222" s="303">
        <v>9.3999999999999986</v>
      </c>
      <c r="BB222" s="227"/>
      <c r="BC222" s="303">
        <v>8.4</v>
      </c>
      <c r="BD222" s="184"/>
      <c r="BE222" s="303">
        <v>6.35</v>
      </c>
      <c r="BF222" s="184"/>
      <c r="BG222" s="303">
        <v>11.1</v>
      </c>
      <c r="BH222" s="184"/>
      <c r="BI222" s="303">
        <v>4.3000000000000007</v>
      </c>
      <c r="BJ222" s="266">
        <v>-13.659259259259253</v>
      </c>
      <c r="BK222" s="303">
        <v>3.8</v>
      </c>
      <c r="BL222" s="374"/>
      <c r="BM222" s="303">
        <v>7.85</v>
      </c>
      <c r="BN222" s="227"/>
      <c r="BO222" s="103"/>
      <c r="BP222" s="227"/>
      <c r="BQ222">
        <f t="shared" si="578"/>
        <v>1</v>
      </c>
      <c r="BR222" s="36">
        <v>42448</v>
      </c>
      <c r="BS222">
        <v>153</v>
      </c>
      <c r="BT222">
        <f t="shared" si="575"/>
        <v>1.53</v>
      </c>
      <c r="BU222" s="490"/>
      <c r="BV222" s="36">
        <v>42464</v>
      </c>
      <c r="BW222" s="100">
        <v>168</v>
      </c>
      <c r="BX222" s="100">
        <f t="shared" si="576"/>
        <v>1.68</v>
      </c>
      <c r="BY222" s="100">
        <f t="shared" si="577"/>
        <v>-11.763548444159973</v>
      </c>
      <c r="BZ222" s="100"/>
      <c r="CA222" s="100"/>
      <c r="CC222" s="36">
        <v>42464</v>
      </c>
      <c r="CD222" s="104">
        <v>7.7272000000000007</v>
      </c>
      <c r="CE222" s="107">
        <v>7.6463500000000009</v>
      </c>
      <c r="CF222" s="173">
        <v>-11.763548444159973</v>
      </c>
      <c r="CG222" s="197">
        <v>0.4</v>
      </c>
      <c r="CH222" s="219">
        <v>1.7536499999999977</v>
      </c>
      <c r="CI222" s="159">
        <f t="shared" si="596"/>
        <v>0</v>
      </c>
      <c r="CJ222" s="227">
        <f t="shared" si="597"/>
        <v>1.2</v>
      </c>
      <c r="CK222" s="198">
        <f t="shared" si="489"/>
        <v>-10.894832940355824</v>
      </c>
      <c r="CL222" s="198">
        <f t="shared" si="551"/>
        <v>0.48000000000000043</v>
      </c>
      <c r="CM222" s="503">
        <f t="shared" si="598"/>
        <v>0</v>
      </c>
      <c r="CN222" s="503">
        <f t="shared" si="599"/>
        <v>0</v>
      </c>
      <c r="CO222" s="503">
        <f t="shared" si="491"/>
        <v>0</v>
      </c>
      <c r="CP222" s="503">
        <f t="shared" si="492"/>
        <v>0</v>
      </c>
      <c r="CQ222" s="504">
        <f t="shared" si="661"/>
        <v>-10.744832940355822</v>
      </c>
      <c r="CR222" s="513">
        <f t="shared" si="644"/>
        <v>0.48000000000000043</v>
      </c>
      <c r="CS222" s="513">
        <f t="shared" si="559"/>
        <v>0.48000000000000043</v>
      </c>
      <c r="CT222" s="513">
        <f t="shared" si="493"/>
        <v>0.48000000000000043</v>
      </c>
      <c r="CU222" s="513">
        <f t="shared" si="600"/>
        <v>0.48000000000000043</v>
      </c>
      <c r="CV222" s="513">
        <f t="shared" si="652"/>
        <v>0.48000000000000043</v>
      </c>
      <c r="CW222" s="103">
        <f t="shared" si="601"/>
        <v>-9.8289276948918261</v>
      </c>
      <c r="CZ222" s="36">
        <v>42464</v>
      </c>
      <c r="DA222" s="104">
        <v>7.7272000000000007</v>
      </c>
      <c r="DB222" s="107">
        <v>7.6463500000000009</v>
      </c>
      <c r="DC222" s="173">
        <v>-11.763548444159973</v>
      </c>
      <c r="DD222" s="197">
        <v>0.4</v>
      </c>
      <c r="DE222" s="219">
        <v>0.75364999999999949</v>
      </c>
      <c r="DF222" s="159">
        <f t="shared" si="602"/>
        <v>0</v>
      </c>
      <c r="DG222" s="227">
        <f t="shared" si="603"/>
        <v>1.1499999999999999</v>
      </c>
      <c r="DH222" s="198">
        <f t="shared" si="497"/>
        <v>-15.003218814775273</v>
      </c>
      <c r="DI222" s="198">
        <f t="shared" si="552"/>
        <v>0.46000000000000085</v>
      </c>
      <c r="DJ222" s="503">
        <f t="shared" si="604"/>
        <v>0</v>
      </c>
      <c r="DK222" s="503">
        <f t="shared" si="605"/>
        <v>0</v>
      </c>
      <c r="DL222" s="503">
        <f t="shared" si="499"/>
        <v>0</v>
      </c>
      <c r="DM222" s="503">
        <f t="shared" si="500"/>
        <v>0</v>
      </c>
      <c r="DN222" s="504">
        <f t="shared" si="662"/>
        <v>-14.702742669895272</v>
      </c>
      <c r="DO222" s="513">
        <f t="shared" si="645"/>
        <v>0.46000000000000085</v>
      </c>
      <c r="DP222" s="513">
        <f t="shared" si="560"/>
        <v>0.46000000000000085</v>
      </c>
      <c r="DQ222" s="513">
        <f t="shared" si="501"/>
        <v>0.46000000000000085</v>
      </c>
      <c r="DR222" s="513">
        <f t="shared" si="606"/>
        <v>0.46000000000000085</v>
      </c>
      <c r="DS222" s="513">
        <f t="shared" si="653"/>
        <v>0.46000000000000085</v>
      </c>
      <c r="DT222" s="103">
        <f t="shared" si="607"/>
        <v>-11.88382811864523</v>
      </c>
      <c r="DU222" s="178"/>
      <c r="DV222" s="179"/>
      <c r="DW222" s="36">
        <v>42464</v>
      </c>
      <c r="DX222" s="104">
        <v>7.7272000000000007</v>
      </c>
      <c r="DY222" s="107">
        <v>7.6463500000000009</v>
      </c>
      <c r="DZ222" s="173">
        <v>-11.763548444159973</v>
      </c>
      <c r="EA222" s="197">
        <v>0.4</v>
      </c>
      <c r="EB222" s="219">
        <v>-1.2963500000000012</v>
      </c>
      <c r="EC222" s="159">
        <f t="shared" si="608"/>
        <v>1.05</v>
      </c>
      <c r="ED222" s="227">
        <f t="shared" si="609"/>
        <v>0</v>
      </c>
      <c r="EE222" s="198">
        <f t="shared" si="505"/>
        <v>-4.7284996932971444</v>
      </c>
      <c r="EF222" s="198">
        <f t="shared" si="553"/>
        <v>0.41999999999999993</v>
      </c>
      <c r="EG222" s="503">
        <f t="shared" si="610"/>
        <v>0</v>
      </c>
      <c r="EH222" s="503">
        <f t="shared" si="611"/>
        <v>0</v>
      </c>
      <c r="EI222" s="503">
        <f t="shared" si="507"/>
        <v>0</v>
      </c>
      <c r="EJ222" s="503">
        <f t="shared" si="508"/>
        <v>0.36000000000000004</v>
      </c>
      <c r="EK222" s="504">
        <f t="shared" si="663"/>
        <v>-1.4861938134131487</v>
      </c>
      <c r="EL222" s="513">
        <f t="shared" si="646"/>
        <v>0.78</v>
      </c>
      <c r="EM222" s="513">
        <f t="shared" si="561"/>
        <v>0.78</v>
      </c>
      <c r="EN222" s="513">
        <f t="shared" si="509"/>
        <v>0.78</v>
      </c>
      <c r="EO222" s="513">
        <f t="shared" si="612"/>
        <v>0.78</v>
      </c>
      <c r="EP222" s="513">
        <f t="shared" si="584"/>
        <v>0.78</v>
      </c>
      <c r="EQ222" s="103">
        <f t="shared" si="613"/>
        <v>-4.3858743134663296</v>
      </c>
      <c r="ER222" s="178"/>
      <c r="ES222" s="179"/>
      <c r="ET222" s="36">
        <v>42464</v>
      </c>
      <c r="EU222" s="104">
        <v>7.7272000000000007</v>
      </c>
      <c r="EV222" s="107">
        <v>7.6463500000000009</v>
      </c>
      <c r="EW222" s="173">
        <v>-11.763548444159973</v>
      </c>
      <c r="EX222" s="197">
        <v>0.4</v>
      </c>
      <c r="EY222" s="219">
        <v>3.4536499999999988</v>
      </c>
      <c r="EZ222" s="159">
        <f t="shared" si="614"/>
        <v>0</v>
      </c>
      <c r="FA222" s="227">
        <f t="shared" si="615"/>
        <v>1.6</v>
      </c>
      <c r="FB222" s="198">
        <f t="shared" si="513"/>
        <v>-7.6429708361991029</v>
      </c>
      <c r="FC222" s="198">
        <f t="shared" si="554"/>
        <v>0.64000000000000057</v>
      </c>
      <c r="FD222" s="503">
        <f t="shared" si="616"/>
        <v>0</v>
      </c>
      <c r="FE222" s="503">
        <f t="shared" si="617"/>
        <v>0</v>
      </c>
      <c r="FF222" s="503">
        <f t="shared" si="515"/>
        <v>0.2</v>
      </c>
      <c r="FG222" s="503">
        <f t="shared" si="516"/>
        <v>0</v>
      </c>
      <c r="FH222" s="504">
        <f t="shared" si="664"/>
        <v>-6.3671793724990682</v>
      </c>
      <c r="FI222" s="513">
        <f t="shared" si="647"/>
        <v>0.84000000000000052</v>
      </c>
      <c r="FJ222" s="513">
        <f t="shared" si="562"/>
        <v>0.84000000000000052</v>
      </c>
      <c r="FK222" s="513">
        <f t="shared" si="517"/>
        <v>0.84000000000000052</v>
      </c>
      <c r="FL222" s="513">
        <f t="shared" si="618"/>
        <v>0.84000000000000052</v>
      </c>
      <c r="FM222" s="513">
        <f t="shared" si="585"/>
        <v>0.5880000000000003</v>
      </c>
      <c r="FN222" s="103">
        <f t="shared" si="619"/>
        <v>-6.4439733456880584</v>
      </c>
      <c r="FO222" s="178"/>
      <c r="FP222" s="179"/>
      <c r="FQ222" s="36">
        <v>42464</v>
      </c>
      <c r="FR222" s="104">
        <v>7.7272000000000007</v>
      </c>
      <c r="FS222" s="107">
        <v>7.6463500000000009</v>
      </c>
      <c r="FT222" s="173">
        <v>-11.763548444159973</v>
      </c>
      <c r="FU222" s="197">
        <v>0.4</v>
      </c>
      <c r="FV222" s="218">
        <v>-3.3463500000000002</v>
      </c>
      <c r="FW222" s="159">
        <f t="shared" si="620"/>
        <v>0.8</v>
      </c>
      <c r="FX222" s="227">
        <f t="shared" si="621"/>
        <v>0</v>
      </c>
      <c r="FY222" s="198">
        <f t="shared" si="521"/>
        <v>-13.981142897049896</v>
      </c>
      <c r="FZ222" s="198">
        <f t="shared" si="555"/>
        <v>0.32000000000000028</v>
      </c>
      <c r="GA222" s="503">
        <f t="shared" si="622"/>
        <v>0</v>
      </c>
      <c r="GB222" s="503">
        <f t="shared" si="623"/>
        <v>0</v>
      </c>
      <c r="GC222" s="503">
        <f t="shared" si="523"/>
        <v>0</v>
      </c>
      <c r="GD222" s="503">
        <f t="shared" si="524"/>
        <v>0</v>
      </c>
      <c r="GE222" s="504">
        <f t="shared" si="665"/>
        <v>-13.461142897049893</v>
      </c>
      <c r="GF222" s="513">
        <f t="shared" si="648"/>
        <v>0.32000000000000028</v>
      </c>
      <c r="GG222" s="513">
        <f t="shared" si="563"/>
        <v>0.32000000000000028</v>
      </c>
      <c r="GH222" s="513">
        <f t="shared" si="525"/>
        <v>0.32000000000000028</v>
      </c>
      <c r="GI222" s="513">
        <f t="shared" si="624"/>
        <v>0.32000000000000028</v>
      </c>
      <c r="GJ222" s="513">
        <f t="shared" si="654"/>
        <v>0.32000000000000028</v>
      </c>
      <c r="GK222" s="103">
        <f t="shared" si="625"/>
        <v>-12.466367819500007</v>
      </c>
      <c r="GL222" s="436">
        <v>-13.659259259259253</v>
      </c>
      <c r="GM222" s="179"/>
      <c r="GN222" s="36">
        <v>42464</v>
      </c>
      <c r="GO222" s="104">
        <v>7.7272000000000007</v>
      </c>
      <c r="GP222" s="107">
        <v>7.6463500000000009</v>
      </c>
      <c r="GQ222" s="173">
        <v>-11.763548444159973</v>
      </c>
      <c r="GR222" s="197">
        <v>0.4</v>
      </c>
      <c r="GS222" s="218">
        <v>-3.846350000000001</v>
      </c>
      <c r="GT222" s="159">
        <f t="shared" si="626"/>
        <v>0.8</v>
      </c>
      <c r="GU222" s="227">
        <f t="shared" si="627"/>
        <v>0</v>
      </c>
      <c r="GV222" s="198">
        <f t="shared" si="529"/>
        <v>-14.658417229128005</v>
      </c>
      <c r="GW222" s="198">
        <f t="shared" si="556"/>
        <v>0.32000000000000028</v>
      </c>
      <c r="GX222" s="503">
        <f t="shared" si="628"/>
        <v>0</v>
      </c>
      <c r="GY222" s="503">
        <f t="shared" si="629"/>
        <v>0</v>
      </c>
      <c r="GZ222" s="503">
        <f t="shared" si="531"/>
        <v>0</v>
      </c>
      <c r="HA222" s="503">
        <f t="shared" si="532"/>
        <v>0</v>
      </c>
      <c r="HB222" s="504">
        <f t="shared" si="666"/>
        <v>-14.036871358261212</v>
      </c>
      <c r="HC222" s="513">
        <f t="shared" si="649"/>
        <v>0.32000000000000028</v>
      </c>
      <c r="HD222" s="513">
        <f t="shared" si="564"/>
        <v>0.32000000000000028</v>
      </c>
      <c r="HE222" s="513">
        <f t="shared" si="533"/>
        <v>0.32000000000000028</v>
      </c>
      <c r="HF222" s="513">
        <f t="shared" si="630"/>
        <v>0.32000000000000028</v>
      </c>
      <c r="HG222" s="513">
        <f t="shared" si="655"/>
        <v>0.32000000000000028</v>
      </c>
      <c r="HH222" s="103">
        <f t="shared" si="631"/>
        <v>-13.250252891940974</v>
      </c>
      <c r="HJ222" s="179"/>
      <c r="HK222" s="36">
        <v>42464</v>
      </c>
      <c r="HL222" s="104">
        <v>7.7272000000000007</v>
      </c>
      <c r="HM222" s="107">
        <v>7.6463500000000009</v>
      </c>
      <c r="HN222" s="173">
        <v>-11.763548444159973</v>
      </c>
      <c r="HO222" s="197">
        <v>0.4</v>
      </c>
      <c r="HP222" s="218">
        <v>0.20364999999999878</v>
      </c>
      <c r="HQ222" s="159">
        <f t="shared" si="632"/>
        <v>0</v>
      </c>
      <c r="HR222" s="227">
        <f t="shared" si="633"/>
        <v>1.1499999999999999</v>
      </c>
      <c r="HS222" s="198">
        <f t="shared" si="537"/>
        <v>-18.118378465791213</v>
      </c>
      <c r="HT222" s="198">
        <f t="shared" si="557"/>
        <v>0.46000000000000085</v>
      </c>
      <c r="HU222" s="503">
        <f t="shared" si="634"/>
        <v>0</v>
      </c>
      <c r="HV222" s="503">
        <f t="shared" si="635"/>
        <v>0</v>
      </c>
      <c r="HW222" s="503">
        <f t="shared" si="539"/>
        <v>0</v>
      </c>
      <c r="HX222" s="503">
        <f t="shared" si="540"/>
        <v>0</v>
      </c>
      <c r="HY222" s="504">
        <f t="shared" si="667"/>
        <v>-16.627460217479211</v>
      </c>
      <c r="HZ222" s="513">
        <f t="shared" si="650"/>
        <v>0.46000000000000085</v>
      </c>
      <c r="IA222" s="513">
        <f t="shared" si="565"/>
        <v>0.46000000000000085</v>
      </c>
      <c r="IB222" s="513">
        <f t="shared" si="541"/>
        <v>0.46000000000000085</v>
      </c>
      <c r="IC222" s="513">
        <f t="shared" si="636"/>
        <v>0.46000000000000085</v>
      </c>
      <c r="ID222" s="513">
        <f t="shared" si="656"/>
        <v>0.46000000000000085</v>
      </c>
      <c r="IE222" s="103">
        <f t="shared" si="637"/>
        <v>-12.812221032838902</v>
      </c>
      <c r="IG222" s="179"/>
      <c r="IH222" s="36">
        <v>42464</v>
      </c>
      <c r="II222" s="104">
        <v>7.7272000000000007</v>
      </c>
      <c r="IJ222" s="107">
        <v>7.6463500000000009</v>
      </c>
      <c r="IK222" s="173">
        <v>-11.763548444159973</v>
      </c>
      <c r="IL222" s="197">
        <v>0.4</v>
      </c>
      <c r="IM222" s="218"/>
      <c r="IN222" s="159">
        <f t="shared" si="638"/>
        <v>0</v>
      </c>
      <c r="IO222" s="227">
        <f t="shared" si="639"/>
        <v>1.1000000000000001</v>
      </c>
      <c r="IP222" s="198">
        <f t="shared" si="545"/>
        <v>-11.074494978857903</v>
      </c>
      <c r="IQ222" s="198">
        <f t="shared" si="558"/>
        <v>0.4399999999999995</v>
      </c>
      <c r="IR222" s="503">
        <f t="shared" si="640"/>
        <v>0</v>
      </c>
      <c r="IS222" s="503">
        <f t="shared" si="641"/>
        <v>0</v>
      </c>
      <c r="IT222" s="503">
        <f t="shared" si="547"/>
        <v>0</v>
      </c>
      <c r="IU222" s="503">
        <f t="shared" si="548"/>
        <v>0</v>
      </c>
      <c r="IV222" s="504">
        <f t="shared" si="668"/>
        <v>-10.618662719827086</v>
      </c>
      <c r="IW222" s="513">
        <f t="shared" si="651"/>
        <v>0.4399999999999995</v>
      </c>
      <c r="IX222" s="513">
        <f t="shared" si="566"/>
        <v>0.4399999999999995</v>
      </c>
      <c r="IY222" s="513">
        <f t="shared" si="549"/>
        <v>0.4399999999999995</v>
      </c>
      <c r="IZ222" s="513">
        <f t="shared" si="642"/>
        <v>0.4399999999999995</v>
      </c>
      <c r="JA222" s="513">
        <f t="shared" si="657"/>
        <v>0.4399999999999995</v>
      </c>
      <c r="JB222" s="103">
        <f t="shared" si="643"/>
        <v>-10.219509066271979</v>
      </c>
      <c r="JC222" s="227"/>
      <c r="JD222" s="170">
        <v>-11.763548444159973</v>
      </c>
      <c r="JF222" s="159">
        <v>1.7536499999999977</v>
      </c>
      <c r="JG222" s="159">
        <f t="shared" si="590"/>
        <v>-9.8289276948918261</v>
      </c>
      <c r="JH222" s="159"/>
      <c r="JJ222" s="159">
        <v>0.75364999999999949</v>
      </c>
      <c r="JK222" s="159">
        <f t="shared" si="591"/>
        <v>-11.88382811864523</v>
      </c>
      <c r="JL222" s="159"/>
      <c r="JN222" s="159">
        <v>-1.2963500000000012</v>
      </c>
      <c r="JO222" s="159">
        <f t="shared" si="592"/>
        <v>-4.3858743134663296</v>
      </c>
      <c r="JP222" s="159"/>
      <c r="JR222" s="159">
        <v>3.4536499999999988</v>
      </c>
      <c r="JS222" s="159">
        <f t="shared" si="660"/>
        <v>-6.4439733456880584</v>
      </c>
      <c r="JT222" s="159"/>
      <c r="JV222" s="159">
        <v>-3.3463500000000002</v>
      </c>
      <c r="JW222" s="227">
        <f t="shared" si="593"/>
        <v>-12.466367819500007</v>
      </c>
      <c r="JX222" s="229">
        <v>-13.659259259259253</v>
      </c>
      <c r="JZ222" s="159">
        <v>-3.846350000000001</v>
      </c>
      <c r="KA222" s="159">
        <f t="shared" si="594"/>
        <v>-13.250252891940974</v>
      </c>
      <c r="KB222" s="159"/>
      <c r="KD222" s="370">
        <v>0.20364999999999878</v>
      </c>
      <c r="KE222" s="159">
        <f t="shared" si="595"/>
        <v>-12.812221032838902</v>
      </c>
      <c r="KF222" s="159"/>
      <c r="KH222" s="218"/>
      <c r="KI222" s="159"/>
      <c r="KJ222" s="159"/>
      <c r="KK222" s="36">
        <v>42464</v>
      </c>
      <c r="KL222" s="36"/>
    </row>
    <row r="223" spans="1:315" x14ac:dyDescent="0.25">
      <c r="A223" s="95">
        <v>41368</v>
      </c>
      <c r="B223" s="36">
        <v>41368</v>
      </c>
      <c r="C223" s="303">
        <v>9.3999999999999986</v>
      </c>
      <c r="D223" s="303">
        <v>8.4</v>
      </c>
      <c r="E223" s="303">
        <v>6.35</v>
      </c>
      <c r="F223" s="303">
        <v>11.1</v>
      </c>
      <c r="G223" s="303">
        <v>4.3000000000000007</v>
      </c>
      <c r="H223" s="303">
        <v>3.8</v>
      </c>
      <c r="I223" s="303">
        <v>7.85</v>
      </c>
      <c r="J223" s="303"/>
      <c r="K223" s="105"/>
      <c r="L223" s="36">
        <v>42464</v>
      </c>
      <c r="M223" s="104">
        <v>7.7272000000000007</v>
      </c>
      <c r="N223" s="98">
        <f t="shared" si="658"/>
        <v>7.6463500000000009</v>
      </c>
      <c r="O223" s="107">
        <f t="shared" si="659"/>
        <v>7.5659666666666672</v>
      </c>
      <c r="P223" s="264"/>
      <c r="Q223" s="177">
        <v>42464</v>
      </c>
      <c r="R223" s="303">
        <v>9.3999999999999986</v>
      </c>
      <c r="S223" s="219">
        <v>1.7536499999999977</v>
      </c>
      <c r="U223" s="303">
        <v>8.4</v>
      </c>
      <c r="V223" s="219">
        <v>0.75364999999999949</v>
      </c>
      <c r="X223" s="303">
        <v>6.35</v>
      </c>
      <c r="Y223" s="219">
        <v>-1.2963500000000012</v>
      </c>
      <c r="AA223" s="303">
        <v>11.1</v>
      </c>
      <c r="AB223" s="219">
        <v>3.4536499999999988</v>
      </c>
      <c r="AD223" s="303">
        <v>4.3000000000000007</v>
      </c>
      <c r="AE223" s="218">
        <v>-3.3463500000000002</v>
      </c>
      <c r="AG223" s="303">
        <v>3.8</v>
      </c>
      <c r="AH223" s="218">
        <v>-3.846350000000001</v>
      </c>
      <c r="AJ223" s="303">
        <v>7.85</v>
      </c>
      <c r="AK223" s="218">
        <v>0.20364999999999878</v>
      </c>
      <c r="AL223" s="103"/>
      <c r="AM223" s="485"/>
      <c r="AN223" s="103"/>
      <c r="AO223" s="103"/>
      <c r="AZ223" s="36">
        <v>42465</v>
      </c>
      <c r="BA223" s="303">
        <v>10.5</v>
      </c>
      <c r="BB223" s="227"/>
      <c r="BC223" s="303">
        <v>7.9</v>
      </c>
      <c r="BD223" s="184"/>
      <c r="BE223" s="303">
        <v>5.2</v>
      </c>
      <c r="BF223" s="184"/>
      <c r="BG223" s="303">
        <v>8.8000000000000007</v>
      </c>
      <c r="BH223" s="184"/>
      <c r="BI223" s="303">
        <v>6.9</v>
      </c>
      <c r="BJ223" s="184"/>
      <c r="BK223" s="303">
        <v>4.45</v>
      </c>
      <c r="BL223" s="374"/>
      <c r="BM223" s="303">
        <v>8.35</v>
      </c>
      <c r="BN223" s="227"/>
      <c r="BO223" s="103"/>
      <c r="BP223" s="227"/>
      <c r="BQ223">
        <f t="shared" si="578"/>
        <v>1</v>
      </c>
      <c r="BR223" s="36">
        <v>42449</v>
      </c>
      <c r="BS223">
        <v>154</v>
      </c>
      <c r="BT223">
        <f t="shared" si="575"/>
        <v>1.54</v>
      </c>
      <c r="BU223" s="100"/>
      <c r="BV223" s="36">
        <v>42465</v>
      </c>
      <c r="BW223" s="100">
        <v>169</v>
      </c>
      <c r="BX223" s="100">
        <f t="shared" si="576"/>
        <v>1.69</v>
      </c>
      <c r="BY223" s="100">
        <f t="shared" si="577"/>
        <v>-11.293619542359927</v>
      </c>
      <c r="BZ223" s="100"/>
      <c r="CA223" s="100"/>
      <c r="CC223" s="36">
        <v>42465</v>
      </c>
      <c r="CD223" s="104">
        <v>7.8903000000000008</v>
      </c>
      <c r="CE223" s="107">
        <v>7.8087500000000007</v>
      </c>
      <c r="CF223" s="173">
        <v>-11.293619542359927</v>
      </c>
      <c r="CG223" s="197">
        <v>0.4</v>
      </c>
      <c r="CH223" s="219">
        <v>2.6912499999999993</v>
      </c>
      <c r="CI223" s="159">
        <f t="shared" si="596"/>
        <v>0</v>
      </c>
      <c r="CJ223" s="227">
        <f t="shared" si="597"/>
        <v>1.4</v>
      </c>
      <c r="CK223" s="198">
        <f t="shared" si="489"/>
        <v>-10.334832940355824</v>
      </c>
      <c r="CL223" s="198">
        <f t="shared" si="551"/>
        <v>0.5600000000000005</v>
      </c>
      <c r="CM223" s="503">
        <f t="shared" si="598"/>
        <v>0</v>
      </c>
      <c r="CN223" s="503">
        <f t="shared" si="599"/>
        <v>0</v>
      </c>
      <c r="CO223" s="503">
        <f t="shared" si="491"/>
        <v>0</v>
      </c>
      <c r="CP223" s="503">
        <f t="shared" si="492"/>
        <v>0</v>
      </c>
      <c r="CQ223" s="504">
        <f t="shared" si="661"/>
        <v>-10.184832940355822</v>
      </c>
      <c r="CR223" s="513">
        <f t="shared" si="644"/>
        <v>0.5600000000000005</v>
      </c>
      <c r="CS223" s="513">
        <f t="shared" si="559"/>
        <v>0.5600000000000005</v>
      </c>
      <c r="CT223" s="513">
        <f t="shared" si="493"/>
        <v>0.5600000000000005</v>
      </c>
      <c r="CU223" s="513">
        <f t="shared" si="600"/>
        <v>0.5600000000000005</v>
      </c>
      <c r="CV223" s="513">
        <f t="shared" si="652"/>
        <v>0.5600000000000005</v>
      </c>
      <c r="CW223" s="103">
        <f t="shared" si="601"/>
        <v>-9.2689276948918256</v>
      </c>
      <c r="CZ223" s="36">
        <v>42465</v>
      </c>
      <c r="DA223" s="104">
        <v>7.8903000000000008</v>
      </c>
      <c r="DB223" s="107">
        <v>7.8087500000000007</v>
      </c>
      <c r="DC223" s="173">
        <v>-11.293619542359927</v>
      </c>
      <c r="DD223" s="197">
        <v>0.4</v>
      </c>
      <c r="DE223" s="219">
        <v>9.1249999999999609E-2</v>
      </c>
      <c r="DF223" s="159">
        <f t="shared" si="602"/>
        <v>0</v>
      </c>
      <c r="DG223" s="227">
        <f t="shared" si="603"/>
        <v>1.1499999999999999</v>
      </c>
      <c r="DH223" s="198">
        <f t="shared" si="497"/>
        <v>-14.543218814775273</v>
      </c>
      <c r="DI223" s="198">
        <f t="shared" si="552"/>
        <v>0.46000000000000085</v>
      </c>
      <c r="DJ223" s="503">
        <f t="shared" si="604"/>
        <v>0</v>
      </c>
      <c r="DK223" s="503">
        <f t="shared" si="605"/>
        <v>0</v>
      </c>
      <c r="DL223" s="503">
        <f t="shared" si="499"/>
        <v>0</v>
      </c>
      <c r="DM223" s="503">
        <f t="shared" si="500"/>
        <v>0</v>
      </c>
      <c r="DN223" s="504">
        <f t="shared" si="662"/>
        <v>-14.242742669895271</v>
      </c>
      <c r="DO223" s="513">
        <f t="shared" si="645"/>
        <v>0.46000000000000085</v>
      </c>
      <c r="DP223" s="513">
        <f t="shared" si="560"/>
        <v>0.46000000000000085</v>
      </c>
      <c r="DQ223" s="513">
        <f t="shared" si="501"/>
        <v>0.46000000000000085</v>
      </c>
      <c r="DR223" s="513">
        <f t="shared" si="606"/>
        <v>0.46000000000000085</v>
      </c>
      <c r="DS223" s="513">
        <f t="shared" si="653"/>
        <v>0.46000000000000085</v>
      </c>
      <c r="DT223" s="103">
        <f t="shared" si="607"/>
        <v>-11.423828118645229</v>
      </c>
      <c r="DU223" s="178"/>
      <c r="DV223" s="179"/>
      <c r="DW223" s="36">
        <v>42465</v>
      </c>
      <c r="DX223" s="104">
        <v>7.8903000000000008</v>
      </c>
      <c r="DY223" s="107">
        <v>7.8087500000000007</v>
      </c>
      <c r="DZ223" s="173">
        <v>-11.293619542359927</v>
      </c>
      <c r="EA223" s="197">
        <v>0.4</v>
      </c>
      <c r="EB223" s="219">
        <v>-2.6087500000000006</v>
      </c>
      <c r="EC223" s="159">
        <f t="shared" si="608"/>
        <v>1</v>
      </c>
      <c r="ED223" s="227">
        <f t="shared" si="609"/>
        <v>0</v>
      </c>
      <c r="EE223" s="198">
        <f t="shared" si="505"/>
        <v>-4.328499693297144</v>
      </c>
      <c r="EF223" s="198">
        <f t="shared" si="553"/>
        <v>0.40000000000000036</v>
      </c>
      <c r="EG223" s="503">
        <f t="shared" si="610"/>
        <v>0</v>
      </c>
      <c r="EH223" s="503">
        <f t="shared" si="611"/>
        <v>0</v>
      </c>
      <c r="EI223" s="503">
        <f t="shared" si="507"/>
        <v>0</v>
      </c>
      <c r="EJ223" s="503">
        <f t="shared" si="508"/>
        <v>0.36000000000000004</v>
      </c>
      <c r="EK223" s="504">
        <f t="shared" si="663"/>
        <v>-0.72619381341314826</v>
      </c>
      <c r="EL223" s="513">
        <f t="shared" si="646"/>
        <v>0.76000000000000045</v>
      </c>
      <c r="EM223" s="513">
        <f t="shared" si="561"/>
        <v>0.76000000000000045</v>
      </c>
      <c r="EN223" s="513">
        <f t="shared" si="509"/>
        <v>0.76000000000000045</v>
      </c>
      <c r="EO223" s="513">
        <f t="shared" si="612"/>
        <v>0.76000000000000045</v>
      </c>
      <c r="EP223" s="513">
        <f t="shared" si="584"/>
        <v>0.76000000000000045</v>
      </c>
      <c r="EQ223" s="103">
        <f t="shared" si="613"/>
        <v>-3.6258743134663289</v>
      </c>
      <c r="ER223" s="178"/>
      <c r="ES223" s="179"/>
      <c r="ET223" s="36">
        <v>42465</v>
      </c>
      <c r="EU223" s="104">
        <v>7.8903000000000008</v>
      </c>
      <c r="EV223" s="107">
        <v>7.8087500000000007</v>
      </c>
      <c r="EW223" s="173">
        <v>-11.293619542359927</v>
      </c>
      <c r="EX223" s="197">
        <v>0.4</v>
      </c>
      <c r="EY223" s="219">
        <v>0.99124999999999996</v>
      </c>
      <c r="EZ223" s="159">
        <f t="shared" si="614"/>
        <v>0</v>
      </c>
      <c r="FA223" s="227">
        <f t="shared" si="615"/>
        <v>1.1499999999999999</v>
      </c>
      <c r="FB223" s="198">
        <f t="shared" si="513"/>
        <v>-7.1829708361991029</v>
      </c>
      <c r="FC223" s="198">
        <f t="shared" si="554"/>
        <v>0.45999999999999996</v>
      </c>
      <c r="FD223" s="503">
        <f t="shared" si="616"/>
        <v>0</v>
      </c>
      <c r="FE223" s="503">
        <f t="shared" si="617"/>
        <v>0</v>
      </c>
      <c r="FF223" s="503">
        <f t="shared" si="515"/>
        <v>0</v>
      </c>
      <c r="FG223" s="503">
        <f t="shared" si="516"/>
        <v>0</v>
      </c>
      <c r="FH223" s="504">
        <f t="shared" si="664"/>
        <v>-5.9071793724990682</v>
      </c>
      <c r="FI223" s="513">
        <f t="shared" si="647"/>
        <v>0.45999999999999996</v>
      </c>
      <c r="FJ223" s="513">
        <f t="shared" si="562"/>
        <v>0.45999999999999996</v>
      </c>
      <c r="FK223" s="513">
        <f t="shared" si="517"/>
        <v>0.45999999999999996</v>
      </c>
      <c r="FL223" s="513">
        <f t="shared" si="618"/>
        <v>0.45999999999999996</v>
      </c>
      <c r="FM223" s="513">
        <f t="shared" si="585"/>
        <v>0.32199999999999995</v>
      </c>
      <c r="FN223" s="103">
        <f t="shared" si="619"/>
        <v>-6.1219733456880583</v>
      </c>
      <c r="FO223" s="178"/>
      <c r="FP223" s="179"/>
      <c r="FQ223" s="36">
        <v>42465</v>
      </c>
      <c r="FR223" s="104">
        <v>7.8903000000000008</v>
      </c>
      <c r="FS223" s="107">
        <v>7.8087500000000007</v>
      </c>
      <c r="FT223" s="173">
        <v>-11.293619542359927</v>
      </c>
      <c r="FU223" s="197">
        <v>0.4</v>
      </c>
      <c r="FV223" s="218">
        <v>-0.90875000000000039</v>
      </c>
      <c r="FW223" s="159">
        <f t="shared" si="620"/>
        <v>0</v>
      </c>
      <c r="FX223" s="227">
        <f t="shared" si="621"/>
        <v>1.1000000000000001</v>
      </c>
      <c r="FY223" s="198">
        <f t="shared" si="521"/>
        <v>-13.541142897049896</v>
      </c>
      <c r="FZ223" s="198">
        <f t="shared" si="555"/>
        <v>0.4399999999999995</v>
      </c>
      <c r="GA223" s="503">
        <f t="shared" si="622"/>
        <v>0</v>
      </c>
      <c r="GB223" s="503">
        <f t="shared" si="623"/>
        <v>0</v>
      </c>
      <c r="GC223" s="503">
        <f t="shared" si="523"/>
        <v>0</v>
      </c>
      <c r="GD223" s="503">
        <f t="shared" si="524"/>
        <v>0</v>
      </c>
      <c r="GE223" s="504">
        <f t="shared" si="665"/>
        <v>-13.021142897049893</v>
      </c>
      <c r="GF223" s="513">
        <f t="shared" si="648"/>
        <v>0.4399999999999995</v>
      </c>
      <c r="GG223" s="513">
        <f t="shared" si="563"/>
        <v>0.4399999999999995</v>
      </c>
      <c r="GH223" s="513">
        <f t="shared" si="525"/>
        <v>0.4399999999999995</v>
      </c>
      <c r="GI223" s="513">
        <f t="shared" si="624"/>
        <v>0.4399999999999995</v>
      </c>
      <c r="GJ223" s="513">
        <f t="shared" si="654"/>
        <v>0.4399999999999995</v>
      </c>
      <c r="GK223" s="103">
        <f t="shared" si="625"/>
        <v>-12.026367819500008</v>
      </c>
      <c r="GL223" s="178"/>
      <c r="GM223" s="179"/>
      <c r="GN223" s="36">
        <v>42465</v>
      </c>
      <c r="GO223" s="104">
        <v>7.8903000000000008</v>
      </c>
      <c r="GP223" s="107">
        <v>7.8087500000000007</v>
      </c>
      <c r="GQ223" s="173">
        <v>-11.293619542359927</v>
      </c>
      <c r="GR223" s="197">
        <v>0.4</v>
      </c>
      <c r="GS223" s="218">
        <v>-3.3587500000000006</v>
      </c>
      <c r="GT223" s="159">
        <f t="shared" si="626"/>
        <v>0.8</v>
      </c>
      <c r="GU223" s="227">
        <f t="shared" si="627"/>
        <v>0</v>
      </c>
      <c r="GV223" s="198">
        <f t="shared" si="529"/>
        <v>-14.338417229128005</v>
      </c>
      <c r="GW223" s="198">
        <f t="shared" si="556"/>
        <v>0.32000000000000028</v>
      </c>
      <c r="GX223" s="503">
        <f t="shared" si="628"/>
        <v>0</v>
      </c>
      <c r="GY223" s="503">
        <f t="shared" si="629"/>
        <v>0</v>
      </c>
      <c r="GZ223" s="503">
        <f t="shared" si="531"/>
        <v>0</v>
      </c>
      <c r="HA223" s="503">
        <f t="shared" si="532"/>
        <v>0</v>
      </c>
      <c r="HB223" s="504">
        <f t="shared" si="666"/>
        <v>-13.716871358261212</v>
      </c>
      <c r="HC223" s="513">
        <f t="shared" si="649"/>
        <v>0.32000000000000028</v>
      </c>
      <c r="HD223" s="513">
        <f t="shared" si="564"/>
        <v>0.32000000000000028</v>
      </c>
      <c r="HE223" s="513">
        <f t="shared" si="533"/>
        <v>0.32000000000000028</v>
      </c>
      <c r="HF223" s="513">
        <f t="shared" si="630"/>
        <v>0.32000000000000028</v>
      </c>
      <c r="HG223" s="513">
        <f t="shared" si="655"/>
        <v>0.32000000000000028</v>
      </c>
      <c r="HH223" s="103">
        <f t="shared" si="631"/>
        <v>-12.930252891940974</v>
      </c>
      <c r="HJ223" s="179"/>
      <c r="HK223" s="36">
        <v>42465</v>
      </c>
      <c r="HL223" s="104">
        <v>7.8903000000000008</v>
      </c>
      <c r="HM223" s="107">
        <v>7.8087500000000007</v>
      </c>
      <c r="HN223" s="173">
        <v>-11.293619542359927</v>
      </c>
      <c r="HO223" s="197">
        <v>0.4</v>
      </c>
      <c r="HP223" s="218">
        <v>0.5412499999999989</v>
      </c>
      <c r="HQ223" s="159">
        <f t="shared" si="632"/>
        <v>0</v>
      </c>
      <c r="HR223" s="227">
        <f t="shared" si="633"/>
        <v>1.1499999999999999</v>
      </c>
      <c r="HS223" s="198">
        <f t="shared" si="537"/>
        <v>-17.658378465791213</v>
      </c>
      <c r="HT223" s="198">
        <f t="shared" si="557"/>
        <v>0.46000000000000085</v>
      </c>
      <c r="HU223" s="503">
        <f t="shared" si="634"/>
        <v>0</v>
      </c>
      <c r="HV223" s="503">
        <f t="shared" si="635"/>
        <v>0</v>
      </c>
      <c r="HW223" s="503">
        <f t="shared" si="539"/>
        <v>0</v>
      </c>
      <c r="HX223" s="503">
        <f t="shared" si="540"/>
        <v>0</v>
      </c>
      <c r="HY223" s="504">
        <f t="shared" si="667"/>
        <v>-16.16746021747921</v>
      </c>
      <c r="HZ223" s="513">
        <f t="shared" si="650"/>
        <v>0.46000000000000085</v>
      </c>
      <c r="IA223" s="513">
        <f t="shared" si="565"/>
        <v>0.46000000000000085</v>
      </c>
      <c r="IB223" s="513">
        <f t="shared" si="541"/>
        <v>0.46000000000000085</v>
      </c>
      <c r="IC223" s="513">
        <f t="shared" si="636"/>
        <v>0.46000000000000085</v>
      </c>
      <c r="ID223" s="513">
        <f t="shared" si="656"/>
        <v>0.46000000000000085</v>
      </c>
      <c r="IE223" s="103">
        <f t="shared" si="637"/>
        <v>-12.352221032838901</v>
      </c>
      <c r="IG223" s="179"/>
      <c r="IH223" s="36">
        <v>42465</v>
      </c>
      <c r="II223" s="104">
        <v>7.8903000000000008</v>
      </c>
      <c r="IJ223" s="107">
        <v>7.8087500000000007</v>
      </c>
      <c r="IK223" s="173">
        <v>-11.293619542359927</v>
      </c>
      <c r="IL223" s="197">
        <v>0.4</v>
      </c>
      <c r="IM223" s="218"/>
      <c r="IN223" s="159">
        <f t="shared" si="638"/>
        <v>0</v>
      </c>
      <c r="IO223" s="227">
        <f t="shared" si="639"/>
        <v>1.1000000000000001</v>
      </c>
      <c r="IP223" s="198">
        <f t="shared" si="545"/>
        <v>-10.634494978857903</v>
      </c>
      <c r="IQ223" s="198">
        <f t="shared" si="558"/>
        <v>0.4399999999999995</v>
      </c>
      <c r="IR223" s="503">
        <f t="shared" si="640"/>
        <v>0</v>
      </c>
      <c r="IS223" s="503">
        <f t="shared" si="641"/>
        <v>0</v>
      </c>
      <c r="IT223" s="503">
        <f t="shared" si="547"/>
        <v>0</v>
      </c>
      <c r="IU223" s="503">
        <f t="shared" si="548"/>
        <v>0</v>
      </c>
      <c r="IV223" s="504">
        <f t="shared" si="668"/>
        <v>-10.178662719827086</v>
      </c>
      <c r="IW223" s="513">
        <f t="shared" si="651"/>
        <v>0.4399999999999995</v>
      </c>
      <c r="IX223" s="513">
        <f t="shared" si="566"/>
        <v>0.4399999999999995</v>
      </c>
      <c r="IY223" s="513">
        <f t="shared" si="549"/>
        <v>0.4399999999999995</v>
      </c>
      <c r="IZ223" s="513">
        <f t="shared" si="642"/>
        <v>0.4399999999999995</v>
      </c>
      <c r="JA223" s="513">
        <f t="shared" si="657"/>
        <v>0.4399999999999995</v>
      </c>
      <c r="JB223" s="103">
        <f t="shared" si="643"/>
        <v>-9.779509066271979</v>
      </c>
      <c r="JC223" s="227"/>
      <c r="JD223" s="170">
        <v>-11.293619542359927</v>
      </c>
      <c r="JF223" s="159">
        <v>2.6912499999999993</v>
      </c>
      <c r="JG223" s="159">
        <f t="shared" si="590"/>
        <v>-9.2689276948918256</v>
      </c>
      <c r="JH223" s="159"/>
      <c r="JJ223" s="159">
        <v>9.1249999999999609E-2</v>
      </c>
      <c r="JK223" s="159">
        <f t="shared" si="591"/>
        <v>-11.423828118645229</v>
      </c>
      <c r="JL223" s="159"/>
      <c r="JN223" s="159">
        <v>-2.6087500000000006</v>
      </c>
      <c r="JO223" s="159">
        <f t="shared" si="592"/>
        <v>-3.6258743134663289</v>
      </c>
      <c r="JP223" s="159"/>
      <c r="JR223" s="159">
        <v>0.99124999999999996</v>
      </c>
      <c r="JS223" s="159">
        <f t="shared" si="660"/>
        <v>-6.1219733456880583</v>
      </c>
      <c r="JT223" s="159"/>
      <c r="JV223" s="159">
        <v>-0.90875000000000039</v>
      </c>
      <c r="JW223" s="159">
        <f t="shared" si="593"/>
        <v>-12.026367819500008</v>
      </c>
      <c r="JX223" s="159"/>
      <c r="JZ223" s="159">
        <v>-3.3587500000000006</v>
      </c>
      <c r="KA223" s="159">
        <f t="shared" si="594"/>
        <v>-12.930252891940974</v>
      </c>
      <c r="KB223" s="159"/>
      <c r="KD223" s="370">
        <v>0.5412499999999989</v>
      </c>
      <c r="KE223" s="159">
        <f t="shared" si="595"/>
        <v>-12.352221032838901</v>
      </c>
      <c r="KF223" s="159"/>
      <c r="KH223" s="218"/>
      <c r="KI223" s="159"/>
      <c r="KJ223" s="159"/>
      <c r="KK223" s="36">
        <v>42465</v>
      </c>
      <c r="KL223" s="36"/>
    </row>
    <row r="224" spans="1:315" x14ac:dyDescent="0.25">
      <c r="A224" s="95">
        <v>41369</v>
      </c>
      <c r="B224" s="36">
        <v>41369</v>
      </c>
      <c r="C224" s="303">
        <v>10.5</v>
      </c>
      <c r="D224" s="303">
        <v>7.9</v>
      </c>
      <c r="E224" s="303">
        <v>5.2</v>
      </c>
      <c r="F224" s="303">
        <v>8.8000000000000007</v>
      </c>
      <c r="G224" s="303">
        <v>6.9</v>
      </c>
      <c r="H224" s="303">
        <v>4.45</v>
      </c>
      <c r="I224" s="303">
        <v>8.35</v>
      </c>
      <c r="J224" s="303"/>
      <c r="K224" s="105"/>
      <c r="L224" s="36">
        <v>42465</v>
      </c>
      <c r="M224" s="104">
        <v>7.8903000000000008</v>
      </c>
      <c r="N224" s="98">
        <f t="shared" si="658"/>
        <v>7.8087500000000007</v>
      </c>
      <c r="O224" s="107">
        <f t="shared" si="659"/>
        <v>7.7276666666666678</v>
      </c>
      <c r="P224" s="264"/>
      <c r="Q224" s="177">
        <v>42465</v>
      </c>
      <c r="R224" s="303">
        <v>10.5</v>
      </c>
      <c r="S224" s="219">
        <v>2.6912499999999993</v>
      </c>
      <c r="U224" s="303">
        <v>7.9</v>
      </c>
      <c r="V224" s="219">
        <v>9.1249999999999609E-2</v>
      </c>
      <c r="X224" s="303">
        <v>5.2</v>
      </c>
      <c r="Y224" s="219">
        <v>-2.6087500000000006</v>
      </c>
      <c r="AA224" s="303">
        <v>8.8000000000000007</v>
      </c>
      <c r="AB224" s="219">
        <v>0.99124999999999996</v>
      </c>
      <c r="AD224" s="303">
        <v>6.9</v>
      </c>
      <c r="AE224" s="218">
        <v>-0.90875000000000039</v>
      </c>
      <c r="AG224" s="303">
        <v>4.45</v>
      </c>
      <c r="AH224" s="218">
        <v>-3.3587500000000006</v>
      </c>
      <c r="AJ224" s="303">
        <v>8.35</v>
      </c>
      <c r="AK224" s="218">
        <v>0.5412499999999989</v>
      </c>
      <c r="AL224" s="103"/>
      <c r="AM224" s="485"/>
      <c r="AN224" s="103"/>
      <c r="AO224" s="103"/>
      <c r="AZ224" s="36">
        <v>42466</v>
      </c>
      <c r="BA224" s="303">
        <v>10.7</v>
      </c>
      <c r="BC224" s="303">
        <v>7.8000000000000007</v>
      </c>
      <c r="BE224" s="303">
        <v>7.15</v>
      </c>
      <c r="BG224" s="303">
        <v>10</v>
      </c>
      <c r="BI224" s="303">
        <v>7.85</v>
      </c>
      <c r="BJ224" s="184"/>
      <c r="BK224" s="303">
        <v>5.25</v>
      </c>
      <c r="BL224" s="374"/>
      <c r="BM224" s="303">
        <v>7.5</v>
      </c>
      <c r="BN224" s="227"/>
      <c r="BO224" s="103"/>
      <c r="BP224" s="227"/>
      <c r="BQ224">
        <f t="shared" si="578"/>
        <v>1</v>
      </c>
      <c r="BR224" s="36">
        <v>42450</v>
      </c>
      <c r="BS224">
        <v>155</v>
      </c>
      <c r="BT224">
        <f t="shared" si="575"/>
        <v>1.55</v>
      </c>
      <c r="BU224">
        <v>-16.097622222222221</v>
      </c>
      <c r="BV224" s="36">
        <v>42466</v>
      </c>
      <c r="BW224" s="100">
        <v>170</v>
      </c>
      <c r="BX224" s="100">
        <f t="shared" si="576"/>
        <v>1.7</v>
      </c>
      <c r="BY224" s="100">
        <f t="shared" si="577"/>
        <v>-10.809167599999931</v>
      </c>
      <c r="BZ224" s="100"/>
      <c r="CA224" s="100"/>
      <c r="CC224" s="36">
        <v>42466</v>
      </c>
      <c r="CD224" s="104">
        <v>8.0548000000000002</v>
      </c>
      <c r="CE224" s="107">
        <v>7.97255</v>
      </c>
      <c r="CF224" s="173">
        <v>-10.809167599999931</v>
      </c>
      <c r="CG224" s="197">
        <v>0.4</v>
      </c>
      <c r="CH224" s="219">
        <v>2.7274499999999993</v>
      </c>
      <c r="CI224" s="159">
        <f t="shared" si="596"/>
        <v>0</v>
      </c>
      <c r="CJ224" s="227">
        <f t="shared" si="597"/>
        <v>1.4</v>
      </c>
      <c r="CK224" s="198">
        <f t="shared" si="489"/>
        <v>-9.7748329403558234</v>
      </c>
      <c r="CL224" s="198">
        <f t="shared" si="551"/>
        <v>0.5600000000000005</v>
      </c>
      <c r="CM224" s="503">
        <f>IF(AND(CK224&lt;(CF224-4),CH224&lt;-5),CG224*0.1,IF(AND(CK224&lt;(CF224-4),CH224&lt;-3),CG224*0.2,IF(AND(CK224&lt;(CF224-4),CH224&lt;-1),CG224*0.3,0)))</f>
        <v>0</v>
      </c>
      <c r="CN224" s="503">
        <f t="shared" si="599"/>
        <v>0</v>
      </c>
      <c r="CO224" s="503">
        <f t="shared" si="491"/>
        <v>0</v>
      </c>
      <c r="CP224" s="503">
        <f t="shared" si="492"/>
        <v>0</v>
      </c>
      <c r="CQ224" s="504">
        <f t="shared" si="661"/>
        <v>-9.6248329403558213</v>
      </c>
      <c r="CR224" s="513">
        <f t="shared" si="644"/>
        <v>0.5600000000000005</v>
      </c>
      <c r="CS224" s="513">
        <f t="shared" si="559"/>
        <v>0.5600000000000005</v>
      </c>
      <c r="CT224" s="513">
        <f t="shared" si="493"/>
        <v>0.5600000000000005</v>
      </c>
      <c r="CU224" s="513">
        <f t="shared" si="600"/>
        <v>0.5600000000000005</v>
      </c>
      <c r="CV224" s="513">
        <f t="shared" si="652"/>
        <v>0.5600000000000005</v>
      </c>
      <c r="CW224" s="103">
        <f t="shared" si="601"/>
        <v>-8.7089276948918251</v>
      </c>
      <c r="CZ224" s="36">
        <v>42466</v>
      </c>
      <c r="DA224" s="104">
        <v>8.0548000000000002</v>
      </c>
      <c r="DB224" s="107">
        <v>7.97255</v>
      </c>
      <c r="DC224" s="173">
        <v>-10.809167599999931</v>
      </c>
      <c r="DD224" s="197">
        <v>0.4</v>
      </c>
      <c r="DE224" s="219">
        <v>-0.17254999999999932</v>
      </c>
      <c r="DF224" s="159">
        <f t="shared" si="602"/>
        <v>0</v>
      </c>
      <c r="DG224" s="227">
        <f t="shared" si="603"/>
        <v>1.1000000000000001</v>
      </c>
      <c r="DH224" s="198">
        <f t="shared" si="497"/>
        <v>-14.103218814775273</v>
      </c>
      <c r="DI224" s="198">
        <f t="shared" si="552"/>
        <v>0.4399999999999995</v>
      </c>
      <c r="DJ224" s="503">
        <f>IF(AND(DH224&lt;(DC224-4),DE224&lt;-5),DD224*0.1,IF(AND(DH224&lt;(DC224-4),DE224&lt;-3),DD224*0.2,IF(AND(DH224&lt;(DC224-4),DE224&lt;-1),DD224*0.3,0)))</f>
        <v>0</v>
      </c>
      <c r="DK224" s="503">
        <f t="shared" si="605"/>
        <v>0</v>
      </c>
      <c r="DL224" s="503">
        <f t="shared" si="499"/>
        <v>0</v>
      </c>
      <c r="DM224" s="503">
        <f t="shared" si="500"/>
        <v>0</v>
      </c>
      <c r="DN224" s="504">
        <f t="shared" si="662"/>
        <v>-13.802742669895272</v>
      </c>
      <c r="DO224" s="513">
        <f t="shared" si="645"/>
        <v>0.4399999999999995</v>
      </c>
      <c r="DP224" s="513">
        <f t="shared" si="560"/>
        <v>0.4399999999999995</v>
      </c>
      <c r="DQ224" s="513">
        <f t="shared" si="501"/>
        <v>0.4399999999999995</v>
      </c>
      <c r="DR224" s="513">
        <f t="shared" si="606"/>
        <v>0.4399999999999995</v>
      </c>
      <c r="DS224" s="513">
        <f t="shared" si="653"/>
        <v>0.4399999999999995</v>
      </c>
      <c r="DT224" s="103">
        <f t="shared" si="607"/>
        <v>-10.98382811864523</v>
      </c>
      <c r="DU224" s="178"/>
      <c r="DV224" s="179"/>
      <c r="DW224" s="36">
        <v>42466</v>
      </c>
      <c r="DX224" s="104">
        <v>8.0548000000000002</v>
      </c>
      <c r="DY224" s="107">
        <v>7.97255</v>
      </c>
      <c r="DZ224" s="173">
        <v>-10.809167599999931</v>
      </c>
      <c r="EA224" s="197">
        <v>0.4</v>
      </c>
      <c r="EB224" s="219">
        <v>-0.82254999999999967</v>
      </c>
      <c r="EC224" s="159">
        <f t="shared" si="608"/>
        <v>0</v>
      </c>
      <c r="ED224" s="227">
        <f t="shared" si="609"/>
        <v>1.1000000000000001</v>
      </c>
      <c r="EE224" s="198">
        <f t="shared" si="505"/>
        <v>-3.8884996932971441</v>
      </c>
      <c r="EF224" s="198">
        <f t="shared" si="553"/>
        <v>0.43999999999999995</v>
      </c>
      <c r="EG224" s="503">
        <f>IF(AND(EE224&lt;(DZ224-4),EB224&lt;-5),EA224*0.1,IF(AND(EE224&lt;(DZ224-4),EB224&lt;-3),EA224*0.2,IF(AND(EE224&lt;(DZ224-4),EB224&lt;-1),EA224*0.3,0)))</f>
        <v>0</v>
      </c>
      <c r="EH224" s="503">
        <f t="shared" si="611"/>
        <v>0</v>
      </c>
      <c r="EI224" s="503">
        <f t="shared" si="507"/>
        <v>0</v>
      </c>
      <c r="EJ224" s="503">
        <f t="shared" si="508"/>
        <v>0</v>
      </c>
      <c r="EK224" s="504">
        <f t="shared" si="663"/>
        <v>-0.28619381341314831</v>
      </c>
      <c r="EL224" s="513">
        <f t="shared" si="646"/>
        <v>0.43999999999999995</v>
      </c>
      <c r="EM224" s="513">
        <f t="shared" si="561"/>
        <v>0.43999999999999995</v>
      </c>
      <c r="EN224" s="513">
        <f t="shared" si="509"/>
        <v>0.43999999999999995</v>
      </c>
      <c r="EO224" s="513">
        <f t="shared" si="612"/>
        <v>0.43999999999999995</v>
      </c>
      <c r="EP224" s="513">
        <f t="shared" si="584"/>
        <v>0.43999999999999995</v>
      </c>
      <c r="EQ224" s="103">
        <f t="shared" si="613"/>
        <v>-3.185874313466329</v>
      </c>
      <c r="ER224" s="178"/>
      <c r="ES224" s="179"/>
      <c r="ET224" s="36">
        <v>42466</v>
      </c>
      <c r="EU224" s="104">
        <v>8.0548000000000002</v>
      </c>
      <c r="EV224" s="107">
        <v>7.97255</v>
      </c>
      <c r="EW224" s="173">
        <v>-10.809167599999931</v>
      </c>
      <c r="EX224" s="197">
        <v>0.4</v>
      </c>
      <c r="EY224" s="219">
        <v>2.02745</v>
      </c>
      <c r="EZ224" s="159">
        <f t="shared" si="614"/>
        <v>0</v>
      </c>
      <c r="FA224" s="227">
        <f t="shared" si="615"/>
        <v>1.4</v>
      </c>
      <c r="FB224" s="198">
        <f t="shared" si="513"/>
        <v>-6.6229708361991033</v>
      </c>
      <c r="FC224" s="198">
        <f t="shared" si="554"/>
        <v>0.55999999999999961</v>
      </c>
      <c r="FD224" s="503">
        <f>IF(AND(FB224&lt;(EW224-4),EY224&lt;-5),EX224*0.1,IF(AND(FB224&lt;(EW224-4),EY224&lt;-3),EX224*0.2,IF(AND(FB224&lt;(EW224-4),EY224&lt;-1),EX224*0.3,0)))</f>
        <v>0</v>
      </c>
      <c r="FE224" s="503">
        <f t="shared" si="617"/>
        <v>0</v>
      </c>
      <c r="FF224" s="503">
        <f t="shared" si="515"/>
        <v>4.0000000000000008E-2</v>
      </c>
      <c r="FG224" s="503">
        <f t="shared" si="516"/>
        <v>0</v>
      </c>
      <c r="FH224" s="504">
        <f t="shared" si="664"/>
        <v>-5.3071793724990686</v>
      </c>
      <c r="FI224" s="513">
        <f t="shared" si="647"/>
        <v>0.59999999999999964</v>
      </c>
      <c r="FJ224" s="513">
        <f t="shared" si="562"/>
        <v>0.59999999999999964</v>
      </c>
      <c r="FK224" s="513">
        <f t="shared" si="517"/>
        <v>0.59999999999999964</v>
      </c>
      <c r="FL224" s="513">
        <f t="shared" si="618"/>
        <v>0.59999999999999964</v>
      </c>
      <c r="FM224" s="513">
        <f t="shared" si="585"/>
        <v>0.41999999999999971</v>
      </c>
      <c r="FN224" s="103">
        <f t="shared" si="619"/>
        <v>-5.7019733456880584</v>
      </c>
      <c r="FO224" s="178"/>
      <c r="FP224" s="179"/>
      <c r="FQ224" s="36">
        <v>42466</v>
      </c>
      <c r="FR224" s="104">
        <v>8.0548000000000002</v>
      </c>
      <c r="FS224" s="107">
        <v>7.97255</v>
      </c>
      <c r="FT224" s="173">
        <v>-10.809167599999931</v>
      </c>
      <c r="FU224" s="197">
        <v>0.4</v>
      </c>
      <c r="FV224" s="218">
        <v>-0.12255000000000038</v>
      </c>
      <c r="FW224" s="159">
        <f t="shared" si="620"/>
        <v>0</v>
      </c>
      <c r="FX224" s="227">
        <f t="shared" si="621"/>
        <v>1.1000000000000001</v>
      </c>
      <c r="FY224" s="198">
        <f t="shared" si="521"/>
        <v>-13.101142897049897</v>
      </c>
      <c r="FZ224" s="198">
        <f t="shared" si="555"/>
        <v>0.4399999999999995</v>
      </c>
      <c r="GA224" s="503">
        <f>IF(AND(FY224&lt;(FT224-4),FV224&lt;-5),FU224*0.1,IF(AND(FY224&lt;(FT224-4),FV224&lt;-3),FU224*0.2,IF(AND(FY224&lt;(FT224-4),FV224&lt;-1),FU224*0.3,0)))</f>
        <v>0</v>
      </c>
      <c r="GB224" s="503">
        <f t="shared" si="623"/>
        <v>0</v>
      </c>
      <c r="GC224" s="503">
        <f t="shared" si="523"/>
        <v>0</v>
      </c>
      <c r="GD224" s="503">
        <f t="shared" si="524"/>
        <v>0</v>
      </c>
      <c r="GE224" s="504">
        <f t="shared" si="665"/>
        <v>-12.581142897049894</v>
      </c>
      <c r="GF224" s="513">
        <f t="shared" si="648"/>
        <v>0.4399999999999995</v>
      </c>
      <c r="GG224" s="513">
        <f t="shared" si="563"/>
        <v>0.4399999999999995</v>
      </c>
      <c r="GH224" s="513">
        <f t="shared" si="525"/>
        <v>0.4399999999999995</v>
      </c>
      <c r="GI224" s="513">
        <f t="shared" si="624"/>
        <v>0.4399999999999995</v>
      </c>
      <c r="GJ224" s="513">
        <f t="shared" si="654"/>
        <v>0.4399999999999995</v>
      </c>
      <c r="GK224" s="103">
        <f t="shared" si="625"/>
        <v>-11.586367819500008</v>
      </c>
      <c r="GL224" s="178"/>
      <c r="GM224" s="179"/>
      <c r="GN224" s="36">
        <v>42466</v>
      </c>
      <c r="GO224" s="104">
        <v>8.0548000000000002</v>
      </c>
      <c r="GP224" s="107">
        <v>7.97255</v>
      </c>
      <c r="GQ224" s="173">
        <v>-10.809167599999931</v>
      </c>
      <c r="GR224" s="197">
        <v>0.4</v>
      </c>
      <c r="GS224" s="218">
        <v>-2.72255</v>
      </c>
      <c r="GT224" s="159">
        <f t="shared" si="626"/>
        <v>1</v>
      </c>
      <c r="GU224" s="227">
        <f t="shared" si="627"/>
        <v>0</v>
      </c>
      <c r="GV224" s="198">
        <f t="shared" si="529"/>
        <v>-13.938417229128005</v>
      </c>
      <c r="GW224" s="198">
        <f t="shared" si="556"/>
        <v>0.40000000000000036</v>
      </c>
      <c r="GX224" s="503">
        <f>IF(AND(GV224&lt;(GQ224-4),GS224&lt;-5),GR224*0.1,IF(AND(GV224&lt;(GQ224-4),GS224&lt;-3),GR224*0.2,IF(AND(GV224&lt;(GQ224-4),GS224&lt;-1),GR224*0.3,0)))</f>
        <v>0</v>
      </c>
      <c r="GY224" s="503">
        <f t="shared" si="629"/>
        <v>0</v>
      </c>
      <c r="GZ224" s="503">
        <f t="shared" si="531"/>
        <v>0</v>
      </c>
      <c r="HA224" s="503">
        <f t="shared" si="532"/>
        <v>0</v>
      </c>
      <c r="HB224" s="504">
        <f t="shared" si="666"/>
        <v>-13.316871358261212</v>
      </c>
      <c r="HC224" s="513">
        <f t="shared" si="649"/>
        <v>0.40000000000000036</v>
      </c>
      <c r="HD224" s="513">
        <f t="shared" si="564"/>
        <v>0.40000000000000036</v>
      </c>
      <c r="HE224" s="513">
        <f t="shared" si="533"/>
        <v>0.40000000000000036</v>
      </c>
      <c r="HF224" s="513">
        <f t="shared" si="630"/>
        <v>0.40000000000000036</v>
      </c>
      <c r="HG224" s="513">
        <f t="shared" si="655"/>
        <v>0.40000000000000036</v>
      </c>
      <c r="HH224" s="103">
        <f t="shared" si="631"/>
        <v>-12.530252891940973</v>
      </c>
      <c r="HJ224" s="179"/>
      <c r="HK224" s="36">
        <v>42466</v>
      </c>
      <c r="HL224" s="104">
        <v>8.0548000000000002</v>
      </c>
      <c r="HM224" s="107">
        <v>7.97255</v>
      </c>
      <c r="HN224" s="173">
        <v>-10.809167599999931</v>
      </c>
      <c r="HO224" s="197">
        <v>0.4</v>
      </c>
      <c r="HP224" s="218">
        <v>-0.47255000000000003</v>
      </c>
      <c r="HQ224" s="159">
        <f t="shared" si="632"/>
        <v>0</v>
      </c>
      <c r="HR224" s="227">
        <f t="shared" si="633"/>
        <v>1.1000000000000001</v>
      </c>
      <c r="HS224" s="198">
        <f t="shared" si="537"/>
        <v>-17.218378465791211</v>
      </c>
      <c r="HT224" s="198">
        <f t="shared" si="557"/>
        <v>0.44000000000000128</v>
      </c>
      <c r="HU224" s="503">
        <f>IF(AND(HS224&lt;(HN224-4),HP224&lt;-5),HO224*0.1,IF(AND(HS224&lt;(HN224-4),HP224&lt;-3),HO224*0.2,IF(AND(HS224&lt;(HN224-4),HP224&lt;-1),HO224*0.3,0)))</f>
        <v>0</v>
      </c>
      <c r="HV224" s="503">
        <f t="shared" si="635"/>
        <v>0</v>
      </c>
      <c r="HW224" s="503">
        <f t="shared" si="539"/>
        <v>0</v>
      </c>
      <c r="HX224" s="503">
        <f t="shared" si="540"/>
        <v>0</v>
      </c>
      <c r="HY224" s="504">
        <f t="shared" si="667"/>
        <v>-15.727460217479209</v>
      </c>
      <c r="HZ224" s="513">
        <f t="shared" si="650"/>
        <v>0.44000000000000128</v>
      </c>
      <c r="IA224" s="513">
        <f t="shared" si="565"/>
        <v>0.44000000000000128</v>
      </c>
      <c r="IB224" s="513">
        <f t="shared" si="541"/>
        <v>0.44000000000000128</v>
      </c>
      <c r="IC224" s="513">
        <f t="shared" si="636"/>
        <v>0.44000000000000128</v>
      </c>
      <c r="ID224" s="513">
        <f t="shared" si="656"/>
        <v>0.44000000000000128</v>
      </c>
      <c r="IE224" s="103">
        <f t="shared" si="637"/>
        <v>-11.9122210328389</v>
      </c>
      <c r="IG224" s="179"/>
      <c r="IH224" s="36">
        <v>42466</v>
      </c>
      <c r="II224" s="104">
        <v>8.0548000000000002</v>
      </c>
      <c r="IJ224" s="107">
        <v>7.97255</v>
      </c>
      <c r="IK224" s="173">
        <v>-10.809167599999931</v>
      </c>
      <c r="IL224" s="197">
        <v>0.4</v>
      </c>
      <c r="IM224" s="218"/>
      <c r="IN224" s="159">
        <f t="shared" si="638"/>
        <v>0</v>
      </c>
      <c r="IO224" s="227">
        <f t="shared" si="639"/>
        <v>1.1000000000000001</v>
      </c>
      <c r="IP224" s="198">
        <f t="shared" si="545"/>
        <v>-10.194494978857904</v>
      </c>
      <c r="IQ224" s="198">
        <f t="shared" si="558"/>
        <v>0.4399999999999995</v>
      </c>
      <c r="IR224" s="503">
        <f>IF(AND(IP224&lt;(IK224-4),IM224&lt;-5),IL224*0.1,IF(AND(IP224&lt;(IK224-4),IM224&lt;-3),IL224*0.2,IF(AND(IP224&lt;(IK224-4),IM224&lt;-1),IL224*0.3,0)))</f>
        <v>0</v>
      </c>
      <c r="IS224" s="503">
        <f t="shared" si="641"/>
        <v>0</v>
      </c>
      <c r="IT224" s="503">
        <f t="shared" si="547"/>
        <v>0</v>
      </c>
      <c r="IU224" s="503">
        <f t="shared" si="548"/>
        <v>0</v>
      </c>
      <c r="IV224" s="504">
        <f t="shared" si="668"/>
        <v>-9.7386627198270865</v>
      </c>
      <c r="IW224" s="513">
        <f t="shared" si="651"/>
        <v>0.4399999999999995</v>
      </c>
      <c r="IX224" s="513">
        <f t="shared" si="566"/>
        <v>0.4399999999999995</v>
      </c>
      <c r="IY224" s="513">
        <f t="shared" si="549"/>
        <v>0.4399999999999995</v>
      </c>
      <c r="IZ224" s="513">
        <f t="shared" si="642"/>
        <v>0.4399999999999995</v>
      </c>
      <c r="JA224" s="513">
        <f t="shared" si="657"/>
        <v>0.4399999999999995</v>
      </c>
      <c r="JB224" s="103">
        <f t="shared" si="643"/>
        <v>-9.3395090662719795</v>
      </c>
      <c r="JC224" s="227"/>
      <c r="JD224" s="170">
        <v>-10.809167599999931</v>
      </c>
      <c r="JF224" s="159">
        <v>2.7274499999999993</v>
      </c>
      <c r="JG224" s="159"/>
      <c r="JH224" s="159"/>
      <c r="JJ224" s="159">
        <v>-0.17254999999999932</v>
      </c>
      <c r="JK224" s="159"/>
      <c r="JL224" s="159"/>
      <c r="JN224" s="159">
        <v>-0.82254999999999967</v>
      </c>
      <c r="JO224" s="159"/>
      <c r="JP224" s="159"/>
      <c r="JR224" s="159">
        <v>2.02745</v>
      </c>
      <c r="JS224" s="159"/>
      <c r="JT224" s="159"/>
      <c r="JV224" s="159">
        <v>-0.12255000000000038</v>
      </c>
      <c r="JW224" s="159"/>
      <c r="JX224" s="159"/>
      <c r="JZ224" s="159">
        <v>-2.72255</v>
      </c>
      <c r="KA224" s="159">
        <f t="shared" si="594"/>
        <v>-12.530252891940973</v>
      </c>
      <c r="KB224" s="159"/>
      <c r="KD224" s="370">
        <v>-0.47255000000000003</v>
      </c>
      <c r="KE224" s="159">
        <f t="shared" si="595"/>
        <v>-11.9122210328389</v>
      </c>
      <c r="KF224" s="159"/>
      <c r="KH224" s="218"/>
      <c r="KI224" s="159"/>
      <c r="KJ224" s="159"/>
      <c r="KK224" s="36">
        <v>42466</v>
      </c>
      <c r="KL224" s="36"/>
      <c r="KY224" s="399"/>
    </row>
    <row r="225" spans="1:315" x14ac:dyDescent="0.25">
      <c r="A225" s="95">
        <v>41370</v>
      </c>
      <c r="B225" s="36">
        <v>41370</v>
      </c>
      <c r="C225" s="303">
        <v>10.7</v>
      </c>
      <c r="D225" s="303">
        <v>7.8000000000000007</v>
      </c>
      <c r="E225" s="303">
        <v>7.15</v>
      </c>
      <c r="F225" s="303">
        <v>10</v>
      </c>
      <c r="G225" s="303">
        <v>7.85</v>
      </c>
      <c r="H225" s="303">
        <v>5.25</v>
      </c>
      <c r="I225" s="303">
        <v>7.5</v>
      </c>
      <c r="J225" s="303"/>
      <c r="K225" s="105"/>
      <c r="L225" s="36">
        <v>42466</v>
      </c>
      <c r="M225" s="104">
        <v>8.0548000000000002</v>
      </c>
      <c r="N225" s="98">
        <f t="shared" si="658"/>
        <v>7.97255</v>
      </c>
      <c r="O225" s="107">
        <f t="shared" si="659"/>
        <v>7.8907666666666669</v>
      </c>
      <c r="P225" s="264"/>
      <c r="Q225" s="177">
        <v>42466</v>
      </c>
      <c r="R225" s="303">
        <v>10.7</v>
      </c>
      <c r="S225" s="219">
        <v>2.7274499999999993</v>
      </c>
      <c r="U225" s="303">
        <v>7.8000000000000007</v>
      </c>
      <c r="V225" s="219">
        <v>-0.17254999999999932</v>
      </c>
      <c r="X225" s="303">
        <v>7.15</v>
      </c>
      <c r="Y225" s="219">
        <v>-0.82254999999999967</v>
      </c>
      <c r="AA225" s="303">
        <v>10</v>
      </c>
      <c r="AB225" s="219">
        <v>2.02745</v>
      </c>
      <c r="AD225" s="303">
        <v>7.85</v>
      </c>
      <c r="AE225" s="218">
        <v>-0.12255000000000038</v>
      </c>
      <c r="AG225" s="303">
        <v>5.25</v>
      </c>
      <c r="AH225" s="218">
        <v>-2.72255</v>
      </c>
      <c r="AJ225" s="303">
        <v>7.5</v>
      </c>
      <c r="AK225" s="218">
        <v>-0.47255000000000003</v>
      </c>
      <c r="AL225" s="103"/>
      <c r="AM225" s="485"/>
      <c r="AN225" s="103"/>
      <c r="AO225" s="103"/>
      <c r="AZ225" s="36">
        <v>42467</v>
      </c>
      <c r="BA225" s="303">
        <v>7.05</v>
      </c>
      <c r="BC225" s="303">
        <v>10.350000000000001</v>
      </c>
      <c r="BE225" s="303">
        <v>8.85</v>
      </c>
      <c r="BG225" s="303">
        <v>12.1</v>
      </c>
      <c r="BI225" s="303">
        <v>7.5500000000000007</v>
      </c>
      <c r="BJ225" s="184"/>
      <c r="BK225" s="303">
        <v>5.9</v>
      </c>
      <c r="BL225" s="374"/>
      <c r="BM225" s="303">
        <v>7.85</v>
      </c>
      <c r="BN225" s="227"/>
      <c r="BO225" s="103"/>
      <c r="BP225" s="227"/>
      <c r="BQ225">
        <f t="shared" si="578"/>
        <v>1</v>
      </c>
      <c r="BR225" s="36">
        <v>42451</v>
      </c>
      <c r="BS225">
        <v>156</v>
      </c>
      <c r="BT225">
        <f t="shared" si="575"/>
        <v>1.56</v>
      </c>
      <c r="BU225" s="100"/>
      <c r="BV225" s="36">
        <v>42467</v>
      </c>
      <c r="BW225" s="100">
        <v>171</v>
      </c>
      <c r="BX225" s="100">
        <f t="shared" si="576"/>
        <v>1.71</v>
      </c>
      <c r="BY225" s="100">
        <f t="shared" si="577"/>
        <v>-10.309865775960013</v>
      </c>
      <c r="BZ225" s="100"/>
      <c r="CA225" s="100"/>
      <c r="CC225" s="36">
        <v>42467</v>
      </c>
      <c r="CD225" s="104">
        <v>8.2207000000000008</v>
      </c>
      <c r="CE225" s="107">
        <v>8.1377500000000005</v>
      </c>
      <c r="CF225" s="173">
        <v>-10.309865775960013</v>
      </c>
      <c r="CG225" s="197">
        <v>0.4</v>
      </c>
      <c r="CH225" s="219">
        <v>-1.0877500000000007</v>
      </c>
      <c r="CI225" s="159">
        <f t="shared" si="596"/>
        <v>1.05</v>
      </c>
      <c r="CJ225" s="227">
        <f t="shared" si="597"/>
        <v>0</v>
      </c>
      <c r="CK225" s="198">
        <f t="shared" si="489"/>
        <v>-9.3548329403558235</v>
      </c>
      <c r="CL225" s="198">
        <f t="shared" si="551"/>
        <v>0.41999999999999993</v>
      </c>
      <c r="CM225" s="503">
        <f t="shared" ref="CM225:CM229" si="669">IF(AND(CK225&lt;(CF225-4),CH225&lt;-5),CG225*0.1,IF(AND(CK225&lt;(CF225-4),CH225&lt;-3),CG225*0.2,IF(AND(CK225&lt;(CF225-4),CH225&lt;-1),CG225*0.3,0)))</f>
        <v>0</v>
      </c>
      <c r="CN225" s="503">
        <f t="shared" si="599"/>
        <v>0</v>
      </c>
      <c r="CO225" s="503">
        <f t="shared" si="491"/>
        <v>0</v>
      </c>
      <c r="CP225" s="503">
        <f t="shared" si="492"/>
        <v>0</v>
      </c>
      <c r="CQ225" s="504">
        <f t="shared" si="661"/>
        <v>-9.2048329403558213</v>
      </c>
      <c r="CR225" s="513">
        <f t="shared" si="644"/>
        <v>0.41999999999999993</v>
      </c>
      <c r="CS225" s="513">
        <f t="shared" si="559"/>
        <v>0.41999999999999993</v>
      </c>
      <c r="CT225" s="513">
        <f t="shared" si="493"/>
        <v>0.41999999999999993</v>
      </c>
      <c r="CU225" s="513">
        <f t="shared" si="600"/>
        <v>0.41999999999999993</v>
      </c>
      <c r="CV225" s="513">
        <f t="shared" si="652"/>
        <v>0.41999999999999993</v>
      </c>
      <c r="CW225" s="103">
        <f t="shared" si="601"/>
        <v>-8.2889276948918251</v>
      </c>
      <c r="CZ225" s="36">
        <v>42467</v>
      </c>
      <c r="DA225" s="104">
        <v>8.2207000000000008</v>
      </c>
      <c r="DB225" s="107">
        <v>8.1377500000000005</v>
      </c>
      <c r="DC225" s="173">
        <v>-10.309865775960013</v>
      </c>
      <c r="DD225" s="197">
        <v>0.4</v>
      </c>
      <c r="DE225" s="219">
        <v>2.2122500000000009</v>
      </c>
      <c r="DF225" s="159">
        <f t="shared" si="602"/>
        <v>0</v>
      </c>
      <c r="DG225" s="227">
        <f t="shared" si="603"/>
        <v>1.4</v>
      </c>
      <c r="DH225" s="198">
        <f t="shared" si="497"/>
        <v>-13.543218814775273</v>
      </c>
      <c r="DI225" s="198">
        <f t="shared" si="552"/>
        <v>0.5600000000000005</v>
      </c>
      <c r="DJ225" s="503">
        <f t="shared" ref="DJ225:DJ229" si="670">IF(AND(DH225&lt;(DC225-4),DE225&lt;-5),DD225*0.1,IF(AND(DH225&lt;(DC225-4),DE225&lt;-3),DD225*0.2,IF(AND(DH225&lt;(DC225-4),DE225&lt;-1),DD225*0.3,0)))</f>
        <v>0</v>
      </c>
      <c r="DK225" s="503">
        <f t="shared" si="605"/>
        <v>0</v>
      </c>
      <c r="DL225" s="503">
        <f t="shared" si="499"/>
        <v>0</v>
      </c>
      <c r="DM225" s="503">
        <f t="shared" si="500"/>
        <v>0</v>
      </c>
      <c r="DN225" s="504">
        <f t="shared" si="662"/>
        <v>-13.242742669895271</v>
      </c>
      <c r="DO225" s="513">
        <f t="shared" si="645"/>
        <v>0.5600000000000005</v>
      </c>
      <c r="DP225" s="513">
        <f t="shared" si="560"/>
        <v>0.5600000000000005</v>
      </c>
      <c r="DQ225" s="513">
        <f t="shared" si="501"/>
        <v>0.5600000000000005</v>
      </c>
      <c r="DR225" s="513">
        <f t="shared" si="606"/>
        <v>0.5600000000000005</v>
      </c>
      <c r="DS225" s="513">
        <f t="shared" si="653"/>
        <v>0.5600000000000005</v>
      </c>
      <c r="DT225" s="103">
        <f t="shared" si="607"/>
        <v>-10.423828118645229</v>
      </c>
      <c r="DU225" s="178"/>
      <c r="DV225" s="179"/>
      <c r="DW225" s="36">
        <v>42467</v>
      </c>
      <c r="DX225" s="104">
        <v>8.2207000000000008</v>
      </c>
      <c r="DY225" s="107">
        <v>8.1377500000000005</v>
      </c>
      <c r="DZ225" s="173">
        <v>-10.309865775960013</v>
      </c>
      <c r="EA225" s="197">
        <v>0.4</v>
      </c>
      <c r="EB225" s="219">
        <v>0.71224999999999916</v>
      </c>
      <c r="EC225" s="159">
        <f t="shared" si="608"/>
        <v>0</v>
      </c>
      <c r="ED225" s="227">
        <f t="shared" si="609"/>
        <v>1.1499999999999999</v>
      </c>
      <c r="EE225" s="198">
        <f t="shared" si="505"/>
        <v>-3.4284996932971441</v>
      </c>
      <c r="EF225" s="198">
        <f t="shared" si="553"/>
        <v>0.45999999999999996</v>
      </c>
      <c r="EG225" s="503">
        <f t="shared" ref="EG225:EG229" si="671">IF(AND(EE225&lt;(DZ225-4),EB225&lt;-5),EA225*0.1,IF(AND(EE225&lt;(DZ225-4),EB225&lt;-3),EA225*0.2,IF(AND(EE225&lt;(DZ225-4),EB225&lt;-1),EA225*0.3,0)))</f>
        <v>0</v>
      </c>
      <c r="EH225" s="503">
        <f t="shared" si="611"/>
        <v>0</v>
      </c>
      <c r="EI225" s="503">
        <f t="shared" si="507"/>
        <v>0</v>
      </c>
      <c r="EJ225" s="503">
        <f t="shared" si="508"/>
        <v>0</v>
      </c>
      <c r="EK225" s="504">
        <f t="shared" si="663"/>
        <v>0.17380618658685165</v>
      </c>
      <c r="EL225" s="513">
        <f t="shared" si="646"/>
        <v>0.45999999999999996</v>
      </c>
      <c r="EM225" s="513">
        <f t="shared" si="561"/>
        <v>0.45999999999999996</v>
      </c>
      <c r="EN225" s="513">
        <f t="shared" si="509"/>
        <v>0.45999999999999996</v>
      </c>
      <c r="EO225" s="513">
        <f t="shared" si="612"/>
        <v>0.45999999999999996</v>
      </c>
      <c r="EP225" s="513">
        <f t="shared" si="584"/>
        <v>0.32199999999999995</v>
      </c>
      <c r="EQ225" s="103">
        <f t="shared" si="613"/>
        <v>-2.8638743134663289</v>
      </c>
      <c r="ER225" s="178"/>
      <c r="ES225" s="179"/>
      <c r="ET225" s="36">
        <v>42467</v>
      </c>
      <c r="EU225" s="104">
        <v>8.2207000000000008</v>
      </c>
      <c r="EV225" s="107">
        <v>8.1377500000000005</v>
      </c>
      <c r="EW225" s="173">
        <v>-10.309865775960013</v>
      </c>
      <c r="EX225" s="197">
        <v>0.4</v>
      </c>
      <c r="EY225" s="219">
        <v>3.9622499999999992</v>
      </c>
      <c r="EZ225" s="159">
        <f t="shared" si="614"/>
        <v>0</v>
      </c>
      <c r="FA225" s="227">
        <f t="shared" si="615"/>
        <v>1.6</v>
      </c>
      <c r="FB225" s="198">
        <f t="shared" si="513"/>
        <v>-5.9829708361991027</v>
      </c>
      <c r="FC225" s="198">
        <f t="shared" si="554"/>
        <v>0.64000000000000057</v>
      </c>
      <c r="FD225" s="503">
        <f t="shared" ref="FD225:FD229" si="672">IF(AND(FB225&lt;(EW225-4),EY225&lt;-5),EX225*0.1,IF(AND(FB225&lt;(EW225-4),EY225&lt;-3),EX225*0.2,IF(AND(FB225&lt;(EW225-4),EY225&lt;-1),EX225*0.3,0)))</f>
        <v>0</v>
      </c>
      <c r="FE225" s="503">
        <f t="shared" si="617"/>
        <v>0</v>
      </c>
      <c r="FF225" s="503">
        <f t="shared" si="515"/>
        <v>0.2</v>
      </c>
      <c r="FG225" s="503">
        <f t="shared" si="516"/>
        <v>0</v>
      </c>
      <c r="FH225" s="504">
        <f t="shared" si="664"/>
        <v>-4.4671793724990678</v>
      </c>
      <c r="FI225" s="513">
        <f t="shared" si="647"/>
        <v>0.84000000000000052</v>
      </c>
      <c r="FJ225" s="513">
        <f t="shared" si="562"/>
        <v>0.84000000000000052</v>
      </c>
      <c r="FK225" s="513">
        <f t="shared" si="517"/>
        <v>0.84000000000000052</v>
      </c>
      <c r="FL225" s="513">
        <f t="shared" si="618"/>
        <v>0.84000000000000052</v>
      </c>
      <c r="FM225" s="513">
        <f t="shared" si="585"/>
        <v>0.5880000000000003</v>
      </c>
      <c r="FN225" s="103">
        <f t="shared" si="619"/>
        <v>-5.1139733456880583</v>
      </c>
      <c r="FO225" s="178"/>
      <c r="FP225" s="179"/>
      <c r="FQ225" s="36">
        <v>42467</v>
      </c>
      <c r="FR225" s="104">
        <v>8.2207000000000008</v>
      </c>
      <c r="FS225" s="107">
        <v>8.1377500000000005</v>
      </c>
      <c r="FT225" s="173">
        <v>-10.309865775960013</v>
      </c>
      <c r="FU225" s="197">
        <v>0.4</v>
      </c>
      <c r="FV225" s="218">
        <v>-0.58774999999999977</v>
      </c>
      <c r="FW225" s="159">
        <f t="shared" si="620"/>
        <v>0</v>
      </c>
      <c r="FX225" s="227">
        <f t="shared" si="621"/>
        <v>1.1000000000000001</v>
      </c>
      <c r="FY225" s="198">
        <f t="shared" si="521"/>
        <v>-12.661142897049897</v>
      </c>
      <c r="FZ225" s="198">
        <f t="shared" si="555"/>
        <v>0.4399999999999995</v>
      </c>
      <c r="GA225" s="503">
        <f t="shared" ref="GA225:GA229" si="673">IF(AND(FY225&lt;(FT225-4),FV225&lt;-5),FU225*0.1,IF(AND(FY225&lt;(FT225-4),FV225&lt;-3),FU225*0.2,IF(AND(FY225&lt;(FT225-4),FV225&lt;-1),FU225*0.3,0)))</f>
        <v>0</v>
      </c>
      <c r="GB225" s="503">
        <f t="shared" si="623"/>
        <v>0</v>
      </c>
      <c r="GC225" s="503">
        <f t="shared" si="523"/>
        <v>0</v>
      </c>
      <c r="GD225" s="503">
        <f t="shared" si="524"/>
        <v>0</v>
      </c>
      <c r="GE225" s="504">
        <f t="shared" si="665"/>
        <v>-12.141142897049894</v>
      </c>
      <c r="GF225" s="513">
        <f t="shared" si="648"/>
        <v>0.4399999999999995</v>
      </c>
      <c r="GG225" s="513">
        <f t="shared" si="563"/>
        <v>0.4399999999999995</v>
      </c>
      <c r="GH225" s="513">
        <f t="shared" si="525"/>
        <v>0.4399999999999995</v>
      </c>
      <c r="GI225" s="513">
        <f t="shared" si="624"/>
        <v>0.4399999999999995</v>
      </c>
      <c r="GJ225" s="513">
        <f t="shared" si="654"/>
        <v>0.4399999999999995</v>
      </c>
      <c r="GK225" s="103">
        <f t="shared" si="625"/>
        <v>-11.146367819500009</v>
      </c>
      <c r="GL225" s="178"/>
      <c r="GM225" s="179"/>
      <c r="GN225" s="36">
        <v>42467</v>
      </c>
      <c r="GO225" s="104">
        <v>8.2207000000000008</v>
      </c>
      <c r="GP225" s="107">
        <v>8.1377500000000005</v>
      </c>
      <c r="GQ225" s="173">
        <v>-10.309865775960013</v>
      </c>
      <c r="GR225" s="197">
        <v>0.4</v>
      </c>
      <c r="GS225" s="218">
        <v>-2.2377500000000001</v>
      </c>
      <c r="GT225" s="159">
        <f t="shared" si="626"/>
        <v>1</v>
      </c>
      <c r="GU225" s="227">
        <f t="shared" si="627"/>
        <v>0</v>
      </c>
      <c r="GV225" s="198">
        <f t="shared" si="529"/>
        <v>-13.538417229128004</v>
      </c>
      <c r="GW225" s="198">
        <f t="shared" si="556"/>
        <v>0.40000000000000036</v>
      </c>
      <c r="GX225" s="503">
        <f t="shared" ref="GX225:GX229" si="674">IF(AND(GV225&lt;(GQ225-4),GS225&lt;-5),GR225*0.1,IF(AND(GV225&lt;(GQ225-4),GS225&lt;-3),GR225*0.2,IF(AND(GV225&lt;(GQ225-4),GS225&lt;-1),GR225*0.3,0)))</f>
        <v>0</v>
      </c>
      <c r="GY225" s="503">
        <f t="shared" si="629"/>
        <v>0</v>
      </c>
      <c r="GZ225" s="503">
        <f t="shared" si="531"/>
        <v>0</v>
      </c>
      <c r="HA225" s="503">
        <f t="shared" si="532"/>
        <v>0</v>
      </c>
      <c r="HB225" s="504">
        <f t="shared" si="666"/>
        <v>-12.916871358261211</v>
      </c>
      <c r="HC225" s="513">
        <f t="shared" si="649"/>
        <v>0.40000000000000036</v>
      </c>
      <c r="HD225" s="513">
        <f t="shared" si="564"/>
        <v>0.40000000000000036</v>
      </c>
      <c r="HE225" s="513">
        <f t="shared" si="533"/>
        <v>0.40000000000000036</v>
      </c>
      <c r="HF225" s="513">
        <f t="shared" si="630"/>
        <v>0.40000000000000036</v>
      </c>
      <c r="HG225" s="513">
        <f t="shared" si="655"/>
        <v>0.40000000000000036</v>
      </c>
      <c r="HH225" s="103">
        <f t="shared" si="631"/>
        <v>-12.130252891940973</v>
      </c>
      <c r="HJ225" s="179"/>
      <c r="HK225" s="36">
        <v>42467</v>
      </c>
      <c r="HL225" s="104">
        <v>8.2207000000000008</v>
      </c>
      <c r="HM225" s="107">
        <v>8.1377500000000005</v>
      </c>
      <c r="HN225" s="173">
        <v>-10.309865775960013</v>
      </c>
      <c r="HO225" s="197">
        <v>0.4</v>
      </c>
      <c r="HP225" s="218">
        <v>-0.28775000000000084</v>
      </c>
      <c r="HQ225" s="159">
        <f t="shared" si="632"/>
        <v>0</v>
      </c>
      <c r="HR225" s="227">
        <f t="shared" si="633"/>
        <v>1.1000000000000001</v>
      </c>
      <c r="HS225" s="198">
        <f t="shared" si="537"/>
        <v>-16.77837846579121</v>
      </c>
      <c r="HT225" s="198">
        <f t="shared" si="557"/>
        <v>0.44000000000000128</v>
      </c>
      <c r="HU225" s="503">
        <f t="shared" ref="HU225:HU229" si="675">IF(AND(HS225&lt;(HN225-4),HP225&lt;-5),HO225*0.1,IF(AND(HS225&lt;(HN225-4),HP225&lt;-3),HO225*0.2,IF(AND(HS225&lt;(HN225-4),HP225&lt;-1),HO225*0.3,0)))</f>
        <v>0</v>
      </c>
      <c r="HV225" s="503">
        <f t="shared" si="635"/>
        <v>0</v>
      </c>
      <c r="HW225" s="503">
        <f t="shared" si="539"/>
        <v>0</v>
      </c>
      <c r="HX225" s="503">
        <f t="shared" si="540"/>
        <v>0</v>
      </c>
      <c r="HY225" s="504">
        <f t="shared" si="667"/>
        <v>-15.287460217479207</v>
      </c>
      <c r="HZ225" s="513">
        <f t="shared" si="650"/>
        <v>0.44000000000000128</v>
      </c>
      <c r="IA225" s="513">
        <f t="shared" si="565"/>
        <v>0.44000000000000128</v>
      </c>
      <c r="IB225" s="513">
        <f t="shared" si="541"/>
        <v>0.44000000000000128</v>
      </c>
      <c r="IC225" s="513">
        <f t="shared" si="636"/>
        <v>0.44000000000000128</v>
      </c>
      <c r="ID225" s="513">
        <f t="shared" si="656"/>
        <v>0.44000000000000128</v>
      </c>
      <c r="IE225" s="103">
        <f t="shared" si="637"/>
        <v>-11.472221032838899</v>
      </c>
      <c r="IG225" s="179"/>
      <c r="IH225" s="36">
        <v>42467</v>
      </c>
      <c r="II225" s="104">
        <v>8.2207000000000008</v>
      </c>
      <c r="IJ225" s="107">
        <v>8.1377500000000005</v>
      </c>
      <c r="IK225" s="173">
        <v>-10.309865775960013</v>
      </c>
      <c r="IL225" s="197">
        <v>0.4</v>
      </c>
      <c r="IM225" s="218"/>
      <c r="IN225" s="159">
        <f t="shared" si="638"/>
        <v>0</v>
      </c>
      <c r="IO225" s="227">
        <f t="shared" si="639"/>
        <v>1.1000000000000001</v>
      </c>
      <c r="IP225" s="198">
        <f t="shared" si="545"/>
        <v>-9.7544949788579043</v>
      </c>
      <c r="IQ225" s="198">
        <f t="shared" si="558"/>
        <v>0.4399999999999995</v>
      </c>
      <c r="IR225" s="503">
        <f t="shared" ref="IR225:IR229" si="676">IF(AND(IP225&lt;(IK225-4),IM225&lt;-5),IL225*0.1,IF(AND(IP225&lt;(IK225-4),IM225&lt;-3),IL225*0.2,IF(AND(IP225&lt;(IK225-4),IM225&lt;-1),IL225*0.3,0)))</f>
        <v>0</v>
      </c>
      <c r="IS225" s="503">
        <f t="shared" si="641"/>
        <v>0</v>
      </c>
      <c r="IT225" s="503">
        <f t="shared" si="547"/>
        <v>0</v>
      </c>
      <c r="IU225" s="503">
        <f t="shared" si="548"/>
        <v>0</v>
      </c>
      <c r="IV225" s="504">
        <f t="shared" si="668"/>
        <v>-9.298662719827087</v>
      </c>
      <c r="IW225" s="513">
        <f t="shared" si="651"/>
        <v>0.4399999999999995</v>
      </c>
      <c r="IX225" s="513">
        <f t="shared" si="566"/>
        <v>0.4399999999999995</v>
      </c>
      <c r="IY225" s="513">
        <f t="shared" si="549"/>
        <v>0.4399999999999995</v>
      </c>
      <c r="IZ225" s="513">
        <f t="shared" si="642"/>
        <v>0.4399999999999995</v>
      </c>
      <c r="JA225" s="513">
        <f t="shared" si="657"/>
        <v>0.4399999999999995</v>
      </c>
      <c r="JB225" s="103">
        <f t="shared" si="643"/>
        <v>-8.89950906627198</v>
      </c>
      <c r="JC225" s="227"/>
      <c r="JD225" s="170">
        <v>-10.309865775960013</v>
      </c>
      <c r="JF225" s="159">
        <v>-1.0877500000000007</v>
      </c>
      <c r="JG225" s="159"/>
      <c r="JH225" s="159"/>
      <c r="JJ225" s="159">
        <v>2.2122500000000009</v>
      </c>
      <c r="JK225" s="159"/>
      <c r="JL225" s="159"/>
      <c r="JN225" s="159">
        <v>0.71224999999999916</v>
      </c>
      <c r="JO225" s="159"/>
      <c r="JP225" s="159"/>
      <c r="JR225" s="159">
        <v>3.9622499999999992</v>
      </c>
      <c r="JS225" s="159"/>
      <c r="JT225" s="159"/>
      <c r="JV225" s="159">
        <v>-0.58774999999999977</v>
      </c>
      <c r="JW225" s="159"/>
      <c r="JX225" s="159"/>
      <c r="JZ225" s="159">
        <v>-2.2377500000000001</v>
      </c>
      <c r="KA225" s="159">
        <f t="shared" si="594"/>
        <v>-12.130252891940973</v>
      </c>
      <c r="KB225" s="159"/>
      <c r="KD225" s="370">
        <v>-0.28775000000000084</v>
      </c>
      <c r="KE225" s="159">
        <f t="shared" si="595"/>
        <v>-11.472221032838899</v>
      </c>
      <c r="KF225" s="159"/>
      <c r="KH225" s="218"/>
      <c r="KI225" s="159"/>
      <c r="KJ225" s="159"/>
      <c r="KK225" s="36">
        <v>42467</v>
      </c>
      <c r="KL225" s="36"/>
    </row>
    <row r="226" spans="1:315" ht="15.75" thickBot="1" x14ac:dyDescent="0.3">
      <c r="A226" s="95">
        <v>41371</v>
      </c>
      <c r="B226" s="36">
        <v>41371</v>
      </c>
      <c r="C226" s="303">
        <v>7.05</v>
      </c>
      <c r="D226" s="303">
        <v>10.350000000000001</v>
      </c>
      <c r="E226" s="303">
        <v>8.85</v>
      </c>
      <c r="F226" s="303">
        <v>12.1</v>
      </c>
      <c r="G226" s="303">
        <v>7.5500000000000007</v>
      </c>
      <c r="H226" s="303">
        <v>5.9</v>
      </c>
      <c r="I226" s="303">
        <v>7.85</v>
      </c>
      <c r="J226" s="303"/>
      <c r="K226" s="105"/>
      <c r="L226" s="36">
        <v>42467</v>
      </c>
      <c r="M226" s="104">
        <v>8.2207000000000008</v>
      </c>
      <c r="N226" s="98">
        <f t="shared" si="658"/>
        <v>8.1377500000000005</v>
      </c>
      <c r="O226" s="107">
        <f t="shared" si="659"/>
        <v>8.0552666666666664</v>
      </c>
      <c r="P226" s="264"/>
      <c r="Q226" s="177">
        <v>42467</v>
      </c>
      <c r="R226" s="303">
        <v>7.05</v>
      </c>
      <c r="S226" s="219">
        <v>-1.0877500000000007</v>
      </c>
      <c r="U226" s="303">
        <v>10.350000000000001</v>
      </c>
      <c r="V226" s="219">
        <v>2.2122500000000009</v>
      </c>
      <c r="X226" s="303">
        <v>8.85</v>
      </c>
      <c r="Y226" s="219">
        <v>0.71224999999999916</v>
      </c>
      <c r="AA226" s="303">
        <v>12.1</v>
      </c>
      <c r="AB226" s="219">
        <v>3.9622499999999992</v>
      </c>
      <c r="AD226" s="303">
        <v>7.5500000000000007</v>
      </c>
      <c r="AE226" s="218">
        <v>-0.58774999999999977</v>
      </c>
      <c r="AG226" s="303">
        <v>5.9</v>
      </c>
      <c r="AH226" s="218">
        <v>-2.2377500000000001</v>
      </c>
      <c r="AJ226" s="303">
        <v>7.85</v>
      </c>
      <c r="AK226" s="218">
        <v>-0.28775000000000084</v>
      </c>
      <c r="AL226" s="103"/>
      <c r="AM226" s="485"/>
      <c r="AN226" s="103"/>
      <c r="AO226" s="103"/>
      <c r="AZ226" s="36">
        <v>42468</v>
      </c>
      <c r="BA226" s="303">
        <v>6.35</v>
      </c>
      <c r="BC226" s="303">
        <v>11.3</v>
      </c>
      <c r="BE226" s="303">
        <v>8.4499999999999993</v>
      </c>
      <c r="BG226" s="303">
        <v>11.899999999999999</v>
      </c>
      <c r="BI226" s="303">
        <v>8.8500000000000014</v>
      </c>
      <c r="BJ226" s="184"/>
      <c r="BK226" s="303">
        <v>8</v>
      </c>
      <c r="BL226" s="374"/>
      <c r="BM226" s="303">
        <v>8.4</v>
      </c>
      <c r="BN226" s="227"/>
      <c r="BO226" s="103"/>
      <c r="BP226" s="227"/>
      <c r="BQ226">
        <f t="shared" si="578"/>
        <v>1</v>
      </c>
      <c r="BR226" s="36">
        <v>42452</v>
      </c>
      <c r="BS226">
        <v>157</v>
      </c>
      <c r="BT226">
        <f t="shared" si="575"/>
        <v>1.57</v>
      </c>
      <c r="BU226" s="100"/>
      <c r="BV226" s="36">
        <v>42468</v>
      </c>
      <c r="BW226" s="100">
        <v>172</v>
      </c>
      <c r="BX226" s="100">
        <f t="shared" si="576"/>
        <v>1.72</v>
      </c>
      <c r="BY226" s="100">
        <f t="shared" si="577"/>
        <v>-9.7953832729599739</v>
      </c>
      <c r="BZ226" s="100"/>
      <c r="CA226" s="100"/>
      <c r="CC226" s="36">
        <v>42468</v>
      </c>
      <c r="CD226" s="104">
        <v>8.3879999999999981</v>
      </c>
      <c r="CE226" s="107">
        <v>8.3043499999999995</v>
      </c>
      <c r="CF226" s="173">
        <v>-9.7953832729599739</v>
      </c>
      <c r="CG226" s="197">
        <v>0.4</v>
      </c>
      <c r="CH226" s="219">
        <v>-1.9543499999999998</v>
      </c>
      <c r="CI226" s="159">
        <f t="shared" si="596"/>
        <v>1.05</v>
      </c>
      <c r="CJ226" s="227">
        <f t="shared" si="597"/>
        <v>0</v>
      </c>
      <c r="CK226" s="198">
        <f t="shared" si="489"/>
        <v>-8.9348329403558235</v>
      </c>
      <c r="CL226" s="198">
        <f t="shared" si="551"/>
        <v>0.41999999999999993</v>
      </c>
      <c r="CM226" s="503">
        <f t="shared" si="669"/>
        <v>0</v>
      </c>
      <c r="CN226" s="503">
        <f t="shared" si="599"/>
        <v>0</v>
      </c>
      <c r="CO226" s="503">
        <f t="shared" si="491"/>
        <v>0</v>
      </c>
      <c r="CP226" s="503">
        <f t="shared" si="492"/>
        <v>0</v>
      </c>
      <c r="CQ226" s="504">
        <f t="shared" si="661"/>
        <v>-8.7848329403558214</v>
      </c>
      <c r="CR226" s="513">
        <f t="shared" si="644"/>
        <v>0.41999999999999993</v>
      </c>
      <c r="CS226" s="513">
        <f t="shared" si="559"/>
        <v>0.41999999999999993</v>
      </c>
      <c r="CT226" s="513">
        <f t="shared" si="493"/>
        <v>0.41999999999999993</v>
      </c>
      <c r="CU226" s="513">
        <f t="shared" si="600"/>
        <v>0.41999999999999993</v>
      </c>
      <c r="CV226" s="513">
        <f t="shared" si="652"/>
        <v>0.41999999999999993</v>
      </c>
      <c r="CW226" s="103">
        <f t="shared" si="601"/>
        <v>-7.8689276948918252</v>
      </c>
      <c r="CZ226" s="36">
        <v>42468</v>
      </c>
      <c r="DA226" s="104">
        <v>8.3879999999999981</v>
      </c>
      <c r="DB226" s="107">
        <v>8.3043499999999995</v>
      </c>
      <c r="DC226" s="173">
        <v>-9.7953832729599739</v>
      </c>
      <c r="DD226" s="197">
        <v>0.4</v>
      </c>
      <c r="DE226" s="219">
        <v>2.9956500000000013</v>
      </c>
      <c r="DF226" s="159">
        <f t="shared" si="602"/>
        <v>0</v>
      </c>
      <c r="DG226" s="227">
        <f t="shared" si="603"/>
        <v>1.4</v>
      </c>
      <c r="DH226" s="198">
        <f t="shared" si="497"/>
        <v>-12.983218814775272</v>
      </c>
      <c r="DI226" s="198">
        <f t="shared" si="552"/>
        <v>0.5600000000000005</v>
      </c>
      <c r="DJ226" s="503">
        <f t="shared" si="670"/>
        <v>0</v>
      </c>
      <c r="DK226" s="503">
        <f t="shared" si="605"/>
        <v>0</v>
      </c>
      <c r="DL226" s="503">
        <f t="shared" si="499"/>
        <v>0</v>
      </c>
      <c r="DM226" s="503">
        <f t="shared" si="500"/>
        <v>0</v>
      </c>
      <c r="DN226" s="504">
        <f t="shared" si="662"/>
        <v>-12.682742669895271</v>
      </c>
      <c r="DO226" s="513">
        <f t="shared" si="645"/>
        <v>0.5600000000000005</v>
      </c>
      <c r="DP226" s="513">
        <f t="shared" si="560"/>
        <v>0.5600000000000005</v>
      </c>
      <c r="DQ226" s="513">
        <f t="shared" si="501"/>
        <v>0.5600000000000005</v>
      </c>
      <c r="DR226" s="513">
        <f t="shared" si="606"/>
        <v>0.5600000000000005</v>
      </c>
      <c r="DS226" s="513">
        <f t="shared" si="653"/>
        <v>0.5600000000000005</v>
      </c>
      <c r="DT226" s="103">
        <f t="shared" si="607"/>
        <v>-9.8638281186452286</v>
      </c>
      <c r="DU226" s="178"/>
      <c r="DV226" s="179"/>
      <c r="DW226" s="36">
        <v>42468</v>
      </c>
      <c r="DX226" s="104">
        <v>8.3879999999999981</v>
      </c>
      <c r="DY226" s="107">
        <v>8.3043499999999995</v>
      </c>
      <c r="DZ226" s="173">
        <v>-9.7953832729599739</v>
      </c>
      <c r="EA226" s="197">
        <v>0.4</v>
      </c>
      <c r="EB226" s="219">
        <v>0.14564999999999984</v>
      </c>
      <c r="EC226" s="159">
        <f t="shared" si="608"/>
        <v>0</v>
      </c>
      <c r="ED226" s="227">
        <f t="shared" si="609"/>
        <v>1.1499999999999999</v>
      </c>
      <c r="EE226" s="198">
        <f t="shared" si="505"/>
        <v>-2.9684996932971441</v>
      </c>
      <c r="EF226" s="198">
        <f t="shared" si="553"/>
        <v>0.45999999999999996</v>
      </c>
      <c r="EG226" s="503">
        <f t="shared" si="671"/>
        <v>0</v>
      </c>
      <c r="EH226" s="503">
        <f t="shared" si="611"/>
        <v>0</v>
      </c>
      <c r="EI226" s="503">
        <f t="shared" si="507"/>
        <v>0</v>
      </c>
      <c r="EJ226" s="503">
        <f t="shared" si="508"/>
        <v>0</v>
      </c>
      <c r="EK226" s="504">
        <f t="shared" si="663"/>
        <v>0.63380618658685162</v>
      </c>
      <c r="EL226" s="513">
        <f t="shared" si="646"/>
        <v>0.45999999999999996</v>
      </c>
      <c r="EM226" s="513">
        <f t="shared" si="561"/>
        <v>0.45999999999999996</v>
      </c>
      <c r="EN226" s="513">
        <f t="shared" si="509"/>
        <v>0.45999999999999996</v>
      </c>
      <c r="EO226" s="513">
        <f t="shared" si="612"/>
        <v>0.45999999999999996</v>
      </c>
      <c r="EP226" s="513">
        <f t="shared" si="584"/>
        <v>0.32199999999999995</v>
      </c>
      <c r="EQ226" s="103">
        <f t="shared" si="613"/>
        <v>-2.5418743134663289</v>
      </c>
      <c r="ER226" s="178"/>
      <c r="ES226" s="179"/>
      <c r="ET226" s="36">
        <v>42468</v>
      </c>
      <c r="EU226" s="104">
        <v>8.3879999999999981</v>
      </c>
      <c r="EV226" s="107">
        <v>8.3043499999999995</v>
      </c>
      <c r="EW226" s="173">
        <v>-9.7953832729599739</v>
      </c>
      <c r="EX226" s="197">
        <v>0.4</v>
      </c>
      <c r="EY226" s="219">
        <v>3.5956499999999991</v>
      </c>
      <c r="EZ226" s="159">
        <f t="shared" si="614"/>
        <v>0</v>
      </c>
      <c r="FA226" s="227">
        <f t="shared" si="615"/>
        <v>1.6</v>
      </c>
      <c r="FB226" s="198">
        <f t="shared" si="513"/>
        <v>-5.3429708361991022</v>
      </c>
      <c r="FC226" s="198">
        <f t="shared" si="554"/>
        <v>0.64000000000000057</v>
      </c>
      <c r="FD226" s="503">
        <f t="shared" si="672"/>
        <v>0</v>
      </c>
      <c r="FE226" s="503">
        <f t="shared" si="617"/>
        <v>0</v>
      </c>
      <c r="FF226" s="503">
        <f t="shared" si="515"/>
        <v>0.2</v>
      </c>
      <c r="FG226" s="503">
        <f t="shared" si="516"/>
        <v>0</v>
      </c>
      <c r="FH226" s="504">
        <f t="shared" si="664"/>
        <v>-3.6271793724990671</v>
      </c>
      <c r="FI226" s="513">
        <f t="shared" si="647"/>
        <v>0.84000000000000052</v>
      </c>
      <c r="FJ226" s="513">
        <f t="shared" si="562"/>
        <v>0.84000000000000052</v>
      </c>
      <c r="FK226" s="513">
        <f t="shared" si="517"/>
        <v>0.84000000000000052</v>
      </c>
      <c r="FL226" s="513">
        <f t="shared" si="618"/>
        <v>0.84000000000000052</v>
      </c>
      <c r="FM226" s="513">
        <f t="shared" si="585"/>
        <v>0.5880000000000003</v>
      </c>
      <c r="FN226" s="103">
        <f t="shared" si="619"/>
        <v>-4.5259733456880582</v>
      </c>
      <c r="FO226" s="178"/>
      <c r="FP226" s="179"/>
      <c r="FQ226" s="36">
        <v>42468</v>
      </c>
      <c r="FR226" s="104">
        <v>8.3879999999999981</v>
      </c>
      <c r="FS226" s="107">
        <v>8.3043499999999995</v>
      </c>
      <c r="FT226" s="173">
        <v>-9.7953832729599739</v>
      </c>
      <c r="FU226" s="197">
        <v>0.4</v>
      </c>
      <c r="FV226" s="218">
        <v>0.54565000000000197</v>
      </c>
      <c r="FW226" s="159">
        <f t="shared" si="620"/>
        <v>0</v>
      </c>
      <c r="FX226" s="227">
        <f t="shared" si="621"/>
        <v>1.1499999999999999</v>
      </c>
      <c r="FY226" s="198">
        <f t="shared" si="521"/>
        <v>-12.201142897049898</v>
      </c>
      <c r="FZ226" s="198">
        <f t="shared" si="555"/>
        <v>0.45999999999999908</v>
      </c>
      <c r="GA226" s="503">
        <f t="shared" si="673"/>
        <v>0</v>
      </c>
      <c r="GB226" s="503">
        <f t="shared" si="623"/>
        <v>0</v>
      </c>
      <c r="GC226" s="503">
        <f t="shared" si="523"/>
        <v>0</v>
      </c>
      <c r="GD226" s="503">
        <f t="shared" si="524"/>
        <v>0</v>
      </c>
      <c r="GE226" s="504">
        <f t="shared" si="665"/>
        <v>-11.681142897049895</v>
      </c>
      <c r="GF226" s="513">
        <f t="shared" si="648"/>
        <v>0.45999999999999908</v>
      </c>
      <c r="GG226" s="513">
        <f t="shared" si="563"/>
        <v>0.45999999999999908</v>
      </c>
      <c r="GH226" s="513">
        <f t="shared" si="525"/>
        <v>0.45999999999999908</v>
      </c>
      <c r="GI226" s="513">
        <f t="shared" si="624"/>
        <v>0.45999999999999908</v>
      </c>
      <c r="GJ226" s="513">
        <f t="shared" si="654"/>
        <v>0.45999999999999908</v>
      </c>
      <c r="GK226" s="103">
        <f t="shared" si="625"/>
        <v>-10.68636781950001</v>
      </c>
      <c r="GL226" s="178"/>
      <c r="GM226" s="179"/>
      <c r="GN226" s="36">
        <v>42468</v>
      </c>
      <c r="GO226" s="104">
        <v>8.3879999999999981</v>
      </c>
      <c r="GP226" s="107">
        <v>8.3043499999999995</v>
      </c>
      <c r="GQ226" s="173">
        <v>-9.7953832729599739</v>
      </c>
      <c r="GR226" s="197">
        <v>0.4</v>
      </c>
      <c r="GS226" s="218">
        <v>-0.30434999999999945</v>
      </c>
      <c r="GT226" s="159">
        <f t="shared" si="626"/>
        <v>0</v>
      </c>
      <c r="GU226" s="227">
        <f t="shared" si="627"/>
        <v>1.1000000000000001</v>
      </c>
      <c r="GV226" s="198">
        <f t="shared" si="529"/>
        <v>-13.098417229128005</v>
      </c>
      <c r="GW226" s="198">
        <f t="shared" si="556"/>
        <v>0.4399999999999995</v>
      </c>
      <c r="GX226" s="503">
        <f t="shared" si="674"/>
        <v>0</v>
      </c>
      <c r="GY226" s="503">
        <f t="shared" si="629"/>
        <v>0</v>
      </c>
      <c r="GZ226" s="503">
        <f t="shared" si="531"/>
        <v>0</v>
      </c>
      <c r="HA226" s="503">
        <f t="shared" si="532"/>
        <v>0</v>
      </c>
      <c r="HB226" s="504">
        <f t="shared" si="666"/>
        <v>-12.476871358261212</v>
      </c>
      <c r="HC226" s="513">
        <f t="shared" si="649"/>
        <v>0.4399999999999995</v>
      </c>
      <c r="HD226" s="513">
        <f t="shared" si="564"/>
        <v>0.4399999999999995</v>
      </c>
      <c r="HE226" s="513">
        <f t="shared" si="533"/>
        <v>0.4399999999999995</v>
      </c>
      <c r="HF226" s="513">
        <f t="shared" si="630"/>
        <v>0.4399999999999995</v>
      </c>
      <c r="HG226" s="513">
        <f t="shared" si="655"/>
        <v>0.4399999999999995</v>
      </c>
      <c r="HH226" s="103">
        <f t="shared" si="631"/>
        <v>-11.690252891940974</v>
      </c>
      <c r="HJ226" s="179"/>
      <c r="HK226" s="36">
        <v>42468</v>
      </c>
      <c r="HL226" s="104">
        <v>8.3879999999999981</v>
      </c>
      <c r="HM226" s="107">
        <v>8.3043499999999995</v>
      </c>
      <c r="HN226" s="173">
        <v>-9.7953832729599739</v>
      </c>
      <c r="HO226" s="197">
        <v>0.4</v>
      </c>
      <c r="HP226" s="218">
        <v>9.5650000000000901E-2</v>
      </c>
      <c r="HQ226" s="159">
        <f t="shared" si="632"/>
        <v>0</v>
      </c>
      <c r="HR226" s="227">
        <f t="shared" si="633"/>
        <v>1.1499999999999999</v>
      </c>
      <c r="HS226" s="198">
        <f t="shared" si="537"/>
        <v>-16.318378465791209</v>
      </c>
      <c r="HT226" s="198">
        <f t="shared" si="557"/>
        <v>0.46000000000000085</v>
      </c>
      <c r="HU226" s="503">
        <f t="shared" si="675"/>
        <v>0</v>
      </c>
      <c r="HV226" s="503">
        <f t="shared" si="635"/>
        <v>0</v>
      </c>
      <c r="HW226" s="503">
        <f t="shared" si="539"/>
        <v>0</v>
      </c>
      <c r="HX226" s="503">
        <f t="shared" si="540"/>
        <v>0</v>
      </c>
      <c r="HY226" s="504">
        <f t="shared" si="667"/>
        <v>-14.827460217479207</v>
      </c>
      <c r="HZ226" s="513">
        <f t="shared" si="650"/>
        <v>0.46000000000000085</v>
      </c>
      <c r="IA226" s="513">
        <f t="shared" si="565"/>
        <v>0.46000000000000085</v>
      </c>
      <c r="IB226" s="513">
        <f t="shared" si="541"/>
        <v>0.46000000000000085</v>
      </c>
      <c r="IC226" s="513">
        <f t="shared" si="636"/>
        <v>0.46000000000000085</v>
      </c>
      <c r="ID226" s="513">
        <f t="shared" si="656"/>
        <v>0.46000000000000085</v>
      </c>
      <c r="IE226" s="103">
        <f t="shared" si="637"/>
        <v>-11.012221032838898</v>
      </c>
      <c r="IG226" s="179"/>
      <c r="IH226" s="36">
        <v>42468</v>
      </c>
      <c r="II226" s="104">
        <v>8.3879999999999981</v>
      </c>
      <c r="IJ226" s="107">
        <v>8.3043499999999995</v>
      </c>
      <c r="IK226" s="173">
        <v>-9.7953832729599739</v>
      </c>
      <c r="IL226" s="197">
        <v>0.4</v>
      </c>
      <c r="IM226" s="218"/>
      <c r="IN226" s="159">
        <f t="shared" si="638"/>
        <v>0</v>
      </c>
      <c r="IO226" s="227">
        <f t="shared" si="639"/>
        <v>1.1000000000000001</v>
      </c>
      <c r="IP226" s="198">
        <f t="shared" si="545"/>
        <v>-9.3144949788579048</v>
      </c>
      <c r="IQ226" s="198">
        <f t="shared" si="558"/>
        <v>0.4399999999999995</v>
      </c>
      <c r="IR226" s="503">
        <f t="shared" si="676"/>
        <v>0</v>
      </c>
      <c r="IS226" s="503">
        <f t="shared" si="641"/>
        <v>0</v>
      </c>
      <c r="IT226" s="503">
        <f t="shared" si="547"/>
        <v>0</v>
      </c>
      <c r="IU226" s="503">
        <f t="shared" si="548"/>
        <v>0</v>
      </c>
      <c r="IV226" s="504">
        <f t="shared" si="668"/>
        <v>-8.8586627198270875</v>
      </c>
      <c r="IW226" s="513">
        <f t="shared" si="651"/>
        <v>0.4399999999999995</v>
      </c>
      <c r="IX226" s="513">
        <f t="shared" si="566"/>
        <v>0.4399999999999995</v>
      </c>
      <c r="IY226" s="513">
        <f t="shared" si="549"/>
        <v>0.4399999999999995</v>
      </c>
      <c r="IZ226" s="513">
        <f t="shared" si="642"/>
        <v>0.4399999999999995</v>
      </c>
      <c r="JA226" s="513">
        <f t="shared" si="657"/>
        <v>0.4399999999999995</v>
      </c>
      <c r="JB226" s="103">
        <f t="shared" si="643"/>
        <v>-8.4595090662719805</v>
      </c>
      <c r="JC226" s="227"/>
      <c r="JD226" s="170">
        <v>-9.7953832729599739</v>
      </c>
      <c r="JF226" s="159">
        <v>-1.9543499999999998</v>
      </c>
      <c r="JG226" s="159"/>
      <c r="JH226" s="159"/>
      <c r="JJ226" s="159">
        <v>2.9956500000000013</v>
      </c>
      <c r="JK226" s="159"/>
      <c r="JL226" s="159"/>
      <c r="JN226" s="159">
        <v>0.14564999999999984</v>
      </c>
      <c r="JO226" s="159"/>
      <c r="JP226" s="159"/>
      <c r="JR226" s="159">
        <v>3.5956499999999991</v>
      </c>
      <c r="JS226" s="159"/>
      <c r="JT226" s="159"/>
      <c r="JV226" s="159">
        <v>0.54565000000000197</v>
      </c>
      <c r="JW226" s="159"/>
      <c r="JX226" s="159"/>
      <c r="JZ226" s="159">
        <v>-0.30434999999999945</v>
      </c>
      <c r="KA226" s="159">
        <f t="shared" si="594"/>
        <v>-11.690252891940974</v>
      </c>
      <c r="KB226" s="159"/>
      <c r="KD226" s="370">
        <v>9.5650000000000901E-2</v>
      </c>
      <c r="KE226" s="159">
        <f t="shared" si="595"/>
        <v>-11.012221032838898</v>
      </c>
      <c r="KF226" s="159"/>
      <c r="KH226" s="218"/>
      <c r="KI226" s="159"/>
      <c r="KJ226" s="159"/>
      <c r="KK226" s="36">
        <v>42468</v>
      </c>
      <c r="KL226" s="36"/>
    </row>
    <row r="227" spans="1:315" ht="15.75" thickBot="1" x14ac:dyDescent="0.3">
      <c r="A227" s="95">
        <v>41372</v>
      </c>
      <c r="B227" s="36">
        <v>41372</v>
      </c>
      <c r="C227" s="303">
        <v>6.35</v>
      </c>
      <c r="D227" s="303">
        <v>11.3</v>
      </c>
      <c r="E227" s="303">
        <v>8.4499999999999993</v>
      </c>
      <c r="F227" s="303">
        <v>11.899999999999999</v>
      </c>
      <c r="G227" s="303">
        <v>8.8500000000000014</v>
      </c>
      <c r="H227" s="303">
        <v>8</v>
      </c>
      <c r="I227" s="303">
        <v>8.4</v>
      </c>
      <c r="J227" s="303"/>
      <c r="K227" s="105"/>
      <c r="L227" s="36">
        <v>42468</v>
      </c>
      <c r="M227" s="104">
        <v>8.3879999999999981</v>
      </c>
      <c r="N227" s="98">
        <f t="shared" si="658"/>
        <v>8.3043499999999995</v>
      </c>
      <c r="O227" s="107">
        <f t="shared" si="659"/>
        <v>8.221166666666667</v>
      </c>
      <c r="P227" s="264"/>
      <c r="Q227" s="177">
        <v>42468</v>
      </c>
      <c r="R227" s="303">
        <v>6.35</v>
      </c>
      <c r="S227" s="219">
        <v>-1.9543499999999998</v>
      </c>
      <c r="U227" s="303">
        <v>11.3</v>
      </c>
      <c r="V227" s="219">
        <v>2.9956500000000013</v>
      </c>
      <c r="X227" s="303">
        <v>8.4499999999999993</v>
      </c>
      <c r="Y227" s="219">
        <v>0.14564999999999984</v>
      </c>
      <c r="AA227" s="303">
        <v>11.899999999999999</v>
      </c>
      <c r="AB227" s="219">
        <v>3.5956499999999991</v>
      </c>
      <c r="AD227" s="303">
        <v>8.8500000000000014</v>
      </c>
      <c r="AE227" s="218">
        <v>0.54565000000000197</v>
      </c>
      <c r="AG227" s="303">
        <v>8</v>
      </c>
      <c r="AH227" s="218">
        <v>-0.30434999999999945</v>
      </c>
      <c r="AJ227" s="303">
        <v>8.4</v>
      </c>
      <c r="AK227" s="218">
        <v>9.5650000000000901E-2</v>
      </c>
      <c r="AL227" s="103"/>
      <c r="AM227" s="485"/>
      <c r="AN227" s="103"/>
      <c r="AO227" s="103"/>
      <c r="AZ227" s="36">
        <v>42469</v>
      </c>
      <c r="BA227" s="303">
        <v>6.6999999999999993</v>
      </c>
      <c r="BC227" s="303">
        <v>10.7</v>
      </c>
      <c r="BE227" s="303">
        <v>8.5500000000000007</v>
      </c>
      <c r="BG227" s="303">
        <v>13.85</v>
      </c>
      <c r="BI227" s="303">
        <v>8.4</v>
      </c>
      <c r="BJ227" s="184"/>
      <c r="BK227" s="303">
        <v>8.85</v>
      </c>
      <c r="BL227" s="374"/>
      <c r="BM227" s="303">
        <v>8.85</v>
      </c>
      <c r="BN227" s="227">
        <v>-10.720564814814814</v>
      </c>
      <c r="BP227" s="227"/>
      <c r="BQ227">
        <f t="shared" si="578"/>
        <v>1</v>
      </c>
      <c r="BR227" s="36">
        <v>42453</v>
      </c>
      <c r="BS227">
        <v>158</v>
      </c>
      <c r="BT227">
        <f t="shared" si="575"/>
        <v>1.58</v>
      </c>
      <c r="BU227" s="100"/>
      <c r="BV227" s="36">
        <v>42469</v>
      </c>
      <c r="BW227" s="100">
        <v>173</v>
      </c>
      <c r="BX227" s="100">
        <f t="shared" si="576"/>
        <v>1.73</v>
      </c>
      <c r="BY227" s="100">
        <f t="shared" si="577"/>
        <v>-9.2653853375599837</v>
      </c>
      <c r="BZ227" s="100"/>
      <c r="CA227" s="100"/>
      <c r="CC227" s="36">
        <v>42469</v>
      </c>
      <c r="CD227" s="104">
        <v>8.5566999999999993</v>
      </c>
      <c r="CE227" s="107">
        <v>8.4723499999999987</v>
      </c>
      <c r="CF227" s="173">
        <v>-9.2653853375599837</v>
      </c>
      <c r="CG227" s="197">
        <v>0.4</v>
      </c>
      <c r="CH227" s="219">
        <v>-1.7723499999999994</v>
      </c>
      <c r="CI227" s="159">
        <f t="shared" si="596"/>
        <v>1.05</v>
      </c>
      <c r="CJ227" s="227">
        <f t="shared" si="597"/>
        <v>0</v>
      </c>
      <c r="CK227" s="198">
        <f t="shared" si="489"/>
        <v>-8.5148329403558236</v>
      </c>
      <c r="CL227" s="198">
        <f t="shared" si="551"/>
        <v>0.41999999999999993</v>
      </c>
      <c r="CM227" s="503">
        <f t="shared" si="669"/>
        <v>0</v>
      </c>
      <c r="CN227" s="503">
        <f t="shared" si="599"/>
        <v>0</v>
      </c>
      <c r="CO227" s="503">
        <f t="shared" si="491"/>
        <v>0</v>
      </c>
      <c r="CP227" s="503">
        <f t="shared" si="492"/>
        <v>0</v>
      </c>
      <c r="CQ227" s="504">
        <f t="shared" si="661"/>
        <v>-8.3648329403558215</v>
      </c>
      <c r="CR227" s="513">
        <f t="shared" si="644"/>
        <v>0.41999999999999993</v>
      </c>
      <c r="CS227" s="513">
        <f t="shared" si="559"/>
        <v>0.41999999999999993</v>
      </c>
      <c r="CT227" s="513">
        <f t="shared" si="493"/>
        <v>0.41999999999999993</v>
      </c>
      <c r="CU227" s="513">
        <f t="shared" si="600"/>
        <v>0.41999999999999993</v>
      </c>
      <c r="CV227" s="513">
        <f t="shared" si="652"/>
        <v>0.41999999999999993</v>
      </c>
      <c r="CW227" s="103">
        <f t="shared" si="601"/>
        <v>-7.4489276948918253</v>
      </c>
      <c r="CZ227" s="36">
        <v>42469</v>
      </c>
      <c r="DA227" s="104">
        <v>8.5566999999999993</v>
      </c>
      <c r="DB227" s="107">
        <v>8.4723499999999987</v>
      </c>
      <c r="DC227" s="173">
        <v>-9.2653853375599837</v>
      </c>
      <c r="DD227" s="197">
        <v>0.4</v>
      </c>
      <c r="DE227" s="219">
        <v>2.2276500000000006</v>
      </c>
      <c r="DF227" s="159">
        <f t="shared" si="602"/>
        <v>0</v>
      </c>
      <c r="DG227" s="227">
        <f t="shared" si="603"/>
        <v>1.4</v>
      </c>
      <c r="DH227" s="198">
        <f t="shared" si="497"/>
        <v>-12.423218814775272</v>
      </c>
      <c r="DI227" s="198">
        <f t="shared" si="552"/>
        <v>0.5600000000000005</v>
      </c>
      <c r="DJ227" s="503">
        <f t="shared" si="670"/>
        <v>0</v>
      </c>
      <c r="DK227" s="503">
        <f t="shared" si="605"/>
        <v>0</v>
      </c>
      <c r="DL227" s="503">
        <f t="shared" si="499"/>
        <v>0</v>
      </c>
      <c r="DM227" s="503">
        <f t="shared" si="500"/>
        <v>0</v>
      </c>
      <c r="DN227" s="504">
        <f t="shared" si="662"/>
        <v>-12.12274266989527</v>
      </c>
      <c r="DO227" s="513">
        <f t="shared" si="645"/>
        <v>0.5600000000000005</v>
      </c>
      <c r="DP227" s="513">
        <f t="shared" si="560"/>
        <v>0.5600000000000005</v>
      </c>
      <c r="DQ227" s="513">
        <f t="shared" si="501"/>
        <v>0.5600000000000005</v>
      </c>
      <c r="DR227" s="513">
        <f t="shared" si="606"/>
        <v>0.5600000000000005</v>
      </c>
      <c r="DS227" s="513">
        <f t="shared" si="653"/>
        <v>0.5600000000000005</v>
      </c>
      <c r="DT227" s="103">
        <f t="shared" si="607"/>
        <v>-9.3038281186452281</v>
      </c>
      <c r="DU227" s="178"/>
      <c r="DV227" s="179"/>
      <c r="DW227" s="36">
        <v>42469</v>
      </c>
      <c r="DX227" s="104">
        <v>8.5566999999999993</v>
      </c>
      <c r="DY227" s="107">
        <v>8.4723499999999987</v>
      </c>
      <c r="DZ227" s="173">
        <v>-9.2653853375599837</v>
      </c>
      <c r="EA227" s="197">
        <v>0.4</v>
      </c>
      <c r="EB227" s="219">
        <v>7.7650000000001995E-2</v>
      </c>
      <c r="EC227" s="159">
        <f t="shared" si="608"/>
        <v>0</v>
      </c>
      <c r="ED227" s="227">
        <f t="shared" si="609"/>
        <v>1.1499999999999999</v>
      </c>
      <c r="EE227" s="198">
        <f t="shared" si="505"/>
        <v>-2.5084996932971442</v>
      </c>
      <c r="EF227" s="198">
        <f t="shared" si="553"/>
        <v>0.45999999999999996</v>
      </c>
      <c r="EG227" s="503">
        <f t="shared" si="671"/>
        <v>0</v>
      </c>
      <c r="EH227" s="503">
        <f t="shared" si="611"/>
        <v>0</v>
      </c>
      <c r="EI227" s="503">
        <f t="shared" si="507"/>
        <v>0</v>
      </c>
      <c r="EJ227" s="503">
        <f t="shared" si="508"/>
        <v>0</v>
      </c>
      <c r="EK227" s="504">
        <f t="shared" si="663"/>
        <v>1.0938061865868516</v>
      </c>
      <c r="EL227" s="513">
        <f t="shared" si="646"/>
        <v>0.45999999999999996</v>
      </c>
      <c r="EM227" s="513">
        <f t="shared" si="561"/>
        <v>0.45999999999999996</v>
      </c>
      <c r="EN227" s="513">
        <f t="shared" si="509"/>
        <v>0.45999999999999996</v>
      </c>
      <c r="EO227" s="513">
        <f t="shared" si="612"/>
        <v>0.45999999999999996</v>
      </c>
      <c r="EP227" s="513">
        <f t="shared" si="584"/>
        <v>0.32199999999999995</v>
      </c>
      <c r="EQ227" s="103">
        <f t="shared" si="613"/>
        <v>-2.2198743134663288</v>
      </c>
      <c r="ER227" s="178"/>
      <c r="ES227" s="179"/>
      <c r="ET227" s="36">
        <v>42469</v>
      </c>
      <c r="EU227" s="104">
        <v>8.5566999999999993</v>
      </c>
      <c r="EV227" s="107">
        <v>8.4723499999999987</v>
      </c>
      <c r="EW227" s="173">
        <v>-9.2653853375599837</v>
      </c>
      <c r="EX227" s="197">
        <v>0.4</v>
      </c>
      <c r="EY227" s="219">
        <v>5.3776500000000009</v>
      </c>
      <c r="EZ227" s="159">
        <f t="shared" si="614"/>
        <v>0</v>
      </c>
      <c r="FA227" s="227">
        <f t="shared" si="615"/>
        <v>1.8</v>
      </c>
      <c r="FB227" s="198">
        <f t="shared" si="513"/>
        <v>-4.6229708361991024</v>
      </c>
      <c r="FC227" s="198">
        <f t="shared" si="554"/>
        <v>0.71999999999999975</v>
      </c>
      <c r="FD227" s="503">
        <f t="shared" si="672"/>
        <v>0</v>
      </c>
      <c r="FE227" s="503">
        <f t="shared" si="617"/>
        <v>0</v>
      </c>
      <c r="FF227" s="503">
        <f t="shared" si="515"/>
        <v>0.2</v>
      </c>
      <c r="FG227" s="503">
        <f t="shared" si="516"/>
        <v>0</v>
      </c>
      <c r="FH227" s="504">
        <f t="shared" si="664"/>
        <v>-2.7071793724990671</v>
      </c>
      <c r="FI227" s="513">
        <f t="shared" si="647"/>
        <v>0.91999999999999971</v>
      </c>
      <c r="FJ227" s="513">
        <f t="shared" si="562"/>
        <v>0.91999999999999971</v>
      </c>
      <c r="FK227" s="513">
        <f t="shared" si="517"/>
        <v>0.91999999999999971</v>
      </c>
      <c r="FL227" s="513">
        <f t="shared" si="618"/>
        <v>0.91999999999999971</v>
      </c>
      <c r="FM227" s="513">
        <f t="shared" si="585"/>
        <v>0.64399999999999979</v>
      </c>
      <c r="FN227" s="103">
        <f t="shared" si="619"/>
        <v>-3.8819733456880585</v>
      </c>
      <c r="FO227" s="178"/>
      <c r="FP227" s="179"/>
      <c r="FQ227" s="36">
        <v>42469</v>
      </c>
      <c r="FR227" s="104">
        <v>8.5566999999999993</v>
      </c>
      <c r="FS227" s="107">
        <v>8.4723499999999987</v>
      </c>
      <c r="FT227" s="173">
        <v>-9.2653853375599837</v>
      </c>
      <c r="FU227" s="197">
        <v>0.4</v>
      </c>
      <c r="FV227" s="218">
        <v>-7.234999999999836E-2</v>
      </c>
      <c r="FW227" s="159">
        <f t="shared" si="620"/>
        <v>0</v>
      </c>
      <c r="FX227" s="227">
        <f t="shared" si="621"/>
        <v>1.1000000000000001</v>
      </c>
      <c r="FY227" s="198">
        <f t="shared" si="521"/>
        <v>-11.761142897049899</v>
      </c>
      <c r="FZ227" s="198">
        <f t="shared" si="555"/>
        <v>0.4399999999999995</v>
      </c>
      <c r="GA227" s="503">
        <f t="shared" si="673"/>
        <v>0</v>
      </c>
      <c r="GB227" s="503">
        <f t="shared" si="623"/>
        <v>0</v>
      </c>
      <c r="GC227" s="503">
        <f t="shared" si="523"/>
        <v>0</v>
      </c>
      <c r="GD227" s="503">
        <f t="shared" si="524"/>
        <v>0</v>
      </c>
      <c r="GE227" s="504">
        <f t="shared" si="665"/>
        <v>-11.241142897049896</v>
      </c>
      <c r="GF227" s="513">
        <f t="shared" si="648"/>
        <v>0.4399999999999995</v>
      </c>
      <c r="GG227" s="513">
        <f t="shared" si="563"/>
        <v>0.4399999999999995</v>
      </c>
      <c r="GH227" s="513">
        <f t="shared" si="525"/>
        <v>0.4399999999999995</v>
      </c>
      <c r="GI227" s="513">
        <f t="shared" si="624"/>
        <v>0.4399999999999995</v>
      </c>
      <c r="GJ227" s="513">
        <f t="shared" si="654"/>
        <v>0.4399999999999995</v>
      </c>
      <c r="GK227" s="103">
        <f t="shared" si="625"/>
        <v>-10.24636781950001</v>
      </c>
      <c r="GL227" s="178"/>
      <c r="GM227" s="179"/>
      <c r="GN227" s="36">
        <v>42469</v>
      </c>
      <c r="GO227" s="104">
        <v>8.5566999999999993</v>
      </c>
      <c r="GP227" s="107">
        <v>8.4723499999999987</v>
      </c>
      <c r="GQ227" s="173">
        <v>-9.2653853375599837</v>
      </c>
      <c r="GR227" s="197">
        <v>0.4</v>
      </c>
      <c r="GS227" s="218">
        <v>0.37765000000000093</v>
      </c>
      <c r="GT227" s="159">
        <f t="shared" si="626"/>
        <v>0</v>
      </c>
      <c r="GU227" s="227">
        <f t="shared" si="627"/>
        <v>1.1499999999999999</v>
      </c>
      <c r="GV227" s="198">
        <f t="shared" si="529"/>
        <v>-12.638417229128006</v>
      </c>
      <c r="GW227" s="198">
        <f t="shared" si="556"/>
        <v>0.45999999999999908</v>
      </c>
      <c r="GX227" s="503">
        <f t="shared" si="674"/>
        <v>0</v>
      </c>
      <c r="GY227" s="503">
        <f t="shared" si="629"/>
        <v>0</v>
      </c>
      <c r="GZ227" s="503">
        <f t="shared" si="531"/>
        <v>0</v>
      </c>
      <c r="HA227" s="503">
        <f t="shared" si="532"/>
        <v>0</v>
      </c>
      <c r="HB227" s="504">
        <f t="shared" si="666"/>
        <v>-12.016871358261213</v>
      </c>
      <c r="HC227" s="513">
        <f t="shared" si="649"/>
        <v>0.45999999999999908</v>
      </c>
      <c r="HD227" s="513">
        <f t="shared" si="564"/>
        <v>0.45999999999999908</v>
      </c>
      <c r="HE227" s="513">
        <f t="shared" si="533"/>
        <v>0.45999999999999908</v>
      </c>
      <c r="HF227" s="513">
        <f t="shared" si="630"/>
        <v>0.59799999999999887</v>
      </c>
      <c r="HG227" s="513">
        <f t="shared" si="655"/>
        <v>0.59799999999999887</v>
      </c>
      <c r="HH227" s="103">
        <f t="shared" si="631"/>
        <v>-11.092252891940975</v>
      </c>
      <c r="HJ227" s="179"/>
      <c r="HK227" s="36">
        <v>42469</v>
      </c>
      <c r="HL227" s="104">
        <v>8.5566999999999993</v>
      </c>
      <c r="HM227" s="107">
        <v>8.4723499999999987</v>
      </c>
      <c r="HN227" s="173">
        <v>-9.2653853375599837</v>
      </c>
      <c r="HO227" s="197">
        <v>0.4</v>
      </c>
      <c r="HP227" s="218">
        <v>0.37765000000000093</v>
      </c>
      <c r="HQ227" s="159">
        <f t="shared" si="632"/>
        <v>0</v>
      </c>
      <c r="HR227" s="227">
        <f t="shared" si="633"/>
        <v>1.1499999999999999</v>
      </c>
      <c r="HS227" s="198">
        <f t="shared" si="537"/>
        <v>-15.858378465791208</v>
      </c>
      <c r="HT227" s="198">
        <f t="shared" si="557"/>
        <v>0.46000000000000085</v>
      </c>
      <c r="HU227" s="503">
        <f t="shared" si="675"/>
        <v>0</v>
      </c>
      <c r="HV227" s="503">
        <f t="shared" si="635"/>
        <v>0</v>
      </c>
      <c r="HW227" s="503">
        <f t="shared" si="539"/>
        <v>0</v>
      </c>
      <c r="HX227" s="503">
        <f t="shared" si="540"/>
        <v>0</v>
      </c>
      <c r="HY227" s="504">
        <f t="shared" si="667"/>
        <v>-14.367460217479206</v>
      </c>
      <c r="HZ227" s="513">
        <f t="shared" si="650"/>
        <v>0.46000000000000085</v>
      </c>
      <c r="IA227" s="513">
        <f t="shared" si="565"/>
        <v>0.46000000000000085</v>
      </c>
      <c r="IB227" s="513">
        <f t="shared" si="541"/>
        <v>0.46000000000000085</v>
      </c>
      <c r="IC227" s="513">
        <f t="shared" si="636"/>
        <v>0.46000000000000085</v>
      </c>
      <c r="ID227" s="513">
        <f t="shared" si="656"/>
        <v>0.46000000000000085</v>
      </c>
      <c r="IE227" s="103">
        <f t="shared" si="637"/>
        <v>-10.552221032838897</v>
      </c>
      <c r="IF227" s="228">
        <v>-10.720564814814814</v>
      </c>
      <c r="IG227" s="179"/>
      <c r="IH227" s="36">
        <v>42469</v>
      </c>
      <c r="II227" s="104">
        <v>8.5566999999999993</v>
      </c>
      <c r="IJ227" s="107">
        <v>8.4723499999999987</v>
      </c>
      <c r="IK227" s="173">
        <v>-9.2653853375599837</v>
      </c>
      <c r="IL227" s="197">
        <v>0.4</v>
      </c>
      <c r="IM227" s="218"/>
      <c r="IN227" s="159">
        <f t="shared" si="638"/>
        <v>0</v>
      </c>
      <c r="IO227" s="227">
        <f t="shared" si="639"/>
        <v>1.1000000000000001</v>
      </c>
      <c r="IP227" s="198">
        <f t="shared" si="545"/>
        <v>-8.8744949788579053</v>
      </c>
      <c r="IQ227" s="198">
        <f t="shared" si="558"/>
        <v>0.4399999999999995</v>
      </c>
      <c r="IR227" s="503">
        <f t="shared" si="676"/>
        <v>0</v>
      </c>
      <c r="IS227" s="503">
        <f t="shared" si="641"/>
        <v>0</v>
      </c>
      <c r="IT227" s="503">
        <f t="shared" si="547"/>
        <v>0</v>
      </c>
      <c r="IU227" s="503">
        <f t="shared" si="548"/>
        <v>0</v>
      </c>
      <c r="IV227" s="504">
        <f t="shared" si="668"/>
        <v>-8.418662719827088</v>
      </c>
      <c r="IW227" s="513">
        <f t="shared" si="651"/>
        <v>0.4399999999999995</v>
      </c>
      <c r="IX227" s="513">
        <f t="shared" si="566"/>
        <v>0.4399999999999995</v>
      </c>
      <c r="IY227" s="513">
        <f t="shared" si="549"/>
        <v>0.4399999999999995</v>
      </c>
      <c r="IZ227" s="513">
        <f t="shared" si="642"/>
        <v>0.4399999999999995</v>
      </c>
      <c r="JA227" s="513">
        <f t="shared" si="657"/>
        <v>0.4399999999999995</v>
      </c>
      <c r="JB227" s="103">
        <f t="shared" si="643"/>
        <v>-8.019509066271981</v>
      </c>
      <c r="JC227" s="227"/>
      <c r="JD227" s="170">
        <v>-9.2653853375599837</v>
      </c>
      <c r="JF227" s="159">
        <v>-1.7723499999999994</v>
      </c>
      <c r="JG227" s="159"/>
      <c r="JH227" s="159"/>
      <c r="JJ227" s="159">
        <v>2.2276500000000006</v>
      </c>
      <c r="JK227" s="159"/>
      <c r="JL227" s="159"/>
      <c r="JN227" s="159">
        <v>7.7650000000001995E-2</v>
      </c>
      <c r="JO227" s="159"/>
      <c r="JP227" s="159"/>
      <c r="JR227" s="159">
        <v>5.3776500000000009</v>
      </c>
      <c r="JS227" s="159"/>
      <c r="JT227" s="159"/>
      <c r="JV227" s="159">
        <v>-7.234999999999836E-2</v>
      </c>
      <c r="JW227" s="159"/>
      <c r="JX227" s="159"/>
      <c r="JZ227" s="159">
        <v>0.37765000000000093</v>
      </c>
      <c r="KA227" s="159">
        <f t="shared" si="594"/>
        <v>-11.092252891940975</v>
      </c>
      <c r="KB227" s="159"/>
      <c r="KD227" s="370">
        <v>0.37765000000000093</v>
      </c>
      <c r="KE227" s="159">
        <f t="shared" si="595"/>
        <v>-10.552221032838897</v>
      </c>
      <c r="KF227" s="228">
        <v>-10.720564814814814</v>
      </c>
      <c r="KH227" s="218"/>
      <c r="KI227" s="227"/>
      <c r="KJ227" s="227"/>
      <c r="KK227" s="36">
        <v>42469</v>
      </c>
      <c r="KL227" s="36"/>
    </row>
    <row r="228" spans="1:315" ht="15.75" thickBot="1" x14ac:dyDescent="0.3">
      <c r="A228" s="95">
        <v>41373</v>
      </c>
      <c r="B228" s="36">
        <v>41373</v>
      </c>
      <c r="C228" s="303">
        <v>6.6999999999999993</v>
      </c>
      <c r="D228" s="303">
        <v>10.7</v>
      </c>
      <c r="E228" s="303">
        <v>8.5500000000000007</v>
      </c>
      <c r="F228" s="303">
        <v>13.85</v>
      </c>
      <c r="G228" s="303">
        <v>8.4</v>
      </c>
      <c r="H228" s="303">
        <v>8.85</v>
      </c>
      <c r="I228" s="303">
        <v>8.85</v>
      </c>
      <c r="J228" s="303"/>
      <c r="K228" s="105"/>
      <c r="L228" s="36">
        <v>42469</v>
      </c>
      <c r="M228" s="104">
        <v>8.5566999999999993</v>
      </c>
      <c r="N228" s="98">
        <f t="shared" si="658"/>
        <v>8.4723499999999987</v>
      </c>
      <c r="O228" s="107">
        <f t="shared" si="659"/>
        <v>8.3884666666666661</v>
      </c>
      <c r="P228" s="264"/>
      <c r="Q228" s="177">
        <v>42469</v>
      </c>
      <c r="R228" s="303">
        <v>6.6999999999999993</v>
      </c>
      <c r="S228" s="219">
        <v>-1.7723499999999994</v>
      </c>
      <c r="U228" s="303">
        <v>10.7</v>
      </c>
      <c r="V228" s="219">
        <v>2.2276500000000006</v>
      </c>
      <c r="X228" s="303">
        <v>8.5500000000000007</v>
      </c>
      <c r="Y228" s="219">
        <v>7.7650000000001995E-2</v>
      </c>
      <c r="AA228" s="303">
        <v>13.85</v>
      </c>
      <c r="AB228" s="219">
        <v>5.3776500000000009</v>
      </c>
      <c r="AD228" s="303">
        <v>8.4</v>
      </c>
      <c r="AE228" s="218">
        <v>-7.234999999999836E-2</v>
      </c>
      <c r="AG228" s="303">
        <v>8.85</v>
      </c>
      <c r="AH228" s="218">
        <v>0.37765000000000093</v>
      </c>
      <c r="AJ228" s="303">
        <v>8.85</v>
      </c>
      <c r="AK228" s="218">
        <v>0.37765000000000093</v>
      </c>
      <c r="AL228" s="103">
        <v>-10.720564814814814</v>
      </c>
      <c r="AN228" s="103"/>
      <c r="AO228" s="103"/>
      <c r="AZ228" s="36">
        <v>42470</v>
      </c>
      <c r="BA228" s="303">
        <v>7.75</v>
      </c>
      <c r="BC228" s="303">
        <v>8.5</v>
      </c>
      <c r="BE228" s="303">
        <v>10.100000000000001</v>
      </c>
      <c r="BG228" s="303">
        <v>12.25</v>
      </c>
      <c r="BI228" s="303">
        <v>5.9</v>
      </c>
      <c r="BJ228" s="184"/>
      <c r="BK228" s="303">
        <v>9.15</v>
      </c>
      <c r="BL228" s="498">
        <v>-11.010977777777782</v>
      </c>
      <c r="BM228" s="303">
        <v>9</v>
      </c>
      <c r="BN228" s="227"/>
      <c r="BO228" s="182"/>
      <c r="BP228" s="227"/>
      <c r="BQ228">
        <f t="shared" si="578"/>
        <v>1</v>
      </c>
      <c r="BR228" s="36">
        <v>42454</v>
      </c>
      <c r="BS228">
        <v>159</v>
      </c>
      <c r="BT228">
        <f t="shared" si="575"/>
        <v>1.59</v>
      </c>
      <c r="BU228" s="100"/>
      <c r="BV228" s="36">
        <v>42470</v>
      </c>
      <c r="BW228" s="100">
        <v>174</v>
      </c>
      <c r="BX228" s="100">
        <f t="shared" si="576"/>
        <v>1.74</v>
      </c>
      <c r="BY228" s="100">
        <f t="shared" si="577"/>
        <v>-8.7195332601599986</v>
      </c>
      <c r="BZ228" s="100"/>
      <c r="CA228" s="100"/>
      <c r="CC228" s="36">
        <v>42470</v>
      </c>
      <c r="CD228" s="104">
        <v>8.7268000000000008</v>
      </c>
      <c r="CE228" s="107">
        <v>8.64175</v>
      </c>
      <c r="CF228" s="173">
        <v>-8.7195332601599986</v>
      </c>
      <c r="CG228" s="197">
        <v>0.4</v>
      </c>
      <c r="CH228" s="219">
        <v>-0.89175000000000004</v>
      </c>
      <c r="CI228" s="159">
        <f t="shared" si="596"/>
        <v>0</v>
      </c>
      <c r="CJ228" s="227">
        <f t="shared" si="597"/>
        <v>1.1000000000000001</v>
      </c>
      <c r="CK228" s="198">
        <f t="shared" si="489"/>
        <v>-8.0748329403558241</v>
      </c>
      <c r="CL228" s="198">
        <f t="shared" si="551"/>
        <v>0.4399999999999995</v>
      </c>
      <c r="CM228" s="503">
        <f t="shared" si="669"/>
        <v>0</v>
      </c>
      <c r="CN228" s="503">
        <f t="shared" si="599"/>
        <v>0</v>
      </c>
      <c r="CO228" s="503">
        <f t="shared" si="491"/>
        <v>0</v>
      </c>
      <c r="CP228" s="503">
        <f t="shared" si="492"/>
        <v>0</v>
      </c>
      <c r="CQ228" s="504">
        <f t="shared" si="661"/>
        <v>-7.924832940355822</v>
      </c>
      <c r="CR228" s="513">
        <f t="shared" si="644"/>
        <v>0.4399999999999995</v>
      </c>
      <c r="CS228" s="513">
        <f t="shared" si="559"/>
        <v>0.4399999999999995</v>
      </c>
      <c r="CT228" s="513">
        <f t="shared" si="493"/>
        <v>0.4399999999999995</v>
      </c>
      <c r="CU228" s="513">
        <f t="shared" si="600"/>
        <v>0.4399999999999995</v>
      </c>
      <c r="CV228" s="513">
        <f t="shared" si="652"/>
        <v>0.4399999999999995</v>
      </c>
      <c r="CW228" s="103">
        <f t="shared" si="601"/>
        <v>-7.0089276948918258</v>
      </c>
      <c r="CZ228" s="36">
        <v>42470</v>
      </c>
      <c r="DA228" s="104">
        <v>8.7268000000000008</v>
      </c>
      <c r="DB228" s="107">
        <v>8.64175</v>
      </c>
      <c r="DC228" s="173">
        <v>-8.7195332601599986</v>
      </c>
      <c r="DD228" s="197">
        <v>0.4</v>
      </c>
      <c r="DE228" s="219">
        <v>-0.14175000000000004</v>
      </c>
      <c r="DF228" s="159">
        <f t="shared" si="602"/>
        <v>0</v>
      </c>
      <c r="DG228" s="227">
        <f t="shared" si="603"/>
        <v>1.1000000000000001</v>
      </c>
      <c r="DH228" s="198">
        <f t="shared" si="497"/>
        <v>-11.983218814775272</v>
      </c>
      <c r="DI228" s="198">
        <f t="shared" si="552"/>
        <v>0.4399999999999995</v>
      </c>
      <c r="DJ228" s="503">
        <f t="shared" si="670"/>
        <v>0</v>
      </c>
      <c r="DK228" s="503">
        <f t="shared" si="605"/>
        <v>0</v>
      </c>
      <c r="DL228" s="503">
        <f t="shared" si="499"/>
        <v>0</v>
      </c>
      <c r="DM228" s="503">
        <f t="shared" si="500"/>
        <v>0</v>
      </c>
      <c r="DN228" s="504">
        <f t="shared" si="662"/>
        <v>-11.682742669895271</v>
      </c>
      <c r="DO228" s="513">
        <f t="shared" si="645"/>
        <v>0.4399999999999995</v>
      </c>
      <c r="DP228" s="513">
        <f t="shared" si="560"/>
        <v>0.4399999999999995</v>
      </c>
      <c r="DQ228" s="513">
        <f t="shared" si="501"/>
        <v>0.4399999999999995</v>
      </c>
      <c r="DR228" s="513">
        <f t="shared" si="606"/>
        <v>0.4399999999999995</v>
      </c>
      <c r="DS228" s="513">
        <f t="shared" si="653"/>
        <v>0.4399999999999995</v>
      </c>
      <c r="DT228" s="103">
        <f t="shared" si="607"/>
        <v>-8.8638281186452286</v>
      </c>
      <c r="DU228" s="178"/>
      <c r="DV228" s="179"/>
      <c r="DW228" s="36">
        <v>42470</v>
      </c>
      <c r="DX228" s="104">
        <v>8.7268000000000008</v>
      </c>
      <c r="DY228" s="107">
        <v>8.64175</v>
      </c>
      <c r="DZ228" s="173">
        <v>-8.7195332601599986</v>
      </c>
      <c r="EA228" s="197">
        <v>0.4</v>
      </c>
      <c r="EB228" s="219">
        <v>1.4582500000000014</v>
      </c>
      <c r="EC228" s="159">
        <f t="shared" si="608"/>
        <v>0</v>
      </c>
      <c r="ED228" s="227">
        <f t="shared" si="609"/>
        <v>1.2</v>
      </c>
      <c r="EE228" s="198">
        <f t="shared" si="505"/>
        <v>-2.0284996932971442</v>
      </c>
      <c r="EF228" s="198">
        <f t="shared" si="553"/>
        <v>0.48</v>
      </c>
      <c r="EG228" s="503">
        <f t="shared" si="671"/>
        <v>0</v>
      </c>
      <c r="EH228" s="503">
        <f t="shared" si="611"/>
        <v>0</v>
      </c>
      <c r="EI228" s="503">
        <f t="shared" si="507"/>
        <v>4.0000000000000008E-2</v>
      </c>
      <c r="EJ228" s="503">
        <f t="shared" si="508"/>
        <v>0</v>
      </c>
      <c r="EK228" s="504">
        <f t="shared" si="663"/>
        <v>1.6138061865868516</v>
      </c>
      <c r="EL228" s="513">
        <f t="shared" si="646"/>
        <v>0.52</v>
      </c>
      <c r="EM228" s="513">
        <f t="shared" si="561"/>
        <v>0.52</v>
      </c>
      <c r="EN228" s="513">
        <f t="shared" si="509"/>
        <v>0.52</v>
      </c>
      <c r="EO228" s="513">
        <f t="shared" si="612"/>
        <v>0.52</v>
      </c>
      <c r="EP228" s="513">
        <f t="shared" si="584"/>
        <v>0.36399999999999999</v>
      </c>
      <c r="EQ228" s="103">
        <f t="shared" si="613"/>
        <v>-1.8558743134663289</v>
      </c>
      <c r="ER228" s="178"/>
      <c r="ES228" s="179"/>
      <c r="ET228" s="36">
        <v>42470</v>
      </c>
      <c r="EU228" s="104">
        <v>8.7268000000000008</v>
      </c>
      <c r="EV228" s="107">
        <v>8.64175</v>
      </c>
      <c r="EW228" s="173">
        <v>-8.7195332601599986</v>
      </c>
      <c r="EX228" s="197">
        <v>0.4</v>
      </c>
      <c r="EY228" s="219">
        <v>3.60825</v>
      </c>
      <c r="EZ228" s="159">
        <f t="shared" si="614"/>
        <v>0</v>
      </c>
      <c r="FA228" s="227">
        <f t="shared" si="615"/>
        <v>1.6</v>
      </c>
      <c r="FB228" s="198">
        <f t="shared" si="513"/>
        <v>-3.9829708361991023</v>
      </c>
      <c r="FC228" s="198">
        <f t="shared" si="554"/>
        <v>0.64000000000000012</v>
      </c>
      <c r="FD228" s="503">
        <f t="shared" si="672"/>
        <v>0</v>
      </c>
      <c r="FE228" s="503">
        <f t="shared" si="617"/>
        <v>0</v>
      </c>
      <c r="FF228" s="503">
        <f t="shared" si="515"/>
        <v>0.2</v>
      </c>
      <c r="FG228" s="503">
        <f t="shared" si="516"/>
        <v>0</v>
      </c>
      <c r="FH228" s="504">
        <f t="shared" si="664"/>
        <v>-1.8671793724990671</v>
      </c>
      <c r="FI228" s="513">
        <f t="shared" si="647"/>
        <v>0.84000000000000008</v>
      </c>
      <c r="FJ228" s="513">
        <f t="shared" si="562"/>
        <v>0.84000000000000008</v>
      </c>
      <c r="FK228" s="513">
        <f t="shared" si="517"/>
        <v>0.84000000000000008</v>
      </c>
      <c r="FL228" s="513">
        <f t="shared" si="618"/>
        <v>0.84000000000000008</v>
      </c>
      <c r="FM228" s="513">
        <f t="shared" si="585"/>
        <v>0.58799999999999997</v>
      </c>
      <c r="FN228" s="103">
        <f t="shared" si="619"/>
        <v>-3.2939733456880584</v>
      </c>
      <c r="FO228" s="178"/>
      <c r="FP228" s="179"/>
      <c r="FQ228" s="36">
        <v>42470</v>
      </c>
      <c r="FR228" s="104">
        <v>8.7268000000000008</v>
      </c>
      <c r="FS228" s="107">
        <v>8.64175</v>
      </c>
      <c r="FT228" s="173">
        <v>-8.7195332601599986</v>
      </c>
      <c r="FU228" s="197">
        <v>0.4</v>
      </c>
      <c r="FV228" s="218">
        <v>-2.7417499999999997</v>
      </c>
      <c r="FW228" s="159">
        <f t="shared" si="620"/>
        <v>1</v>
      </c>
      <c r="FX228" s="227">
        <f t="shared" si="621"/>
        <v>0</v>
      </c>
      <c r="FY228" s="198">
        <f t="shared" si="521"/>
        <v>-11.361142897049898</v>
      </c>
      <c r="FZ228" s="198">
        <f t="shared" si="555"/>
        <v>0.40000000000000036</v>
      </c>
      <c r="GA228" s="503">
        <f t="shared" si="673"/>
        <v>0</v>
      </c>
      <c r="GB228" s="503">
        <f t="shared" si="623"/>
        <v>0</v>
      </c>
      <c r="GC228" s="503">
        <f t="shared" si="523"/>
        <v>0</v>
      </c>
      <c r="GD228" s="503">
        <f t="shared" si="524"/>
        <v>0</v>
      </c>
      <c r="GE228" s="504">
        <f t="shared" si="665"/>
        <v>-10.841142897049895</v>
      </c>
      <c r="GF228" s="513">
        <f t="shared" si="648"/>
        <v>0.40000000000000036</v>
      </c>
      <c r="GG228" s="513">
        <f t="shared" si="563"/>
        <v>0.40000000000000036</v>
      </c>
      <c r="GH228" s="513">
        <f t="shared" si="525"/>
        <v>0.40000000000000036</v>
      </c>
      <c r="GI228" s="513">
        <f t="shared" si="624"/>
        <v>0.40000000000000036</v>
      </c>
      <c r="GJ228" s="513">
        <f t="shared" si="654"/>
        <v>0.40000000000000036</v>
      </c>
      <c r="GK228" s="103">
        <f t="shared" si="625"/>
        <v>-9.8463678195000099</v>
      </c>
      <c r="GL228" s="178"/>
      <c r="GM228" s="179"/>
      <c r="GN228" s="36">
        <v>42470</v>
      </c>
      <c r="GO228" s="104">
        <v>8.7268000000000008</v>
      </c>
      <c r="GP228" s="107">
        <v>8.64175</v>
      </c>
      <c r="GQ228" s="173">
        <v>-8.7195332601599986</v>
      </c>
      <c r="GR228" s="197">
        <v>0.4</v>
      </c>
      <c r="GS228" s="218">
        <v>0.50825000000000031</v>
      </c>
      <c r="GT228" s="159">
        <f t="shared" si="626"/>
        <v>0</v>
      </c>
      <c r="GU228" s="227">
        <f t="shared" si="627"/>
        <v>1.1499999999999999</v>
      </c>
      <c r="GV228" s="198">
        <f t="shared" si="529"/>
        <v>-12.178417229128005</v>
      </c>
      <c r="GW228" s="198">
        <f t="shared" si="556"/>
        <v>0.46000000000000085</v>
      </c>
      <c r="GX228" s="503">
        <f t="shared" si="674"/>
        <v>0</v>
      </c>
      <c r="GY228" s="503">
        <f t="shared" si="629"/>
        <v>0</v>
      </c>
      <c r="GZ228" s="503">
        <f t="shared" si="531"/>
        <v>0</v>
      </c>
      <c r="HA228" s="503">
        <f t="shared" si="532"/>
        <v>0</v>
      </c>
      <c r="HB228" s="504">
        <f t="shared" si="666"/>
        <v>-11.556871358261212</v>
      </c>
      <c r="HC228" s="513">
        <f t="shared" si="649"/>
        <v>0.46000000000000085</v>
      </c>
      <c r="HD228" s="513">
        <f t="shared" si="564"/>
        <v>0.46000000000000085</v>
      </c>
      <c r="HE228" s="513">
        <f t="shared" si="533"/>
        <v>0.46000000000000085</v>
      </c>
      <c r="HF228" s="513">
        <f t="shared" si="630"/>
        <v>0.59800000000000109</v>
      </c>
      <c r="HG228" s="513">
        <f t="shared" si="655"/>
        <v>0.59800000000000109</v>
      </c>
      <c r="HH228" s="103">
        <f t="shared" si="631"/>
        <v>-10.494252891940974</v>
      </c>
      <c r="HI228" s="230">
        <v>-11.010977777777782</v>
      </c>
      <c r="HJ228" s="179"/>
      <c r="HK228" s="36">
        <v>42470</v>
      </c>
      <c r="HL228" s="104">
        <v>8.7268000000000008</v>
      </c>
      <c r="HM228" s="107">
        <v>8.64175</v>
      </c>
      <c r="HN228" s="173">
        <v>-8.7195332601599986</v>
      </c>
      <c r="HO228" s="197">
        <v>0.4</v>
      </c>
      <c r="HP228" s="218">
        <v>0.35824999999999996</v>
      </c>
      <c r="HQ228" s="159">
        <f t="shared" si="632"/>
        <v>0</v>
      </c>
      <c r="HR228" s="227">
        <f t="shared" si="633"/>
        <v>1.1499999999999999</v>
      </c>
      <c r="HS228" s="198">
        <f t="shared" si="537"/>
        <v>-15.398378465791208</v>
      </c>
      <c r="HT228" s="198">
        <f t="shared" si="557"/>
        <v>0.46000000000000085</v>
      </c>
      <c r="HU228" s="503">
        <f t="shared" si="675"/>
        <v>0</v>
      </c>
      <c r="HV228" s="503">
        <f t="shared" si="635"/>
        <v>0</v>
      </c>
      <c r="HW228" s="503">
        <f t="shared" si="539"/>
        <v>0</v>
      </c>
      <c r="HX228" s="503">
        <f t="shared" si="540"/>
        <v>0</v>
      </c>
      <c r="HY228" s="504">
        <f t="shared" si="667"/>
        <v>-13.907460217479205</v>
      </c>
      <c r="HZ228" s="513">
        <f t="shared" si="650"/>
        <v>0.46000000000000085</v>
      </c>
      <c r="IA228" s="513">
        <f t="shared" si="565"/>
        <v>0.46000000000000085</v>
      </c>
      <c r="IB228" s="513">
        <f t="shared" si="541"/>
        <v>0.46000000000000085</v>
      </c>
      <c r="IC228" s="513">
        <f t="shared" si="636"/>
        <v>0.46000000000000085</v>
      </c>
      <c r="ID228" s="513">
        <f t="shared" si="656"/>
        <v>0.46000000000000085</v>
      </c>
      <c r="IE228" s="103">
        <f t="shared" si="637"/>
        <v>-10.092221032838896</v>
      </c>
      <c r="IG228" s="179"/>
      <c r="IH228" s="36">
        <v>42470</v>
      </c>
      <c r="II228" s="104">
        <v>8.7268000000000008</v>
      </c>
      <c r="IJ228" s="107">
        <v>8.64175</v>
      </c>
      <c r="IK228" s="173">
        <v>-8.7195332601599986</v>
      </c>
      <c r="IL228" s="197">
        <v>0.4</v>
      </c>
      <c r="IM228" s="218"/>
      <c r="IN228" s="159">
        <f t="shared" si="638"/>
        <v>0</v>
      </c>
      <c r="IO228" s="227">
        <f t="shared" si="639"/>
        <v>1.1000000000000001</v>
      </c>
      <c r="IP228" s="198">
        <f t="shared" si="545"/>
        <v>-8.4344949788579058</v>
      </c>
      <c r="IQ228" s="198">
        <f t="shared" si="558"/>
        <v>0.4399999999999995</v>
      </c>
      <c r="IR228" s="503">
        <f t="shared" si="676"/>
        <v>0</v>
      </c>
      <c r="IS228" s="503">
        <f t="shared" si="641"/>
        <v>0</v>
      </c>
      <c r="IT228" s="503">
        <f t="shared" si="547"/>
        <v>0</v>
      </c>
      <c r="IU228" s="503">
        <f t="shared" si="548"/>
        <v>0</v>
      </c>
      <c r="IV228" s="504">
        <f t="shared" si="668"/>
        <v>-7.9786627198270885</v>
      </c>
      <c r="IW228" s="513">
        <f t="shared" si="651"/>
        <v>0.4399999999999995</v>
      </c>
      <c r="IX228" s="513">
        <f t="shared" si="566"/>
        <v>0.4399999999999995</v>
      </c>
      <c r="IY228" s="513">
        <f t="shared" si="549"/>
        <v>0.4399999999999995</v>
      </c>
      <c r="IZ228" s="513">
        <f t="shared" si="642"/>
        <v>0.4399999999999995</v>
      </c>
      <c r="JA228" s="513">
        <f t="shared" si="657"/>
        <v>0.4399999999999995</v>
      </c>
      <c r="JB228" s="103">
        <f t="shared" si="643"/>
        <v>-7.5795090662719815</v>
      </c>
      <c r="JC228" s="227"/>
      <c r="JD228" s="170">
        <v>-8.7195332601599986</v>
      </c>
      <c r="JF228" s="159">
        <v>-0.89175000000000004</v>
      </c>
      <c r="JG228" s="159"/>
      <c r="JH228" s="159"/>
      <c r="JJ228" s="159">
        <v>-0.14175000000000004</v>
      </c>
      <c r="JK228" s="159"/>
      <c r="JL228" s="159"/>
      <c r="JN228" s="159">
        <v>1.4582500000000014</v>
      </c>
      <c r="JO228" s="159"/>
      <c r="JP228" s="159"/>
      <c r="JR228" s="159">
        <v>3.60825</v>
      </c>
      <c r="JS228" s="159"/>
      <c r="JT228" s="159"/>
      <c r="JV228" s="159">
        <v>-2.7417499999999997</v>
      </c>
      <c r="JW228" s="159"/>
      <c r="JX228" s="159"/>
      <c r="JZ228" s="159">
        <v>0.50825000000000031</v>
      </c>
      <c r="KA228" s="159">
        <f t="shared" si="594"/>
        <v>-10.494252891940974</v>
      </c>
      <c r="KB228" s="228">
        <v>-11.010977777777782</v>
      </c>
      <c r="KD228" s="370">
        <v>0.35824999999999996</v>
      </c>
      <c r="KE228" s="159">
        <f t="shared" si="595"/>
        <v>-10.092221032838896</v>
      </c>
      <c r="KF228" s="159"/>
      <c r="KH228" s="218"/>
      <c r="KI228" s="159"/>
      <c r="KJ228" s="159"/>
      <c r="KK228" s="36">
        <v>42470</v>
      </c>
      <c r="KL228" s="36"/>
    </row>
    <row r="229" spans="1:315" x14ac:dyDescent="0.25">
      <c r="A229" s="95">
        <v>41374</v>
      </c>
      <c r="B229" s="36">
        <v>41374</v>
      </c>
      <c r="C229" s="303">
        <v>7.75</v>
      </c>
      <c r="D229" s="303">
        <v>8.5</v>
      </c>
      <c r="E229" s="303">
        <v>10.100000000000001</v>
      </c>
      <c r="F229" s="303">
        <v>12.25</v>
      </c>
      <c r="G229" s="303">
        <v>5.9</v>
      </c>
      <c r="H229" s="303">
        <v>9.15</v>
      </c>
      <c r="I229" s="303">
        <v>9</v>
      </c>
      <c r="J229" s="303"/>
      <c r="K229" s="105"/>
      <c r="L229" s="36">
        <v>42470</v>
      </c>
      <c r="M229" s="104">
        <v>8.7268000000000008</v>
      </c>
      <c r="N229" s="98">
        <f t="shared" si="658"/>
        <v>8.64175</v>
      </c>
      <c r="O229" s="107">
        <f t="shared" si="659"/>
        <v>8.5571666666666655</v>
      </c>
      <c r="P229" s="264"/>
      <c r="Q229" s="177">
        <v>42470</v>
      </c>
      <c r="R229" s="303">
        <v>7.75</v>
      </c>
      <c r="S229" s="219">
        <v>-0.89175000000000004</v>
      </c>
      <c r="U229" s="303">
        <v>8.5</v>
      </c>
      <c r="V229" s="219">
        <v>-0.14175000000000004</v>
      </c>
      <c r="X229" s="303">
        <v>10.100000000000001</v>
      </c>
      <c r="Y229" s="219">
        <v>1.4582500000000014</v>
      </c>
      <c r="AA229" s="303">
        <v>12.25</v>
      </c>
      <c r="AB229" s="219">
        <v>3.60825</v>
      </c>
      <c r="AD229" s="303">
        <v>5.9</v>
      </c>
      <c r="AE229" s="218">
        <v>-2.7417499999999997</v>
      </c>
      <c r="AG229" s="303">
        <v>9.15</v>
      </c>
      <c r="AH229" s="218">
        <v>0.50825000000000031</v>
      </c>
      <c r="AI229" s="103">
        <v>-11.010977777777782</v>
      </c>
      <c r="AJ229" s="303">
        <v>9</v>
      </c>
      <c r="AK229" s="218">
        <v>0.35824999999999996</v>
      </c>
      <c r="AZ229" s="36">
        <v>42471</v>
      </c>
      <c r="BA229" s="303">
        <v>8.6</v>
      </c>
      <c r="BC229" s="303">
        <v>8.9499999999999993</v>
      </c>
      <c r="BE229" s="303">
        <v>10.7</v>
      </c>
      <c r="BG229" s="303">
        <v>10.8</v>
      </c>
      <c r="BI229" s="303">
        <v>4.6500000000000004</v>
      </c>
      <c r="BJ229" s="184"/>
      <c r="BK229" s="303">
        <v>9.25</v>
      </c>
      <c r="BL229" s="374"/>
      <c r="BM229" s="303">
        <v>6.6</v>
      </c>
      <c r="BN229" s="227"/>
      <c r="BO229" s="182"/>
      <c r="BP229" s="227"/>
      <c r="BQ229">
        <f t="shared" si="578"/>
        <v>1</v>
      </c>
      <c r="BR229" s="36">
        <v>42455</v>
      </c>
      <c r="BS229">
        <v>160</v>
      </c>
      <c r="BT229">
        <f t="shared" si="575"/>
        <v>1.6</v>
      </c>
      <c r="BU229" s="103">
        <v>-16.967166666666667</v>
      </c>
      <c r="BV229" s="36">
        <v>42471</v>
      </c>
      <c r="BW229" s="100">
        <v>175</v>
      </c>
      <c r="BX229" s="100">
        <f t="shared" si="576"/>
        <v>1.75</v>
      </c>
      <c r="BY229" s="100">
        <f t="shared" si="577"/>
        <v>-8.1574843749999602</v>
      </c>
      <c r="BZ229" s="100"/>
      <c r="CA229" s="100"/>
      <c r="CC229" s="36">
        <v>42471</v>
      </c>
      <c r="CD229" s="104">
        <v>8.898299999999999</v>
      </c>
      <c r="CE229" s="107">
        <v>8.8125499999999999</v>
      </c>
      <c r="CF229" s="173">
        <v>-8.1574843749999602</v>
      </c>
      <c r="CG229" s="197">
        <v>0.4</v>
      </c>
      <c r="CH229" s="219">
        <v>-0.21255000000000024</v>
      </c>
      <c r="CI229" s="159">
        <f t="shared" si="596"/>
        <v>0</v>
      </c>
      <c r="CJ229" s="227">
        <f t="shared" si="597"/>
        <v>1.1000000000000001</v>
      </c>
      <c r="CK229" s="198">
        <f t="shared" si="489"/>
        <v>-7.6348329403558237</v>
      </c>
      <c r="CL229" s="198">
        <f t="shared" si="551"/>
        <v>0.44000000000000039</v>
      </c>
      <c r="CM229" s="503">
        <f t="shared" si="669"/>
        <v>0</v>
      </c>
      <c r="CN229" s="503">
        <f t="shared" si="599"/>
        <v>0</v>
      </c>
      <c r="CO229" s="503">
        <f t="shared" si="491"/>
        <v>0</v>
      </c>
      <c r="CP229" s="503">
        <f t="shared" si="492"/>
        <v>0</v>
      </c>
      <c r="CQ229" s="504">
        <f t="shared" si="661"/>
        <v>-7.4848329403558216</v>
      </c>
      <c r="CR229" s="513">
        <f t="shared" si="644"/>
        <v>0.44000000000000039</v>
      </c>
      <c r="CS229" s="513">
        <f t="shared" si="559"/>
        <v>0.44000000000000039</v>
      </c>
      <c r="CT229" s="513">
        <f t="shared" si="493"/>
        <v>0.44000000000000039</v>
      </c>
      <c r="CU229" s="513">
        <f t="shared" si="600"/>
        <v>0.44000000000000039</v>
      </c>
      <c r="CV229" s="513">
        <f t="shared" si="652"/>
        <v>0.44000000000000039</v>
      </c>
      <c r="CW229" s="103">
        <f t="shared" si="601"/>
        <v>-6.5689276948918254</v>
      </c>
      <c r="CZ229" s="36">
        <v>42471</v>
      </c>
      <c r="DA229" s="104">
        <v>8.898299999999999</v>
      </c>
      <c r="DB229" s="107">
        <v>8.8125499999999999</v>
      </c>
      <c r="DC229" s="173">
        <v>-8.1574843749999602</v>
      </c>
      <c r="DD229" s="197">
        <v>0.4</v>
      </c>
      <c r="DE229" s="219">
        <v>0.13744999999999941</v>
      </c>
      <c r="DF229" s="159">
        <f t="shared" si="602"/>
        <v>0</v>
      </c>
      <c r="DG229" s="227">
        <f t="shared" si="603"/>
        <v>1.1499999999999999</v>
      </c>
      <c r="DH229" s="198">
        <f t="shared" si="497"/>
        <v>-11.523218814775273</v>
      </c>
      <c r="DI229" s="198">
        <f t="shared" si="552"/>
        <v>0.45999999999999908</v>
      </c>
      <c r="DJ229" s="503">
        <f t="shared" si="670"/>
        <v>0</v>
      </c>
      <c r="DK229" s="503">
        <f t="shared" si="605"/>
        <v>0</v>
      </c>
      <c r="DL229" s="503">
        <f t="shared" si="499"/>
        <v>0</v>
      </c>
      <c r="DM229" s="503">
        <f t="shared" si="500"/>
        <v>0</v>
      </c>
      <c r="DN229" s="504">
        <f t="shared" si="662"/>
        <v>-11.222742669895272</v>
      </c>
      <c r="DO229" s="513">
        <f t="shared" si="645"/>
        <v>0.45999999999999908</v>
      </c>
      <c r="DP229" s="513">
        <f t="shared" si="560"/>
        <v>0.45999999999999908</v>
      </c>
      <c r="DQ229" s="513">
        <f t="shared" si="501"/>
        <v>0.45999999999999908</v>
      </c>
      <c r="DR229" s="513">
        <f t="shared" si="606"/>
        <v>0.45999999999999908</v>
      </c>
      <c r="DS229" s="513">
        <f t="shared" si="653"/>
        <v>0.45999999999999908</v>
      </c>
      <c r="DT229" s="103">
        <f t="shared" si="607"/>
        <v>-8.4038281186452295</v>
      </c>
      <c r="DU229" s="178"/>
      <c r="DV229" s="179"/>
      <c r="DW229" s="36">
        <v>42471</v>
      </c>
      <c r="DX229" s="104">
        <v>8.898299999999999</v>
      </c>
      <c r="DY229" s="107">
        <v>8.8125499999999999</v>
      </c>
      <c r="DZ229" s="173">
        <v>-8.1574843749999602</v>
      </c>
      <c r="EA229" s="197">
        <v>0.4</v>
      </c>
      <c r="EB229" s="219">
        <v>1.8874499999999994</v>
      </c>
      <c r="EC229" s="159">
        <f t="shared" si="608"/>
        <v>0</v>
      </c>
      <c r="ED229" s="227">
        <f t="shared" si="609"/>
        <v>1.2</v>
      </c>
      <c r="EE229" s="198">
        <f t="shared" si="505"/>
        <v>-1.5484996932971442</v>
      </c>
      <c r="EF229" s="198">
        <f t="shared" si="553"/>
        <v>0.48</v>
      </c>
      <c r="EG229" s="503">
        <f t="shared" si="671"/>
        <v>0</v>
      </c>
      <c r="EH229" s="503">
        <f t="shared" si="611"/>
        <v>0</v>
      </c>
      <c r="EI229" s="503">
        <f t="shared" si="507"/>
        <v>4.0000000000000008E-2</v>
      </c>
      <c r="EJ229" s="503">
        <f t="shared" si="508"/>
        <v>0</v>
      </c>
      <c r="EK229" s="504">
        <f t="shared" si="663"/>
        <v>2.1338061865868516</v>
      </c>
      <c r="EL229" s="513">
        <f t="shared" si="646"/>
        <v>0.52</v>
      </c>
      <c r="EM229" s="513">
        <f t="shared" si="561"/>
        <v>0.52</v>
      </c>
      <c r="EN229" s="513">
        <f t="shared" si="509"/>
        <v>0.52</v>
      </c>
      <c r="EO229" s="513">
        <f t="shared" si="612"/>
        <v>0.52</v>
      </c>
      <c r="EP229" s="513">
        <f t="shared" si="584"/>
        <v>0.36399999999999999</v>
      </c>
      <c r="EQ229" s="103">
        <f t="shared" si="613"/>
        <v>-1.491874313466329</v>
      </c>
      <c r="ER229" s="178"/>
      <c r="ES229" s="179"/>
      <c r="ET229" s="36">
        <v>42471</v>
      </c>
      <c r="EU229" s="104">
        <v>8.898299999999999</v>
      </c>
      <c r="EV229" s="107">
        <v>8.8125499999999999</v>
      </c>
      <c r="EW229" s="173">
        <v>-8.1574843749999602</v>
      </c>
      <c r="EX229" s="197">
        <v>0.4</v>
      </c>
      <c r="EY229" s="219">
        <v>1.9874500000000008</v>
      </c>
      <c r="EZ229" s="159">
        <f t="shared" si="614"/>
        <v>0</v>
      </c>
      <c r="FA229" s="227">
        <f t="shared" si="615"/>
        <v>1.2</v>
      </c>
      <c r="FB229" s="198">
        <f t="shared" si="513"/>
        <v>-3.5029708361991023</v>
      </c>
      <c r="FC229" s="198">
        <f t="shared" si="554"/>
        <v>0.48</v>
      </c>
      <c r="FD229" s="503">
        <f t="shared" si="672"/>
        <v>0</v>
      </c>
      <c r="FE229" s="503">
        <f t="shared" si="617"/>
        <v>0</v>
      </c>
      <c r="FF229" s="503">
        <f t="shared" si="515"/>
        <v>4.0000000000000008E-2</v>
      </c>
      <c r="FG229" s="503">
        <f t="shared" si="516"/>
        <v>0</v>
      </c>
      <c r="FH229" s="504">
        <f t="shared" si="664"/>
        <v>-1.3471793724990671</v>
      </c>
      <c r="FI229" s="513">
        <f t="shared" si="647"/>
        <v>0.52</v>
      </c>
      <c r="FJ229" s="513">
        <f t="shared" si="562"/>
        <v>0.52</v>
      </c>
      <c r="FK229" s="513">
        <f t="shared" si="517"/>
        <v>0.52</v>
      </c>
      <c r="FL229" s="513">
        <f t="shared" si="618"/>
        <v>0.52</v>
      </c>
      <c r="FM229" s="513">
        <f t="shared" si="585"/>
        <v>0.36399999999999999</v>
      </c>
      <c r="FN229" s="103">
        <f t="shared" si="619"/>
        <v>-2.9299733456880586</v>
      </c>
      <c r="FO229" s="178"/>
      <c r="FP229" s="179"/>
      <c r="FQ229" s="36">
        <v>42471</v>
      </c>
      <c r="FR229" s="104">
        <v>8.898299999999999</v>
      </c>
      <c r="FS229" s="107">
        <v>8.8125499999999999</v>
      </c>
      <c r="FT229" s="173">
        <v>-8.1574843749999602</v>
      </c>
      <c r="FU229" s="197">
        <v>0.4</v>
      </c>
      <c r="FV229" s="218">
        <v>-4.1625499999999995</v>
      </c>
      <c r="FW229" s="159">
        <f t="shared" si="620"/>
        <v>0.2</v>
      </c>
      <c r="FX229" s="227">
        <f t="shared" si="621"/>
        <v>0</v>
      </c>
      <c r="FY229" s="198">
        <f t="shared" si="521"/>
        <v>-11.281142897049898</v>
      </c>
      <c r="FZ229" s="198">
        <f t="shared" si="555"/>
        <v>8.0000000000000071E-2</v>
      </c>
      <c r="GA229" s="503">
        <f t="shared" si="673"/>
        <v>0</v>
      </c>
      <c r="GB229" s="503">
        <f t="shared" si="623"/>
        <v>0</v>
      </c>
      <c r="GC229" s="503">
        <f t="shared" si="523"/>
        <v>0</v>
      </c>
      <c r="GD229" s="503">
        <f t="shared" si="524"/>
        <v>0</v>
      </c>
      <c r="GE229" s="504">
        <f t="shared" si="665"/>
        <v>-10.761142897049895</v>
      </c>
      <c r="GF229" s="513">
        <f t="shared" si="648"/>
        <v>8.0000000000000071E-2</v>
      </c>
      <c r="GG229" s="513">
        <f t="shared" si="563"/>
        <v>8.0000000000000071E-2</v>
      </c>
      <c r="GH229" s="513">
        <f t="shared" si="525"/>
        <v>8.0000000000000071E-2</v>
      </c>
      <c r="GI229" s="513">
        <f t="shared" si="624"/>
        <v>8.0000000000000071E-2</v>
      </c>
      <c r="GJ229" s="513">
        <f t="shared" si="654"/>
        <v>8.0000000000000071E-2</v>
      </c>
      <c r="GK229" s="103">
        <f t="shared" si="625"/>
        <v>-9.7663678195000099</v>
      </c>
      <c r="GL229" s="178"/>
      <c r="GM229" s="179"/>
      <c r="GN229" s="36">
        <v>42471</v>
      </c>
      <c r="GO229" s="104">
        <v>8.898299999999999</v>
      </c>
      <c r="GP229" s="107">
        <v>8.8125499999999999</v>
      </c>
      <c r="GQ229" s="173">
        <v>-8.1574843749999602</v>
      </c>
      <c r="GR229" s="197">
        <v>0.4</v>
      </c>
      <c r="GS229" s="218">
        <v>0.43745000000000012</v>
      </c>
      <c r="GT229" s="159">
        <f t="shared" si="626"/>
        <v>0</v>
      </c>
      <c r="GU229" s="227">
        <f t="shared" si="627"/>
        <v>1.1499999999999999</v>
      </c>
      <c r="GV229" s="198">
        <f t="shared" si="529"/>
        <v>-11.718417229128004</v>
      </c>
      <c r="GW229" s="198">
        <f t="shared" si="556"/>
        <v>0.46000000000000085</v>
      </c>
      <c r="GX229" s="503">
        <f t="shared" si="674"/>
        <v>0</v>
      </c>
      <c r="GY229" s="503">
        <f t="shared" si="629"/>
        <v>0</v>
      </c>
      <c r="GZ229" s="503">
        <f t="shared" si="531"/>
        <v>0</v>
      </c>
      <c r="HA229" s="503">
        <f t="shared" si="532"/>
        <v>0</v>
      </c>
      <c r="HB229" s="504">
        <f t="shared" si="666"/>
        <v>-11.096871358261211</v>
      </c>
      <c r="HC229" s="513">
        <f t="shared" si="649"/>
        <v>0.46000000000000085</v>
      </c>
      <c r="HD229" s="513">
        <f t="shared" si="564"/>
        <v>0.46000000000000085</v>
      </c>
      <c r="HE229" s="513">
        <f t="shared" si="533"/>
        <v>0.46000000000000085</v>
      </c>
      <c r="HF229" s="513">
        <f t="shared" si="630"/>
        <v>0.59800000000000109</v>
      </c>
      <c r="HG229" s="513">
        <f t="shared" si="655"/>
        <v>0.59800000000000109</v>
      </c>
      <c r="HH229" s="103">
        <f t="shared" si="631"/>
        <v>-9.8962528919409731</v>
      </c>
      <c r="HJ229" s="179"/>
      <c r="HK229" s="36">
        <v>42471</v>
      </c>
      <c r="HL229" s="104">
        <v>8.898299999999999</v>
      </c>
      <c r="HM229" s="107">
        <v>8.8125499999999999</v>
      </c>
      <c r="HN229" s="173">
        <v>-8.1574843749999602</v>
      </c>
      <c r="HO229" s="197">
        <v>0.4</v>
      </c>
      <c r="HP229" s="218">
        <v>-2.2125500000000002</v>
      </c>
      <c r="HQ229" s="159">
        <f t="shared" si="632"/>
        <v>1</v>
      </c>
      <c r="HR229" s="227">
        <f t="shared" si="633"/>
        <v>0</v>
      </c>
      <c r="HS229" s="198">
        <f t="shared" si="537"/>
        <v>-14.998378465791207</v>
      </c>
      <c r="HT229" s="198">
        <f t="shared" si="557"/>
        <v>0.40000000000000036</v>
      </c>
      <c r="HU229" s="503">
        <f t="shared" si="675"/>
        <v>0.12</v>
      </c>
      <c r="HV229" s="503">
        <f t="shared" si="635"/>
        <v>0</v>
      </c>
      <c r="HW229" s="503">
        <f t="shared" si="539"/>
        <v>0</v>
      </c>
      <c r="HX229" s="503">
        <f t="shared" si="540"/>
        <v>0</v>
      </c>
      <c r="HY229" s="504">
        <f t="shared" si="667"/>
        <v>-13.387460217479205</v>
      </c>
      <c r="HZ229" s="513">
        <f t="shared" si="650"/>
        <v>0.52000000000000035</v>
      </c>
      <c r="IA229" s="513">
        <f t="shared" si="565"/>
        <v>0.52000000000000035</v>
      </c>
      <c r="IB229" s="513">
        <f t="shared" si="541"/>
        <v>0.52000000000000035</v>
      </c>
      <c r="IC229" s="513">
        <f t="shared" si="636"/>
        <v>0.52000000000000035</v>
      </c>
      <c r="ID229" s="513">
        <f t="shared" si="656"/>
        <v>0.52000000000000035</v>
      </c>
      <c r="IE229" s="103">
        <f t="shared" si="637"/>
        <v>-9.5722210328388968</v>
      </c>
      <c r="IG229" s="179"/>
      <c r="IH229" s="36">
        <v>42471</v>
      </c>
      <c r="II229" s="104">
        <v>8.898299999999999</v>
      </c>
      <c r="IJ229" s="107">
        <v>8.8125499999999999</v>
      </c>
      <c r="IK229" s="173">
        <v>-8.1574843749999602</v>
      </c>
      <c r="IL229" s="197">
        <v>0.4</v>
      </c>
      <c r="IM229" s="218"/>
      <c r="IN229" s="159">
        <f t="shared" si="638"/>
        <v>0</v>
      </c>
      <c r="IO229" s="227">
        <f t="shared" si="639"/>
        <v>1.1000000000000001</v>
      </c>
      <c r="IP229" s="198">
        <f t="shared" si="545"/>
        <v>-7.9944949788579054</v>
      </c>
      <c r="IQ229" s="198">
        <f t="shared" si="558"/>
        <v>0.44000000000000039</v>
      </c>
      <c r="IR229" s="503">
        <f t="shared" si="676"/>
        <v>0</v>
      </c>
      <c r="IS229" s="503">
        <f t="shared" si="641"/>
        <v>0</v>
      </c>
      <c r="IT229" s="503">
        <f t="shared" si="547"/>
        <v>0</v>
      </c>
      <c r="IU229" s="503">
        <f t="shared" si="548"/>
        <v>0</v>
      </c>
      <c r="IV229" s="504">
        <f t="shared" si="668"/>
        <v>-7.5386627198270881</v>
      </c>
      <c r="IW229" s="513">
        <f t="shared" si="651"/>
        <v>0.44000000000000039</v>
      </c>
      <c r="IX229" s="513">
        <f t="shared" si="566"/>
        <v>0.44000000000000039</v>
      </c>
      <c r="IY229" s="513">
        <f t="shared" si="549"/>
        <v>0.44000000000000039</v>
      </c>
      <c r="IZ229" s="513">
        <f t="shared" si="642"/>
        <v>0.44000000000000039</v>
      </c>
      <c r="JA229" s="513">
        <f t="shared" si="657"/>
        <v>0.44000000000000039</v>
      </c>
      <c r="JB229" s="103">
        <f t="shared" si="643"/>
        <v>-7.1395090662719811</v>
      </c>
      <c r="JC229" s="227"/>
      <c r="JD229" s="170">
        <v>-8.1574843749999602</v>
      </c>
      <c r="JF229" s="159">
        <v>-0.21255000000000024</v>
      </c>
      <c r="JG229" s="159"/>
      <c r="JH229" s="159"/>
      <c r="JJ229" s="159">
        <v>0.13744999999999941</v>
      </c>
      <c r="JK229" s="159"/>
      <c r="JL229" s="159"/>
      <c r="JN229" s="159">
        <v>1.8874499999999994</v>
      </c>
      <c r="JO229" s="159"/>
      <c r="JP229" s="159"/>
      <c r="JR229" s="159">
        <v>1.9874500000000008</v>
      </c>
      <c r="JS229" s="159"/>
      <c r="JT229" s="159"/>
      <c r="JV229" s="159">
        <v>-4.1625499999999995</v>
      </c>
      <c r="JW229" s="159"/>
      <c r="JX229" s="159"/>
      <c r="JZ229" s="159">
        <v>0.43745000000000012</v>
      </c>
      <c r="KA229" s="159">
        <v>-11.58253378420987</v>
      </c>
      <c r="KB229" s="159"/>
      <c r="KD229" s="370">
        <v>-2.2125500000000002</v>
      </c>
      <c r="KE229" s="159">
        <f t="shared" si="595"/>
        <v>-9.5722210328388968</v>
      </c>
      <c r="KH229" s="218"/>
      <c r="KK229" s="36">
        <v>42471</v>
      </c>
      <c r="KL229" s="36"/>
      <c r="KU229" s="98">
        <f>(JX222-JW222)</f>
        <v>-1.1928914397592454</v>
      </c>
      <c r="KV229" s="400">
        <f>IF(AND(KU229&gt;-0.5,KU229&lt;0.5)," ",KU229)</f>
        <v>-1.1928914397592454</v>
      </c>
      <c r="KW229" s="98">
        <f>(KB228-KA228)</f>
        <v>-0.51672488583680831</v>
      </c>
      <c r="KX229" s="400">
        <f>IF(AND(KW229&gt;-0.5,KW229&lt;0.5)," ",KW229)</f>
        <v>-0.51672488583680831</v>
      </c>
      <c r="KY229" s="98">
        <f>(KF227-KE227)</f>
        <v>-0.16834378197591704</v>
      </c>
      <c r="KZ229" s="400" t="str">
        <f>IF(AND(KY229&gt;-0.5,KY229&lt;0.5)," ",KY229)</f>
        <v xml:space="preserve"> </v>
      </c>
      <c r="LA229" s="400"/>
      <c r="LB229" s="400"/>
      <c r="LC229" s="111">
        <v>13</v>
      </c>
    </row>
    <row r="230" spans="1:315" x14ac:dyDescent="0.25">
      <c r="A230" s="95">
        <v>41375</v>
      </c>
      <c r="B230" s="36">
        <v>41375</v>
      </c>
      <c r="C230" s="303">
        <v>8.6</v>
      </c>
      <c r="D230" s="303">
        <v>8.9499999999999993</v>
      </c>
      <c r="E230" s="303">
        <v>10.7</v>
      </c>
      <c r="F230" s="303">
        <v>10.8</v>
      </c>
      <c r="G230" s="303">
        <v>4.6500000000000004</v>
      </c>
      <c r="H230" s="303">
        <v>9.25</v>
      </c>
      <c r="I230" s="303">
        <v>6.6</v>
      </c>
      <c r="J230" s="303"/>
      <c r="K230" s="105"/>
      <c r="L230" s="36">
        <v>42471</v>
      </c>
      <c r="M230" s="104">
        <v>8.898299999999999</v>
      </c>
      <c r="N230" s="98">
        <f t="shared" si="658"/>
        <v>8.8125499999999999</v>
      </c>
      <c r="O230" s="107">
        <f t="shared" si="659"/>
        <v>8.7272666666666669</v>
      </c>
      <c r="P230" s="264"/>
      <c r="Q230" s="177">
        <v>42471</v>
      </c>
      <c r="R230" s="303">
        <v>8.6</v>
      </c>
      <c r="S230" s="219">
        <v>-0.21255000000000024</v>
      </c>
      <c r="U230" s="303">
        <v>8.9499999999999993</v>
      </c>
      <c r="V230" s="219">
        <v>0.13744999999999941</v>
      </c>
      <c r="X230" s="303">
        <v>10.7</v>
      </c>
      <c r="Y230" s="219">
        <v>1.8874499999999994</v>
      </c>
      <c r="AA230" s="303">
        <v>10.8</v>
      </c>
      <c r="AB230" s="219">
        <v>1.9874500000000008</v>
      </c>
      <c r="AD230" s="303">
        <v>4.6500000000000004</v>
      </c>
      <c r="AE230" s="218">
        <v>-4.1625499999999995</v>
      </c>
      <c r="AG230" s="303">
        <v>9.25</v>
      </c>
      <c r="AH230" s="218">
        <v>0.43745000000000012</v>
      </c>
      <c r="AJ230" s="303">
        <v>6.6</v>
      </c>
      <c r="AK230" s="218">
        <v>-2.2125500000000002</v>
      </c>
      <c r="AZ230" s="36">
        <v>42472</v>
      </c>
      <c r="BA230" s="303">
        <v>6.05</v>
      </c>
      <c r="BC230" s="303">
        <v>10.35</v>
      </c>
      <c r="BE230" s="303">
        <v>9.15</v>
      </c>
      <c r="BG230" s="303">
        <v>10.6</v>
      </c>
      <c r="BI230" s="303">
        <v>5.0500000000000007</v>
      </c>
      <c r="BK230" s="303">
        <v>8.35</v>
      </c>
      <c r="BM230" s="303">
        <v>7.4</v>
      </c>
      <c r="BN230" s="497"/>
      <c r="BO230" s="182"/>
      <c r="BP230" s="182"/>
      <c r="BQ230">
        <f t="shared" si="578"/>
        <v>1</v>
      </c>
      <c r="BR230" s="36">
        <v>42456</v>
      </c>
      <c r="BS230">
        <v>161</v>
      </c>
      <c r="BT230">
        <f t="shared" si="575"/>
        <v>1.61</v>
      </c>
      <c r="BU230">
        <v>-14.893933333333333</v>
      </c>
      <c r="BV230" s="36">
        <v>42472</v>
      </c>
      <c r="BW230" s="100">
        <v>176</v>
      </c>
      <c r="BX230" s="100">
        <f t="shared" si="576"/>
        <v>1.76</v>
      </c>
      <c r="BY230" s="100">
        <f t="shared" si="577"/>
        <v>-7.5788920601599088</v>
      </c>
      <c r="BZ230" s="100"/>
      <c r="CA230" s="100"/>
      <c r="CC230" s="36">
        <v>42472</v>
      </c>
      <c r="CD230" s="104">
        <v>9.0711999999999993</v>
      </c>
      <c r="CE230" s="107">
        <v>8.9847499999999982</v>
      </c>
      <c r="CF230" s="173">
        <v>-7.5788920601599088</v>
      </c>
      <c r="CG230" s="197">
        <v>0.4</v>
      </c>
      <c r="CH230" s="219">
        <v>-2.9347499999999984</v>
      </c>
      <c r="CR230" s="513">
        <f t="shared" ref="CR230" si="677">IF(AND(CQ229&lt;-23,CH230&lt;0),(SUM(CL230:CP230)*0.6),(SUM(CL230:CP230)))</f>
        <v>0</v>
      </c>
      <c r="CS230" s="513">
        <f t="shared" ref="CS230" si="678">IF(AND(CQ229&lt;-24,CH230&lt;0),(SUM(CL230:CP230)*0.4),(SUM(CL230:CP230)))</f>
        <v>0</v>
      </c>
      <c r="CU230" s="161"/>
      <c r="CW230" s="103">
        <f t="shared" ref="CW230" si="679">(CW229+CS230)</f>
        <v>-6.5689276948918254</v>
      </c>
      <c r="CZ230" s="36">
        <v>42472</v>
      </c>
      <c r="DA230" s="104">
        <v>9.0711999999999993</v>
      </c>
      <c r="DB230" s="107">
        <v>8.9847499999999982</v>
      </c>
      <c r="DC230" s="173">
        <v>-7.5788920601599088</v>
      </c>
      <c r="DD230" s="197">
        <v>0.4</v>
      </c>
      <c r="DE230" s="219">
        <v>1.3652500000000014</v>
      </c>
      <c r="DF230" s="182"/>
      <c r="DG230" s="182"/>
      <c r="DH230" s="182"/>
      <c r="DI230" s="182"/>
      <c r="DJ230" s="182"/>
      <c r="DK230" s="182"/>
      <c r="DL230" s="182"/>
      <c r="DM230" s="182"/>
      <c r="DN230" s="182"/>
      <c r="DO230" s="513">
        <f t="shared" ref="DO230" si="680">IF(AND(DN229&lt;-23,DE230&lt;0),(SUM(DI230:DM230)*0.6),(SUM(DI230:DM230)))</f>
        <v>0</v>
      </c>
      <c r="DP230" s="513">
        <f t="shared" ref="DP230" si="681">IF(AND(DN229&lt;-24,DE230&lt;0),(SUM(DI230:DM230)*0.4),(SUM(DI230:DM230)))</f>
        <v>0</v>
      </c>
      <c r="DR230" s="161"/>
      <c r="DT230" s="103">
        <f t="shared" ref="DT230" si="682">(DT229+DP230)</f>
        <v>-8.4038281186452295</v>
      </c>
      <c r="DU230" s="178"/>
      <c r="DV230" s="179"/>
      <c r="DW230" s="36">
        <v>42472</v>
      </c>
      <c r="DX230" s="104">
        <v>9.0711999999999993</v>
      </c>
      <c r="DY230" s="107">
        <v>8.9847499999999982</v>
      </c>
      <c r="DZ230" s="173">
        <v>-7.5788920601599088</v>
      </c>
      <c r="EA230" s="197">
        <v>0.4</v>
      </c>
      <c r="EB230" s="219">
        <v>0.16525000000000212</v>
      </c>
      <c r="EC230" s="182"/>
      <c r="ED230" s="182"/>
      <c r="EE230" s="182"/>
      <c r="EF230" s="182"/>
      <c r="EG230" s="182"/>
      <c r="EH230" s="182"/>
      <c r="EI230" s="182"/>
      <c r="EJ230" s="188"/>
      <c r="EK230" s="182"/>
      <c r="EL230" s="513">
        <f t="shared" ref="EL230" si="683">IF(AND(EK229&lt;-23,EB230&lt;0),(SUM(EF230:EJ230)*0.6),(SUM(EF230:EJ230)))</f>
        <v>0</v>
      </c>
      <c r="EM230" s="513">
        <f t="shared" ref="EM230" si="684">IF(AND(EK229&lt;-24,EB230&lt;0),(SUM(EF230:EJ230)*0.4),(SUM(EF230:EJ230)))</f>
        <v>0</v>
      </c>
      <c r="EO230" s="161"/>
      <c r="EQ230" s="103">
        <f t="shared" ref="EQ230" si="685">(EQ229+EM230)</f>
        <v>-1.491874313466329</v>
      </c>
      <c r="ER230" s="178"/>
      <c r="ES230" s="179"/>
      <c r="ET230" s="36">
        <v>42472</v>
      </c>
      <c r="EU230" s="104">
        <v>9.0711999999999993</v>
      </c>
      <c r="EV230" s="107">
        <v>8.9847499999999982</v>
      </c>
      <c r="EW230" s="173">
        <v>-7.5788920601599088</v>
      </c>
      <c r="EX230" s="197">
        <v>0.4</v>
      </c>
      <c r="EY230" s="219">
        <v>1.6152500000000014</v>
      </c>
      <c r="EZ230" s="182"/>
      <c r="FA230" s="182"/>
      <c r="FB230" s="182"/>
      <c r="FC230" s="182"/>
      <c r="FD230" s="503">
        <f t="shared" ref="FD230" si="686">IF(AND(FB230&lt;(EW230-4),EY230&lt;-5),EX230*0.1,IF(AND(FB230&lt;(EW230-4),EY230&lt;-3),EX230*0.2,IF(AND(FB230&lt;(EW230-4),EY230&lt;-1),EX230*0.3,0)))</f>
        <v>0</v>
      </c>
      <c r="FE230" s="503">
        <f t="shared" ref="FE230" si="687">IF(AND(FB230&lt;(EW230-4),EY230&gt;5),EX230*0.3,IF(AND(FB230&lt;(EW230-4),EY230&gt;3),EX230*0.2,IF(AND(FB230&lt;(EW230-4),EY230&gt;1),EX230*0.1,0)))</f>
        <v>0</v>
      </c>
      <c r="FF230" s="182"/>
      <c r="FG230" s="182"/>
      <c r="FH230" s="182"/>
      <c r="FI230" s="513">
        <f t="shared" ref="FI230" si="688">IF(AND(FH229&lt;-23,EY230&lt;0),(SUM(FC230:FG230)*0.6),(SUM(FC230:FG230)))</f>
        <v>0</v>
      </c>
      <c r="FJ230" s="513">
        <f t="shared" ref="FJ230" si="689">IF(AND(FH229&lt;-24,EY230&lt;0),(SUM(FC230:FG230)*0.4),(SUM(FC230:FG230)))</f>
        <v>0</v>
      </c>
      <c r="FL230" s="161"/>
      <c r="FN230" s="103">
        <f t="shared" ref="FN230" si="690">(FN229+FJ230)</f>
        <v>-2.9299733456880586</v>
      </c>
      <c r="FO230" s="178"/>
      <c r="FP230" s="179"/>
      <c r="FQ230" s="36">
        <v>42472</v>
      </c>
      <c r="FR230" s="104">
        <v>9.0711999999999993</v>
      </c>
      <c r="FS230" s="107">
        <v>8.9847499999999982</v>
      </c>
      <c r="FT230" s="173">
        <v>-7.5788920601599088</v>
      </c>
      <c r="FU230" s="197">
        <v>0.4</v>
      </c>
      <c r="FV230" s="218">
        <v>-3.9347499999999975</v>
      </c>
      <c r="FW230" s="297"/>
      <c r="FX230" s="484"/>
      <c r="FY230" s="297"/>
      <c r="FZ230" s="178"/>
      <c r="GA230" s="178"/>
      <c r="GB230" s="178"/>
      <c r="GC230" s="182"/>
      <c r="GD230" s="182"/>
      <c r="GE230" s="182"/>
      <c r="GF230" s="513">
        <f t="shared" ref="GF230" si="691">IF(AND(GE229&lt;-23,FV230&lt;0),(SUM(FZ230:GD230)*0.6),(SUM(FZ230:GD230)))</f>
        <v>0</v>
      </c>
      <c r="GG230" s="513">
        <f t="shared" ref="GG230" si="692">IF(AND(GE229&lt;-24,FV230&lt;0),(SUM(FZ230:GD230)*0.4),(SUM(FZ230:GD230)))</f>
        <v>0</v>
      </c>
      <c r="GI230" s="161"/>
      <c r="GK230" s="103">
        <f t="shared" ref="GK230" si="693">(GK229+GG230)</f>
        <v>-9.7663678195000099</v>
      </c>
      <c r="GL230" s="178"/>
      <c r="GM230" s="179"/>
      <c r="GN230" s="36">
        <v>42472</v>
      </c>
      <c r="GO230" s="104">
        <v>9.0711999999999993</v>
      </c>
      <c r="GP230" s="107">
        <v>8.9847499999999982</v>
      </c>
      <c r="GQ230" s="173">
        <v>-7.5788920601599088</v>
      </c>
      <c r="GR230" s="197">
        <v>0.4</v>
      </c>
      <c r="GS230" s="218">
        <v>-0.63474999999999859</v>
      </c>
      <c r="GT230" s="297"/>
      <c r="GU230" s="484"/>
      <c r="GV230" s="297"/>
      <c r="GW230" s="253"/>
      <c r="GX230" s="253"/>
      <c r="GY230" s="178"/>
      <c r="GZ230" s="182"/>
      <c r="HA230" s="182"/>
      <c r="HB230" s="182"/>
      <c r="HC230" s="513">
        <f t="shared" ref="HC230" si="694">IF(AND(HB229&lt;-23,GS230&lt;0),(SUM(GW230:HA230)*0.6),(SUM(GW230:HA230)))</f>
        <v>0</v>
      </c>
      <c r="HD230" s="513">
        <f t="shared" ref="HD230" si="695">IF(AND(HB229&lt;-24,GS230&lt;0),(SUM(GW230:HA230)*0.4),(SUM(GW230:HA230)))</f>
        <v>0</v>
      </c>
      <c r="HF230" s="161"/>
      <c r="HH230" s="103">
        <f t="shared" ref="HH230" si="696">(HH229+HD230)</f>
        <v>-9.8962528919409731</v>
      </c>
      <c r="HJ230" s="179"/>
      <c r="HK230" s="36">
        <v>42472</v>
      </c>
      <c r="HL230" s="104">
        <v>9.0711999999999993</v>
      </c>
      <c r="HM230" s="107">
        <v>8.9847499999999982</v>
      </c>
      <c r="HN230" s="173">
        <v>-7.5788920601599088</v>
      </c>
      <c r="HO230" s="197">
        <v>0.4</v>
      </c>
      <c r="HP230" s="218">
        <v>-1.5847499999999979</v>
      </c>
      <c r="IG230" s="179"/>
      <c r="IH230" s="36">
        <v>42472</v>
      </c>
      <c r="II230" s="104">
        <v>9.0711999999999993</v>
      </c>
      <c r="IJ230" s="107">
        <v>8.9847499999999982</v>
      </c>
      <c r="IK230" s="173">
        <v>-7.5788920601599088</v>
      </c>
      <c r="IL230" s="197">
        <v>0.4</v>
      </c>
      <c r="IM230" s="218"/>
      <c r="JD230" s="103">
        <v>-7.5788920601599088</v>
      </c>
      <c r="JF230" s="159">
        <v>-2.9347499999999984</v>
      </c>
      <c r="JG230" s="159"/>
      <c r="JH230" s="159"/>
      <c r="JJ230" s="159">
        <v>1.3652500000000014</v>
      </c>
      <c r="JK230" s="159"/>
      <c r="JL230" s="159"/>
      <c r="JN230" s="159">
        <v>0.16525000000000212</v>
      </c>
      <c r="JO230" s="159"/>
      <c r="JP230" s="159"/>
      <c r="JR230" s="159">
        <v>1.6152500000000014</v>
      </c>
      <c r="JS230" s="159"/>
      <c r="JT230" s="159"/>
      <c r="JV230" s="159">
        <v>-3.9347499999999975</v>
      </c>
      <c r="JW230" s="159"/>
      <c r="JX230" s="159"/>
      <c r="JZ230" s="159">
        <v>-0.63474999999999859</v>
      </c>
      <c r="KA230" s="159"/>
      <c r="KB230" s="159"/>
      <c r="KD230" s="370">
        <v>-1.5847499999999979</v>
      </c>
      <c r="KE230" s="159"/>
      <c r="KH230" s="218"/>
      <c r="KK230" s="36">
        <v>42472</v>
      </c>
      <c r="KL230" s="36"/>
    </row>
    <row r="231" spans="1:315" x14ac:dyDescent="0.25">
      <c r="A231" s="95">
        <v>41376</v>
      </c>
      <c r="B231" s="36">
        <v>41376</v>
      </c>
      <c r="C231" s="303">
        <v>6.05</v>
      </c>
      <c r="D231" s="303">
        <v>10.35</v>
      </c>
      <c r="E231" s="303">
        <v>9.15</v>
      </c>
      <c r="F231" s="303">
        <v>10.6</v>
      </c>
      <c r="G231" s="303">
        <v>5.0500000000000007</v>
      </c>
      <c r="H231" s="303">
        <v>8.35</v>
      </c>
      <c r="I231" s="303">
        <v>7.4</v>
      </c>
      <c r="J231" s="303"/>
      <c r="K231" s="105"/>
      <c r="L231" s="36">
        <v>42472</v>
      </c>
      <c r="M231" s="104">
        <v>9.0711999999999993</v>
      </c>
      <c r="N231" s="98">
        <f t="shared" si="658"/>
        <v>8.9847499999999982</v>
      </c>
      <c r="O231" s="107">
        <f t="shared" si="659"/>
        <v>8.8987666666666669</v>
      </c>
      <c r="P231" s="264"/>
      <c r="Q231" s="177">
        <v>42472</v>
      </c>
      <c r="R231" s="303">
        <v>6.05</v>
      </c>
      <c r="S231" s="219">
        <v>-2.9347499999999984</v>
      </c>
      <c r="U231" s="303">
        <v>10.35</v>
      </c>
      <c r="V231" s="219">
        <v>1.3652500000000014</v>
      </c>
      <c r="X231" s="303">
        <v>9.15</v>
      </c>
      <c r="Y231" s="219">
        <v>0.16525000000000212</v>
      </c>
      <c r="AA231" s="303">
        <v>10.6</v>
      </c>
      <c r="AB231" s="219">
        <v>1.6152500000000014</v>
      </c>
      <c r="AD231" s="303">
        <v>5.0500000000000007</v>
      </c>
      <c r="AE231" s="218">
        <v>-3.9347499999999975</v>
      </c>
      <c r="AG231" s="303">
        <v>8.35</v>
      </c>
      <c r="AH231" s="218">
        <v>-0.63474999999999859</v>
      </c>
      <c r="AJ231" s="303">
        <v>7.4</v>
      </c>
      <c r="AK231" s="218">
        <v>-1.5847499999999979</v>
      </c>
      <c r="AZ231" s="36">
        <v>42473</v>
      </c>
      <c r="BA231" s="303">
        <v>5.65</v>
      </c>
      <c r="BC231" s="303">
        <v>8.4</v>
      </c>
      <c r="BE231" s="303">
        <v>9.1999999999999993</v>
      </c>
      <c r="BG231" s="303">
        <v>10.1</v>
      </c>
      <c r="BI231" s="303">
        <v>6.35</v>
      </c>
      <c r="BK231" s="303">
        <v>6.9</v>
      </c>
      <c r="BM231" s="303">
        <v>7.5</v>
      </c>
      <c r="BN231" s="497"/>
      <c r="BO231" s="182"/>
      <c r="BP231" s="182"/>
      <c r="BQ231">
        <f t="shared" si="578"/>
        <v>1</v>
      </c>
      <c r="BR231" s="36">
        <v>42457</v>
      </c>
      <c r="BS231">
        <v>162</v>
      </c>
      <c r="BT231">
        <f t="shared" si="575"/>
        <v>1.62</v>
      </c>
      <c r="BU231" s="100"/>
      <c r="BV231" s="36"/>
      <c r="BW231" s="100"/>
      <c r="BX231" s="100"/>
      <c r="BY231" s="100"/>
      <c r="BZ231" s="100"/>
      <c r="CA231" s="100"/>
      <c r="CC231" s="36">
        <v>42473</v>
      </c>
      <c r="CD231" s="104">
        <v>9.2454999999999998</v>
      </c>
      <c r="CE231" s="107">
        <v>9.1583499999999987</v>
      </c>
      <c r="CF231" s="173">
        <f t="shared" ref="CF231:CF241" si="697">(CF230+0.4)</f>
        <v>-7.1788920601599084</v>
      </c>
      <c r="CG231" s="197">
        <v>0.4</v>
      </c>
      <c r="CH231" s="219">
        <v>-3.5083499999999983</v>
      </c>
      <c r="CR231" s="103"/>
      <c r="CS231" s="103"/>
      <c r="CZ231" s="36">
        <v>42473</v>
      </c>
      <c r="DA231" s="104">
        <v>9.2454999999999998</v>
      </c>
      <c r="DB231" s="107">
        <v>9.1583499999999987</v>
      </c>
      <c r="DC231" s="173">
        <f t="shared" ref="DC231:DC241" si="698">(DC230+0.4)</f>
        <v>-7.1788920601599084</v>
      </c>
      <c r="DD231" s="197">
        <v>0.4</v>
      </c>
      <c r="DE231" s="219">
        <v>-0.7583499999999983</v>
      </c>
      <c r="DF231" s="182"/>
      <c r="DG231" s="182"/>
      <c r="DH231" s="182"/>
      <c r="DI231" s="182"/>
      <c r="DJ231" s="182"/>
      <c r="DK231" s="182"/>
      <c r="DL231" s="182"/>
      <c r="DM231" s="182"/>
      <c r="DN231" s="182"/>
      <c r="DO231" s="182"/>
      <c r="DP231" s="182"/>
      <c r="DQ231" s="182"/>
      <c r="DR231" s="182"/>
      <c r="DT231" s="178"/>
      <c r="DU231" s="178"/>
      <c r="DV231" s="179"/>
      <c r="DW231" s="36">
        <v>42473</v>
      </c>
      <c r="DX231" s="104">
        <v>9.2454999999999998</v>
      </c>
      <c r="DY231" s="107">
        <v>9.1583499999999987</v>
      </c>
      <c r="DZ231" s="173">
        <f t="shared" ref="DZ231:DZ241" si="699">(DZ230+0.4)</f>
        <v>-7.1788920601599084</v>
      </c>
      <c r="EA231" s="197">
        <v>0.4</v>
      </c>
      <c r="EB231" s="219">
        <v>4.1650000000000631E-2</v>
      </c>
      <c r="EC231" s="182"/>
      <c r="ED231" s="182"/>
      <c r="EE231" s="182"/>
      <c r="EF231" s="182"/>
      <c r="EG231" s="182"/>
      <c r="EH231" s="182"/>
      <c r="EI231" s="182"/>
      <c r="EJ231" s="188"/>
      <c r="EK231" s="182"/>
      <c r="EL231" s="182"/>
      <c r="EM231" s="182"/>
      <c r="EN231" s="178"/>
      <c r="EO231" s="178"/>
      <c r="EQ231" s="178"/>
      <c r="ER231" s="178"/>
      <c r="ES231" s="179"/>
      <c r="ET231" s="36">
        <v>42473</v>
      </c>
      <c r="EU231" s="104">
        <v>9.2454999999999998</v>
      </c>
      <c r="EV231" s="107">
        <v>9.1583499999999987</v>
      </c>
      <c r="EW231" s="173">
        <f t="shared" ref="EW231:EW241" si="700">(EW230+0.4)</f>
        <v>-7.1788920601599084</v>
      </c>
      <c r="EX231" s="197">
        <v>0.4</v>
      </c>
      <c r="EY231" s="219">
        <v>0.94165000000000099</v>
      </c>
      <c r="EZ231" s="182"/>
      <c r="FA231" s="182"/>
      <c r="FB231" s="182"/>
      <c r="FC231" s="182"/>
      <c r="FD231" s="182"/>
      <c r="FE231" s="182"/>
      <c r="FF231" s="182"/>
      <c r="FG231" s="182"/>
      <c r="FH231" s="182"/>
      <c r="FI231" s="182"/>
      <c r="FJ231" s="182"/>
      <c r="FK231" s="178"/>
      <c r="FL231" s="178"/>
      <c r="FN231" s="178"/>
      <c r="FO231" s="178"/>
      <c r="FP231" s="179"/>
      <c r="FQ231" s="36">
        <v>42473</v>
      </c>
      <c r="FR231" s="104">
        <v>9.2454999999999998</v>
      </c>
      <c r="FS231" s="107">
        <v>9.1583499999999987</v>
      </c>
      <c r="FT231" s="173">
        <f t="shared" ref="FT231:FT241" si="701">(FT230+0.4)</f>
        <v>-7.1788920601599084</v>
      </c>
      <c r="FU231" s="197">
        <v>0.4</v>
      </c>
      <c r="FV231" s="218">
        <v>-2.808349999999999</v>
      </c>
      <c r="FW231" s="297"/>
      <c r="FX231" s="484"/>
      <c r="FY231" s="297"/>
      <c r="FZ231" s="178"/>
      <c r="GA231" s="178"/>
      <c r="GB231" s="178"/>
      <c r="GC231" s="182"/>
      <c r="GD231" s="182"/>
      <c r="GE231" s="182"/>
      <c r="GF231" s="182"/>
      <c r="GG231" s="182"/>
      <c r="GH231" s="182"/>
      <c r="GI231" s="178"/>
      <c r="GK231" s="178"/>
      <c r="GL231" s="178"/>
      <c r="GM231" s="179"/>
      <c r="GN231" s="36">
        <v>42473</v>
      </c>
      <c r="GO231" s="104">
        <v>9.2454999999999998</v>
      </c>
      <c r="GP231" s="107">
        <v>9.1583499999999987</v>
      </c>
      <c r="GQ231" s="173">
        <f t="shared" ref="GQ231:GQ241" si="702">(GQ230+0.4)</f>
        <v>-7.1788920601599084</v>
      </c>
      <c r="GR231" s="197">
        <v>0.4</v>
      </c>
      <c r="GS231" s="218">
        <v>-2.2583499999999983</v>
      </c>
      <c r="GT231" s="297"/>
      <c r="GU231" s="484"/>
      <c r="GV231" s="297"/>
      <c r="GW231" s="253"/>
      <c r="GX231" s="253"/>
      <c r="GY231" s="178"/>
      <c r="GZ231" s="182"/>
      <c r="HA231" s="182"/>
      <c r="HB231" s="182"/>
      <c r="HC231" s="182"/>
      <c r="HD231" s="182"/>
      <c r="HE231" s="182"/>
      <c r="HF231" s="178"/>
      <c r="HH231" s="178"/>
      <c r="HJ231" s="179"/>
      <c r="HK231" s="36">
        <v>42473</v>
      </c>
      <c r="HL231" s="104">
        <v>9.2454999999999998</v>
      </c>
      <c r="HM231" s="107">
        <v>9.1583499999999987</v>
      </c>
      <c r="HN231" s="173">
        <f t="shared" ref="HN231:HN241" si="703">(HN230+0.4)</f>
        <v>-7.1788920601599084</v>
      </c>
      <c r="HO231" s="197">
        <v>0.4</v>
      </c>
      <c r="HP231" s="218">
        <v>-1.6583499999999987</v>
      </c>
      <c r="IG231" s="179"/>
      <c r="IH231" s="36">
        <v>42473</v>
      </c>
      <c r="II231" s="104">
        <v>9.2454999999999998</v>
      </c>
      <c r="IJ231" s="107">
        <v>9.1583499999999987</v>
      </c>
      <c r="IK231" s="173">
        <f t="shared" ref="IK231:IK241" si="704">(IK230+0.4)</f>
        <v>-7.1788920601599084</v>
      </c>
      <c r="IL231" s="197">
        <v>0.4</v>
      </c>
      <c r="IM231" s="218"/>
      <c r="JD231" s="103">
        <v>-7.1788920601599084</v>
      </c>
      <c r="JF231" s="159">
        <v>-3.5083499999999983</v>
      </c>
      <c r="JG231" s="159"/>
      <c r="JH231" s="159"/>
      <c r="JJ231" s="159">
        <v>-0.7583499999999983</v>
      </c>
      <c r="JK231" s="159"/>
      <c r="JL231" s="159"/>
      <c r="JN231" s="159">
        <v>4.1650000000000631E-2</v>
      </c>
      <c r="JO231" s="159"/>
      <c r="JP231" s="159"/>
      <c r="JR231" s="159">
        <v>0.94165000000000099</v>
      </c>
      <c r="JS231" s="159"/>
      <c r="JT231" s="159"/>
      <c r="JV231" s="159">
        <v>-2.808349999999999</v>
      </c>
      <c r="JW231" s="159"/>
      <c r="JX231" s="159"/>
      <c r="JZ231" s="159">
        <v>-2.2583499999999983</v>
      </c>
      <c r="KA231" s="159"/>
      <c r="KB231" s="159"/>
      <c r="KD231" s="370">
        <v>-1.6583499999999987</v>
      </c>
      <c r="KE231" s="159"/>
      <c r="KH231" s="218"/>
      <c r="KK231" s="36">
        <v>42473</v>
      </c>
      <c r="KL231" s="36"/>
    </row>
    <row r="232" spans="1:315" x14ac:dyDescent="0.25">
      <c r="A232" s="95">
        <v>41377</v>
      </c>
      <c r="B232" s="36">
        <v>41377</v>
      </c>
      <c r="C232" s="303">
        <v>5.65</v>
      </c>
      <c r="D232" s="303">
        <v>8.4</v>
      </c>
      <c r="E232" s="303">
        <v>9.1999999999999993</v>
      </c>
      <c r="F232" s="303">
        <v>10.1</v>
      </c>
      <c r="G232" s="303">
        <v>6.35</v>
      </c>
      <c r="H232" s="303">
        <v>6.9</v>
      </c>
      <c r="I232" s="303">
        <v>7.5</v>
      </c>
      <c r="J232" s="303"/>
      <c r="K232" s="105"/>
      <c r="L232" s="36">
        <v>42473</v>
      </c>
      <c r="M232" s="104">
        <v>9.2454999999999998</v>
      </c>
      <c r="N232" s="98">
        <f t="shared" si="658"/>
        <v>9.1583499999999987</v>
      </c>
      <c r="O232" s="107">
        <f t="shared" si="659"/>
        <v>9.0716666666666654</v>
      </c>
      <c r="P232" s="264"/>
      <c r="Q232" s="177">
        <v>42473</v>
      </c>
      <c r="R232" s="303">
        <v>5.65</v>
      </c>
      <c r="S232" s="219">
        <v>-3.5083499999999983</v>
      </c>
      <c r="U232" s="303">
        <v>8.4</v>
      </c>
      <c r="V232" s="219">
        <v>-0.7583499999999983</v>
      </c>
      <c r="X232" s="303">
        <v>9.1999999999999993</v>
      </c>
      <c r="Y232" s="219">
        <v>4.1650000000000631E-2</v>
      </c>
      <c r="AA232" s="303">
        <v>10.1</v>
      </c>
      <c r="AB232" s="219">
        <v>0.94165000000000099</v>
      </c>
      <c r="AD232" s="303">
        <v>6.35</v>
      </c>
      <c r="AE232" s="218">
        <v>-2.808349999999999</v>
      </c>
      <c r="AG232" s="303">
        <v>6.9</v>
      </c>
      <c r="AH232" s="218">
        <v>-2.2583499999999983</v>
      </c>
      <c r="AJ232" s="303">
        <v>7.5</v>
      </c>
      <c r="AK232" s="218">
        <v>-1.6583499999999987</v>
      </c>
      <c r="AZ232" s="36">
        <v>42474</v>
      </c>
      <c r="BA232" s="303">
        <v>5.45</v>
      </c>
      <c r="BC232" s="303">
        <v>6.95</v>
      </c>
      <c r="BE232" s="303">
        <v>8.4</v>
      </c>
      <c r="BG232" s="303">
        <v>9.6499999999999986</v>
      </c>
      <c r="BI232" s="303">
        <v>7.4</v>
      </c>
      <c r="BK232" s="303">
        <v>8.6</v>
      </c>
      <c r="BM232" s="303">
        <v>7.5</v>
      </c>
      <c r="BN232" s="497"/>
      <c r="BO232" s="182"/>
      <c r="BP232" s="182"/>
      <c r="BQ232">
        <f t="shared" si="578"/>
        <v>1</v>
      </c>
      <c r="BR232" s="36">
        <v>42458</v>
      </c>
      <c r="BS232">
        <v>162</v>
      </c>
      <c r="BT232">
        <f t="shared" si="575"/>
        <v>1.62</v>
      </c>
      <c r="BU232">
        <v>-11.161847222222224</v>
      </c>
      <c r="BV232" s="36"/>
      <c r="BW232" s="100"/>
      <c r="BX232" s="100"/>
      <c r="BY232" s="100"/>
      <c r="BZ232" s="100"/>
      <c r="CA232" s="100"/>
      <c r="CC232" s="36">
        <v>42474</v>
      </c>
      <c r="CD232" s="104">
        <v>9.4211999999999989</v>
      </c>
      <c r="CE232" s="107">
        <v>9.3333499999999994</v>
      </c>
      <c r="CF232" s="173">
        <f t="shared" si="697"/>
        <v>-6.7788920601599081</v>
      </c>
      <c r="CG232" s="197">
        <v>0.4</v>
      </c>
      <c r="CH232" s="219">
        <v>-3.8833499999999992</v>
      </c>
      <c r="CR232" s="103"/>
      <c r="CS232" s="103"/>
      <c r="CZ232" s="36">
        <v>42474</v>
      </c>
      <c r="DA232" s="104">
        <v>9.4211999999999989</v>
      </c>
      <c r="DB232" s="107">
        <v>9.3333499999999994</v>
      </c>
      <c r="DC232" s="173">
        <f t="shared" si="698"/>
        <v>-6.7788920601599081</v>
      </c>
      <c r="DD232" s="197">
        <v>0.4</v>
      </c>
      <c r="DE232" s="219">
        <v>-2.3833499999999992</v>
      </c>
      <c r="DF232" s="182"/>
      <c r="DG232" s="182"/>
      <c r="DH232" s="182"/>
      <c r="DI232" s="182"/>
      <c r="DJ232" s="182"/>
      <c r="DK232" s="182"/>
      <c r="DL232" s="182"/>
      <c r="DM232" s="182"/>
      <c r="DN232" s="182"/>
      <c r="DO232" s="182"/>
      <c r="DP232" s="182"/>
      <c r="DQ232" s="182"/>
      <c r="DR232" s="182"/>
      <c r="DT232" s="178"/>
      <c r="DU232" s="178"/>
      <c r="DV232" s="179"/>
      <c r="DW232" s="36">
        <v>42474</v>
      </c>
      <c r="DX232" s="104">
        <v>9.4211999999999989</v>
      </c>
      <c r="DY232" s="107">
        <v>9.3333499999999994</v>
      </c>
      <c r="DZ232" s="173">
        <f t="shared" si="699"/>
        <v>-6.7788920601599081</v>
      </c>
      <c r="EA232" s="197">
        <v>0.4</v>
      </c>
      <c r="EB232" s="219">
        <v>-0.93334999999999901</v>
      </c>
      <c r="EC232" s="182"/>
      <c r="ED232" s="182"/>
      <c r="EE232" s="182"/>
      <c r="EF232" s="182"/>
      <c r="EG232" s="182"/>
      <c r="EH232" s="182"/>
      <c r="EI232" s="182"/>
      <c r="EJ232" s="188"/>
      <c r="EK232" s="182"/>
      <c r="EL232" s="182"/>
      <c r="EM232" s="182"/>
      <c r="EN232" s="178"/>
      <c r="EO232" s="178"/>
      <c r="EQ232" s="178"/>
      <c r="ER232" s="178"/>
      <c r="ES232" s="179"/>
      <c r="ET232" s="36">
        <v>42474</v>
      </c>
      <c r="EU232" s="104">
        <v>9.4211999999999989</v>
      </c>
      <c r="EV232" s="107">
        <v>9.3333499999999994</v>
      </c>
      <c r="EW232" s="173">
        <f t="shared" si="700"/>
        <v>-6.7788920601599081</v>
      </c>
      <c r="EX232" s="197">
        <v>0.4</v>
      </c>
      <c r="EY232" s="219">
        <v>0.31664999999999921</v>
      </c>
      <c r="EZ232" s="182"/>
      <c r="FA232" s="182"/>
      <c r="FB232" s="182"/>
      <c r="FC232" s="182"/>
      <c r="FD232" s="182"/>
      <c r="FE232" s="182"/>
      <c r="FF232" s="182"/>
      <c r="FG232" s="182"/>
      <c r="FH232" s="182"/>
      <c r="FI232" s="182"/>
      <c r="FJ232" s="182"/>
      <c r="FK232" s="178"/>
      <c r="FL232" s="178"/>
      <c r="FN232" s="178"/>
      <c r="FO232" s="178"/>
      <c r="FP232" s="179"/>
      <c r="FQ232" s="36">
        <v>42474</v>
      </c>
      <c r="FR232" s="104">
        <v>9.4211999999999989</v>
      </c>
      <c r="FS232" s="107">
        <v>9.3333499999999994</v>
      </c>
      <c r="FT232" s="173">
        <f t="shared" si="701"/>
        <v>-6.7788920601599081</v>
      </c>
      <c r="FU232" s="197">
        <v>0.4</v>
      </c>
      <c r="FV232" s="218">
        <v>-1.933349999999999</v>
      </c>
      <c r="FW232" s="297"/>
      <c r="FX232" s="484"/>
      <c r="FY232" s="297"/>
      <c r="FZ232" s="178"/>
      <c r="GA232" s="178"/>
      <c r="GB232" s="178"/>
      <c r="GC232" s="182"/>
      <c r="GD232" s="182"/>
      <c r="GE232" s="182"/>
      <c r="GF232" s="182"/>
      <c r="GG232" s="182"/>
      <c r="GH232" s="182"/>
      <c r="GI232" s="178"/>
      <c r="GK232" s="178"/>
      <c r="GL232" s="178"/>
      <c r="GM232" s="179"/>
      <c r="GN232" s="36">
        <v>42474</v>
      </c>
      <c r="GO232" s="104">
        <v>9.4211999999999989</v>
      </c>
      <c r="GP232" s="107">
        <v>9.3333499999999994</v>
      </c>
      <c r="GQ232" s="173">
        <f t="shared" si="702"/>
        <v>-6.7788920601599081</v>
      </c>
      <c r="GR232" s="197">
        <v>0.4</v>
      </c>
      <c r="GS232" s="218">
        <v>-0.73334999999999972</v>
      </c>
      <c r="GT232" s="297"/>
      <c r="GU232" s="484"/>
      <c r="GV232" s="297"/>
      <c r="GW232" s="253"/>
      <c r="GX232" s="254"/>
      <c r="GY232" s="178"/>
      <c r="GZ232" s="182"/>
      <c r="HA232" s="182"/>
      <c r="HB232" s="182"/>
      <c r="HC232" s="182"/>
      <c r="HD232" s="182"/>
      <c r="HE232" s="182"/>
      <c r="HF232" s="178"/>
      <c r="HH232" s="178"/>
      <c r="HJ232" s="179"/>
      <c r="HK232" s="36">
        <v>42474</v>
      </c>
      <c r="HL232" s="104">
        <v>9.4211999999999989</v>
      </c>
      <c r="HM232" s="107">
        <v>9.3333499999999994</v>
      </c>
      <c r="HN232" s="173">
        <f t="shared" si="703"/>
        <v>-6.7788920601599081</v>
      </c>
      <c r="HO232" s="197">
        <v>0.4</v>
      </c>
      <c r="HP232" s="218">
        <v>-1.8333499999999994</v>
      </c>
      <c r="IG232" s="179"/>
      <c r="IH232" s="36">
        <v>42474</v>
      </c>
      <c r="II232" s="104">
        <v>9.4211999999999989</v>
      </c>
      <c r="IJ232" s="107">
        <v>9.3333499999999994</v>
      </c>
      <c r="IK232" s="173">
        <f t="shared" si="704"/>
        <v>-6.7788920601599081</v>
      </c>
      <c r="IL232" s="197">
        <v>0.4</v>
      </c>
      <c r="IM232" s="218"/>
      <c r="JD232" s="103">
        <v>-6.7788920601599081</v>
      </c>
      <c r="JF232" s="159">
        <v>-3.8833499999999992</v>
      </c>
      <c r="JG232" s="159"/>
      <c r="JH232" s="159"/>
      <c r="JJ232" s="159">
        <v>-2.3833499999999992</v>
      </c>
      <c r="JK232" s="159"/>
      <c r="JL232" s="159"/>
      <c r="JN232" s="159">
        <v>-0.93334999999999901</v>
      </c>
      <c r="JO232" s="159"/>
      <c r="JP232" s="159"/>
      <c r="JR232" s="159">
        <v>0.31664999999999921</v>
      </c>
      <c r="JS232" s="159"/>
      <c r="JT232" s="159"/>
      <c r="JV232" s="159">
        <v>-1.933349999999999</v>
      </c>
      <c r="JW232" s="159"/>
      <c r="JX232" s="159"/>
      <c r="JZ232" s="159">
        <v>-0.73334999999999972</v>
      </c>
      <c r="KA232" s="159"/>
      <c r="KB232" s="159"/>
      <c r="KD232" s="370">
        <v>-1.8333499999999994</v>
      </c>
      <c r="KE232" s="159"/>
      <c r="KF232" s="159"/>
      <c r="KH232" s="218"/>
      <c r="KI232" s="159"/>
      <c r="KJ232" s="159"/>
      <c r="KK232" s="36">
        <v>42474</v>
      </c>
      <c r="KL232" s="36"/>
      <c r="KM232" s="407" t="s">
        <v>189</v>
      </c>
    </row>
    <row r="233" spans="1:315" x14ac:dyDescent="0.25">
      <c r="A233" s="95">
        <v>41378</v>
      </c>
      <c r="B233" s="36">
        <v>41378</v>
      </c>
      <c r="C233" s="303">
        <v>5.45</v>
      </c>
      <c r="D233" s="303">
        <v>6.95</v>
      </c>
      <c r="E233" s="303">
        <v>8.4</v>
      </c>
      <c r="F233" s="303">
        <v>9.6499999999999986</v>
      </c>
      <c r="G233" s="303">
        <v>7.4</v>
      </c>
      <c r="H233" s="303">
        <v>8.6</v>
      </c>
      <c r="I233" s="303">
        <v>7.5</v>
      </c>
      <c r="J233" s="303"/>
      <c r="K233" s="105"/>
      <c r="L233" s="36">
        <v>42474</v>
      </c>
      <c r="M233" s="104">
        <v>9.4211999999999989</v>
      </c>
      <c r="N233" s="98">
        <f t="shared" si="658"/>
        <v>9.3333499999999994</v>
      </c>
      <c r="O233" s="107">
        <f t="shared" si="659"/>
        <v>9.245966666666666</v>
      </c>
      <c r="P233" s="264"/>
      <c r="Q233" s="177">
        <v>42474</v>
      </c>
      <c r="R233" s="303">
        <v>5.45</v>
      </c>
      <c r="S233" s="219">
        <v>-3.8833499999999992</v>
      </c>
      <c r="U233" s="303">
        <v>6.95</v>
      </c>
      <c r="V233" s="219">
        <v>-2.3833499999999992</v>
      </c>
      <c r="X233" s="303">
        <v>8.4</v>
      </c>
      <c r="Y233" s="219">
        <v>-0.93334999999999901</v>
      </c>
      <c r="AA233" s="303">
        <v>9.6499999999999986</v>
      </c>
      <c r="AB233" s="219">
        <v>0.31664999999999921</v>
      </c>
      <c r="AD233" s="303">
        <v>7.4</v>
      </c>
      <c r="AE233" s="218">
        <v>-1.933349999999999</v>
      </c>
      <c r="AG233" s="303">
        <v>8.6</v>
      </c>
      <c r="AH233" s="218">
        <v>-0.73334999999999972</v>
      </c>
      <c r="AJ233" s="303">
        <v>7.5</v>
      </c>
      <c r="AK233" s="218">
        <v>-1.8333499999999994</v>
      </c>
      <c r="AZ233" s="36">
        <v>42475</v>
      </c>
      <c r="BA233" s="303">
        <v>4.45</v>
      </c>
      <c r="BC233" s="303">
        <v>8.6999999999999993</v>
      </c>
      <c r="BE233" s="303">
        <v>6.4</v>
      </c>
      <c r="BG233" s="303">
        <v>9.1499999999999986</v>
      </c>
      <c r="BI233" s="303">
        <v>7.15</v>
      </c>
      <c r="BK233" s="303">
        <v>9.9</v>
      </c>
      <c r="BM233" s="303">
        <v>7.6</v>
      </c>
      <c r="BN233" s="497"/>
      <c r="BO233" s="182"/>
      <c r="BP233" s="182"/>
      <c r="BQ233">
        <f t="shared" si="578"/>
        <v>1</v>
      </c>
      <c r="BR233" s="36">
        <v>42459</v>
      </c>
      <c r="BS233">
        <v>163</v>
      </c>
      <c r="BT233">
        <f t="shared" si="575"/>
        <v>1.63</v>
      </c>
      <c r="BU233" s="489"/>
      <c r="BV233" s="36"/>
      <c r="BW233" s="100"/>
      <c r="BX233" s="100"/>
      <c r="BY233" s="100"/>
      <c r="BZ233" s="100"/>
      <c r="CA233" s="100"/>
      <c r="CC233" s="36">
        <v>42475</v>
      </c>
      <c r="CD233" s="104">
        <v>9.5982999999999983</v>
      </c>
      <c r="CE233" s="107">
        <v>9.5097499999999986</v>
      </c>
      <c r="CF233" s="173">
        <f t="shared" si="697"/>
        <v>-6.3788920601599077</v>
      </c>
      <c r="CG233" s="197">
        <v>0.4</v>
      </c>
      <c r="CH233" s="219">
        <v>-5.0597499999999984</v>
      </c>
      <c r="CR233" s="103"/>
      <c r="CS233" s="103"/>
      <c r="CZ233" s="36">
        <v>42475</v>
      </c>
      <c r="DA233" s="104">
        <v>9.5982999999999983</v>
      </c>
      <c r="DB233" s="107">
        <v>9.5097499999999986</v>
      </c>
      <c r="DC233" s="173">
        <f t="shared" si="698"/>
        <v>-6.3788920601599077</v>
      </c>
      <c r="DD233" s="197">
        <v>0.4</v>
      </c>
      <c r="DE233" s="219">
        <v>-0.8097499999999993</v>
      </c>
      <c r="DF233" s="182"/>
      <c r="DG233" s="182"/>
      <c r="DH233" s="182"/>
      <c r="DI233" s="182"/>
      <c r="DJ233" s="182"/>
      <c r="DK233" s="182"/>
      <c r="DL233" s="182"/>
      <c r="DM233" s="182"/>
      <c r="DN233" s="182"/>
      <c r="DO233" s="182"/>
      <c r="DP233" s="182"/>
      <c r="DQ233" s="182"/>
      <c r="DR233" s="182"/>
      <c r="DT233" s="178"/>
      <c r="DU233" s="178"/>
      <c r="DV233" s="179"/>
      <c r="DW233" s="36">
        <v>42475</v>
      </c>
      <c r="DX233" s="104">
        <v>9.5982999999999983</v>
      </c>
      <c r="DY233" s="107">
        <v>9.5097499999999986</v>
      </c>
      <c r="DZ233" s="173">
        <f t="shared" si="699"/>
        <v>-6.3788920601599077</v>
      </c>
      <c r="EA233" s="197">
        <v>0.4</v>
      </c>
      <c r="EB233" s="219">
        <v>-3.1097499999999982</v>
      </c>
      <c r="EC233" s="182"/>
      <c r="ED233" s="182"/>
      <c r="EE233" s="182"/>
      <c r="EF233" s="182"/>
      <c r="EG233" s="182"/>
      <c r="EH233" s="182"/>
      <c r="EI233" s="182"/>
      <c r="EJ233" s="188"/>
      <c r="EK233" s="182"/>
      <c r="EL233" s="182"/>
      <c r="EM233" s="182"/>
      <c r="EN233" s="178"/>
      <c r="EO233" s="178"/>
      <c r="EQ233" s="178"/>
      <c r="ER233" s="178"/>
      <c r="ES233" s="179"/>
      <c r="ET233" s="36">
        <v>42475</v>
      </c>
      <c r="EU233" s="104">
        <v>9.5982999999999983</v>
      </c>
      <c r="EV233" s="107">
        <v>9.5097499999999986</v>
      </c>
      <c r="EW233" s="173">
        <f t="shared" si="700"/>
        <v>-6.3788920601599077</v>
      </c>
      <c r="EX233" s="197">
        <v>0.4</v>
      </c>
      <c r="EY233" s="219">
        <v>-0.35975000000000001</v>
      </c>
      <c r="EZ233" s="182"/>
      <c r="FA233" s="182"/>
      <c r="FB233" s="182"/>
      <c r="FC233" s="182"/>
      <c r="FD233" s="182"/>
      <c r="FE233" s="182"/>
      <c r="FF233" s="182"/>
      <c r="FG233" s="182"/>
      <c r="FH233" s="182"/>
      <c r="FI233" s="182"/>
      <c r="FJ233" s="182"/>
      <c r="FK233" s="178"/>
      <c r="FL233" s="178"/>
      <c r="FN233" s="178"/>
      <c r="FO233" s="178"/>
      <c r="FP233" s="179"/>
      <c r="FQ233" s="36">
        <v>42475</v>
      </c>
      <c r="FR233" s="104">
        <v>9.5982999999999983</v>
      </c>
      <c r="FS233" s="107">
        <v>9.5097499999999986</v>
      </c>
      <c r="FT233" s="173">
        <f t="shared" si="701"/>
        <v>-6.3788920601599077</v>
      </c>
      <c r="FU233" s="197">
        <v>0.4</v>
      </c>
      <c r="FV233" s="218">
        <v>-2.3597499999999982</v>
      </c>
      <c r="FW233" s="297"/>
      <c r="FX233" s="484"/>
      <c r="FY233" s="297"/>
      <c r="FZ233" s="178"/>
      <c r="GA233" s="178"/>
      <c r="GB233" s="178"/>
      <c r="GC233" s="182"/>
      <c r="GD233" s="182"/>
      <c r="GE233" s="182"/>
      <c r="GF233" s="182"/>
      <c r="GG233" s="182"/>
      <c r="GH233" s="182"/>
      <c r="GI233" s="178"/>
      <c r="GK233" s="178"/>
      <c r="GL233" s="178"/>
      <c r="GM233" s="179"/>
      <c r="GN233" s="36">
        <v>42475</v>
      </c>
      <c r="GO233" s="104">
        <v>9.5982999999999983</v>
      </c>
      <c r="GP233" s="107">
        <v>9.5097499999999986</v>
      </c>
      <c r="GQ233" s="173">
        <f t="shared" si="702"/>
        <v>-6.3788920601599077</v>
      </c>
      <c r="GR233" s="197">
        <v>0.4</v>
      </c>
      <c r="GS233" s="218">
        <v>0.39025000000000176</v>
      </c>
      <c r="GT233" s="297"/>
      <c r="GU233" s="484"/>
      <c r="GV233" s="297"/>
      <c r="GW233" s="281"/>
      <c r="GX233" s="281"/>
      <c r="GY233" s="178"/>
      <c r="GZ233" s="182"/>
      <c r="HA233" s="182"/>
      <c r="HB233" s="182"/>
      <c r="HC233" s="182"/>
      <c r="HD233" s="182"/>
      <c r="HE233" s="182"/>
      <c r="HF233" s="178"/>
      <c r="HH233" s="178"/>
      <c r="HJ233" s="179"/>
      <c r="HK233" s="36">
        <v>42475</v>
      </c>
      <c r="HL233" s="104">
        <v>9.5982999999999983</v>
      </c>
      <c r="HM233" s="107">
        <v>9.5097499999999986</v>
      </c>
      <c r="HN233" s="173">
        <f t="shared" si="703"/>
        <v>-6.3788920601599077</v>
      </c>
      <c r="HO233" s="197">
        <v>0.4</v>
      </c>
      <c r="HP233" s="218">
        <v>-1.9097499999999989</v>
      </c>
      <c r="IG233" s="179"/>
      <c r="IH233" s="36">
        <v>42475</v>
      </c>
      <c r="II233" s="104">
        <v>9.5982999999999983</v>
      </c>
      <c r="IJ233" s="107">
        <v>9.5097499999999986</v>
      </c>
      <c r="IK233" s="173">
        <f t="shared" si="704"/>
        <v>-6.3788920601599077</v>
      </c>
      <c r="IL233" s="197">
        <v>0.4</v>
      </c>
      <c r="IM233" s="218"/>
      <c r="JD233" s="103">
        <v>-6.3788920601599077</v>
      </c>
      <c r="JF233" s="159">
        <v>-5.0597499999999984</v>
      </c>
      <c r="JG233" s="159"/>
      <c r="JH233" s="159"/>
      <c r="JJ233" s="159">
        <v>-0.8097499999999993</v>
      </c>
      <c r="JK233" s="159"/>
      <c r="JL233" s="159"/>
      <c r="JN233" s="159">
        <v>-3.1097499999999982</v>
      </c>
      <c r="JO233" s="159"/>
      <c r="JP233" s="159"/>
      <c r="JR233" s="159">
        <v>-0.35975000000000001</v>
      </c>
      <c r="JS233" s="159"/>
      <c r="JT233" s="159"/>
      <c r="JV233" s="159">
        <v>-2.3597499999999982</v>
      </c>
      <c r="JW233" s="159"/>
      <c r="JX233" s="159"/>
      <c r="JZ233" s="159">
        <v>0.39025000000000176</v>
      </c>
      <c r="KA233" s="159"/>
      <c r="KB233" s="159"/>
      <c r="KD233" s="370">
        <v>-1.9097499999999989</v>
      </c>
      <c r="KE233" s="159"/>
      <c r="KF233" s="159"/>
      <c r="KH233" s="218"/>
      <c r="KI233" s="159"/>
      <c r="KJ233" s="159"/>
      <c r="KK233" s="36">
        <v>42475</v>
      </c>
      <c r="KL233" s="36"/>
      <c r="KM233" s="542" t="s">
        <v>54</v>
      </c>
      <c r="KN233" s="542"/>
      <c r="KO233" s="542" t="s">
        <v>55</v>
      </c>
      <c r="KP233" s="542"/>
      <c r="KQ233" s="542" t="s">
        <v>56</v>
      </c>
      <c r="KR233" s="542"/>
      <c r="KS233" s="542" t="s">
        <v>57</v>
      </c>
      <c r="KT233" s="542"/>
      <c r="KU233" s="542" t="s">
        <v>58</v>
      </c>
      <c r="KV233" s="542"/>
      <c r="KW233" s="542" t="s">
        <v>62</v>
      </c>
      <c r="KX233" s="542"/>
      <c r="KY233" s="542" t="s">
        <v>100</v>
      </c>
      <c r="KZ233" s="542"/>
      <c r="LA233" s="542" t="s">
        <v>205</v>
      </c>
      <c r="LB233" s="542"/>
    </row>
    <row r="234" spans="1:315" x14ac:dyDescent="0.25">
      <c r="A234" s="95">
        <v>41379</v>
      </c>
      <c r="B234" s="36">
        <v>41379</v>
      </c>
      <c r="C234" s="303">
        <v>4.45</v>
      </c>
      <c r="D234" s="303">
        <v>8.6999999999999993</v>
      </c>
      <c r="E234" s="303">
        <v>6.4</v>
      </c>
      <c r="F234" s="303">
        <v>9.1499999999999986</v>
      </c>
      <c r="G234" s="303">
        <v>7.15</v>
      </c>
      <c r="H234" s="303">
        <v>9.9</v>
      </c>
      <c r="I234" s="303">
        <v>7.6</v>
      </c>
      <c r="J234" s="303"/>
      <c r="K234" s="105"/>
      <c r="L234" s="36">
        <v>42475</v>
      </c>
      <c r="M234" s="104">
        <v>9.5982999999999983</v>
      </c>
      <c r="N234" s="98">
        <f t="shared" si="658"/>
        <v>9.5097499999999986</v>
      </c>
      <c r="O234" s="107">
        <f t="shared" si="659"/>
        <v>9.4216666666666651</v>
      </c>
      <c r="P234" s="264"/>
      <c r="Q234" s="177">
        <v>42475</v>
      </c>
      <c r="R234" s="303">
        <v>4.45</v>
      </c>
      <c r="S234" s="219">
        <v>-5.0597499999999984</v>
      </c>
      <c r="U234" s="303">
        <v>8.6999999999999993</v>
      </c>
      <c r="V234" s="219">
        <v>-0.8097499999999993</v>
      </c>
      <c r="X234" s="303">
        <v>6.4</v>
      </c>
      <c r="Y234" s="219">
        <v>-3.1097499999999982</v>
      </c>
      <c r="AA234" s="303">
        <v>9.1499999999999986</v>
      </c>
      <c r="AB234" s="219">
        <v>-0.35975000000000001</v>
      </c>
      <c r="AD234" s="303">
        <v>7.15</v>
      </c>
      <c r="AE234" s="218">
        <v>-2.3597499999999982</v>
      </c>
      <c r="AG234" s="303">
        <v>9.9</v>
      </c>
      <c r="AH234" s="218">
        <v>0.39025000000000176</v>
      </c>
      <c r="AJ234" s="303">
        <v>7.6</v>
      </c>
      <c r="AK234" s="218">
        <v>-1.9097499999999989</v>
      </c>
      <c r="AZ234" s="36">
        <v>42476</v>
      </c>
      <c r="BA234" s="303">
        <v>5.6</v>
      </c>
      <c r="BC234" s="303">
        <v>9.75</v>
      </c>
      <c r="BE234" s="303">
        <v>7.7</v>
      </c>
      <c r="BG234" s="303">
        <v>9.8000000000000007</v>
      </c>
      <c r="BI234" s="303">
        <v>6.2</v>
      </c>
      <c r="BK234" s="303">
        <v>8.9</v>
      </c>
      <c r="BM234" s="303">
        <v>6.85</v>
      </c>
      <c r="BN234" s="497"/>
      <c r="BO234" s="182"/>
      <c r="BP234" s="182"/>
      <c r="BQ234">
        <f t="shared" si="578"/>
        <v>1</v>
      </c>
      <c r="BR234" s="36">
        <v>42460</v>
      </c>
      <c r="BS234">
        <v>164</v>
      </c>
      <c r="BT234">
        <f t="shared" si="575"/>
        <v>1.64</v>
      </c>
      <c r="BU234" s="490"/>
      <c r="BV234" s="100"/>
      <c r="BW234" s="100"/>
      <c r="BX234" s="100"/>
      <c r="BY234" s="100"/>
      <c r="BZ234" s="100"/>
      <c r="CA234" s="100"/>
      <c r="CC234" s="36">
        <v>42476</v>
      </c>
      <c r="CF234" s="173">
        <f t="shared" si="697"/>
        <v>-5.9788920601599074</v>
      </c>
      <c r="CG234" s="197">
        <v>0.4</v>
      </c>
      <c r="CH234" s="219">
        <v>-12</v>
      </c>
      <c r="CI234" s="103"/>
      <c r="CJ234" s="103"/>
      <c r="CK234" s="103"/>
      <c r="CL234" s="103"/>
      <c r="CM234" s="103"/>
      <c r="CN234" s="103"/>
      <c r="CO234" s="103"/>
      <c r="CP234" s="103"/>
      <c r="CQ234" s="103"/>
      <c r="CR234" s="103"/>
      <c r="CS234" s="103"/>
      <c r="CZ234" s="36">
        <v>42476</v>
      </c>
      <c r="DC234" s="173">
        <f t="shared" si="698"/>
        <v>-5.9788920601599074</v>
      </c>
      <c r="DD234" s="197">
        <v>0.4</v>
      </c>
      <c r="DE234" s="219">
        <v>-12</v>
      </c>
      <c r="DF234" s="182"/>
      <c r="DG234" s="182"/>
      <c r="DH234" s="182"/>
      <c r="DI234" s="182"/>
      <c r="DJ234" s="182"/>
      <c r="DK234" s="182"/>
      <c r="DL234" s="182"/>
      <c r="DM234" s="182"/>
      <c r="DN234" s="182"/>
      <c r="DO234" s="182"/>
      <c r="DP234" s="182"/>
      <c r="DQ234" s="182"/>
      <c r="DR234" s="182"/>
      <c r="DT234" s="178"/>
      <c r="DU234" s="178"/>
      <c r="DV234" s="179"/>
      <c r="DW234" s="36">
        <v>42476</v>
      </c>
      <c r="DZ234" s="173">
        <f t="shared" si="699"/>
        <v>-5.9788920601599074</v>
      </c>
      <c r="EA234" s="197">
        <v>0.4</v>
      </c>
      <c r="EB234" s="219">
        <v>-12</v>
      </c>
      <c r="EC234" s="182"/>
      <c r="ED234" s="182"/>
      <c r="EE234" s="182"/>
      <c r="EF234" s="182"/>
      <c r="EG234" s="182"/>
      <c r="EH234" s="182"/>
      <c r="EI234" s="182"/>
      <c r="EJ234" s="188"/>
      <c r="EK234" s="182"/>
      <c r="EL234" s="182"/>
      <c r="EM234" s="182"/>
      <c r="EN234" s="178"/>
      <c r="EO234" s="178"/>
      <c r="EQ234" s="178"/>
      <c r="ER234" s="178"/>
      <c r="ES234" s="179"/>
      <c r="ET234" s="36">
        <v>42476</v>
      </c>
      <c r="EW234" s="173">
        <f t="shared" si="700"/>
        <v>-5.9788920601599074</v>
      </c>
      <c r="EX234" s="197">
        <v>0.4</v>
      </c>
      <c r="EY234" s="219">
        <v>-12</v>
      </c>
      <c r="EZ234" s="182"/>
      <c r="FA234" s="182"/>
      <c r="FB234" s="182"/>
      <c r="FC234" s="182"/>
      <c r="FD234" s="182"/>
      <c r="FE234" s="182"/>
      <c r="FF234" s="182"/>
      <c r="FG234" s="182"/>
      <c r="FH234" s="182"/>
      <c r="FI234" s="182"/>
      <c r="FJ234" s="182"/>
      <c r="FK234" s="178"/>
      <c r="FL234" s="178"/>
      <c r="FN234" s="178"/>
      <c r="FO234" s="178"/>
      <c r="FP234" s="179"/>
      <c r="FQ234" s="36">
        <v>42476</v>
      </c>
      <c r="FT234" s="173">
        <f t="shared" si="701"/>
        <v>-5.9788920601599074</v>
      </c>
      <c r="FU234" s="197">
        <v>0.4</v>
      </c>
      <c r="FV234" s="219">
        <v>-12</v>
      </c>
      <c r="FW234" s="182"/>
      <c r="FX234" s="182"/>
      <c r="FY234" s="178"/>
      <c r="FZ234" s="178"/>
      <c r="GA234" s="178"/>
      <c r="GB234" s="178"/>
      <c r="GC234" s="182"/>
      <c r="GD234" s="182"/>
      <c r="GE234" s="182"/>
      <c r="GF234" s="182"/>
      <c r="GG234" s="182"/>
      <c r="GH234" s="182"/>
      <c r="GI234" s="178"/>
      <c r="GK234" s="178"/>
      <c r="GL234" s="178"/>
      <c r="GM234" s="179"/>
      <c r="GN234" s="36">
        <v>42476</v>
      </c>
      <c r="GQ234" s="173">
        <f t="shared" si="702"/>
        <v>-5.9788920601599074</v>
      </c>
      <c r="GR234" s="197">
        <v>0.4</v>
      </c>
      <c r="GS234" s="219">
        <v>-12</v>
      </c>
      <c r="GT234" s="182"/>
      <c r="GU234" s="182"/>
      <c r="GV234" s="178"/>
      <c r="GW234" s="281"/>
      <c r="GX234" s="281"/>
      <c r="GY234" s="178"/>
      <c r="GZ234" s="182"/>
      <c r="HA234" s="182"/>
      <c r="HB234" s="182"/>
      <c r="HC234" s="182"/>
      <c r="HD234" s="182"/>
      <c r="HE234" s="182"/>
      <c r="HF234" s="178"/>
      <c r="HH234" s="178"/>
      <c r="HJ234" s="179"/>
      <c r="HK234" s="36">
        <v>42476</v>
      </c>
      <c r="HN234" s="173">
        <f t="shared" si="703"/>
        <v>-5.9788920601599074</v>
      </c>
      <c r="HO234" s="197">
        <v>0.4</v>
      </c>
      <c r="HP234" s="219">
        <v>-12</v>
      </c>
      <c r="IG234" s="179"/>
      <c r="IH234" s="36">
        <v>42476</v>
      </c>
      <c r="IK234" s="173">
        <f t="shared" si="704"/>
        <v>-5.9788920601599074</v>
      </c>
      <c r="IL234" s="197">
        <v>0.4</v>
      </c>
      <c r="IM234" s="219">
        <v>-12</v>
      </c>
      <c r="JD234" s="103">
        <v>-5.9788920601599074</v>
      </c>
      <c r="JF234" s="159">
        <v>-12</v>
      </c>
      <c r="JG234" s="159"/>
      <c r="JH234" s="159"/>
      <c r="JJ234" s="159">
        <v>-12</v>
      </c>
      <c r="JK234" s="159"/>
      <c r="JL234" s="159"/>
      <c r="JN234" s="159">
        <v>-12</v>
      </c>
      <c r="JO234" s="159"/>
      <c r="JP234" s="159"/>
      <c r="JR234" s="159">
        <v>-12</v>
      </c>
      <c r="JS234" s="159"/>
      <c r="JT234" s="159"/>
      <c r="JV234" s="159">
        <v>-12</v>
      </c>
      <c r="JW234" s="159"/>
      <c r="JX234" s="159"/>
      <c r="JZ234" s="159">
        <v>-12</v>
      </c>
      <c r="KA234" s="159"/>
      <c r="KB234" s="159"/>
      <c r="KD234" s="368">
        <v>-12</v>
      </c>
      <c r="KE234" s="159"/>
      <c r="KF234" s="159"/>
      <c r="KH234" s="219">
        <v>-12</v>
      </c>
      <c r="KI234" s="159"/>
      <c r="KJ234" s="159"/>
      <c r="KK234" s="36">
        <v>42476</v>
      </c>
      <c r="KL234" s="36"/>
      <c r="KM234" s="98">
        <f>(KM61)</f>
        <v>-0.58158524819822333</v>
      </c>
      <c r="KN234" s="98">
        <f t="shared" ref="KN234:KT234" si="705">(KN61)</f>
        <v>-0.58158524819822333</v>
      </c>
      <c r="KO234" s="98">
        <f t="shared" si="705"/>
        <v>1.045029007755554</v>
      </c>
      <c r="KP234" s="399">
        <f t="shared" si="705"/>
        <v>1.045029007755554</v>
      </c>
      <c r="KQ234" s="98">
        <f t="shared" si="705"/>
        <v>0.39318911540968671</v>
      </c>
      <c r="KR234" s="98" t="str">
        <f t="shared" si="705"/>
        <v xml:space="preserve"> </v>
      </c>
      <c r="KS234" s="98">
        <f t="shared" si="705"/>
        <v>-0.69276811040266928</v>
      </c>
      <c r="KT234" s="98">
        <f t="shared" si="705"/>
        <v>-0.69276811040266928</v>
      </c>
      <c r="KU234" s="404"/>
      <c r="KV234" s="404"/>
      <c r="KW234" s="404"/>
      <c r="KX234" s="404"/>
      <c r="KY234" s="404"/>
      <c r="KZ234" s="404"/>
      <c r="LA234" s="98">
        <f t="shared" ref="LA234:LC234" si="706">(LA61)</f>
        <v>-1.6400726187928001</v>
      </c>
      <c r="LB234" s="98">
        <f t="shared" si="706"/>
        <v>-1.6400726187928001</v>
      </c>
      <c r="LC234" s="254">
        <f t="shared" si="706"/>
        <v>1</v>
      </c>
    </row>
    <row r="235" spans="1:315" x14ac:dyDescent="0.25">
      <c r="A235" s="95">
        <v>41380</v>
      </c>
      <c r="B235" s="36">
        <v>41380</v>
      </c>
      <c r="C235" s="303">
        <v>5.6</v>
      </c>
      <c r="D235" s="303">
        <v>9.75</v>
      </c>
      <c r="E235" s="303">
        <v>7.7</v>
      </c>
      <c r="F235" s="303">
        <v>9.8000000000000007</v>
      </c>
      <c r="G235" s="303">
        <v>6.2</v>
      </c>
      <c r="H235" s="303">
        <v>8.9</v>
      </c>
      <c r="I235" s="303">
        <v>6.85</v>
      </c>
      <c r="J235" s="303"/>
      <c r="K235" s="105"/>
      <c r="Q235" s="177">
        <v>42476</v>
      </c>
      <c r="R235" s="303">
        <v>5.6</v>
      </c>
      <c r="S235" s="219">
        <v>-12</v>
      </c>
      <c r="U235" s="303">
        <v>9.75</v>
      </c>
      <c r="V235" s="219">
        <v>-12</v>
      </c>
      <c r="X235" s="303">
        <v>7.7</v>
      </c>
      <c r="Y235" s="219">
        <v>-12</v>
      </c>
      <c r="AA235" s="303">
        <v>9.8000000000000007</v>
      </c>
      <c r="AB235" s="219">
        <v>-12</v>
      </c>
      <c r="AD235" s="303">
        <v>6.2</v>
      </c>
      <c r="AE235" s="219">
        <v>-12</v>
      </c>
      <c r="AG235" s="303">
        <v>8.9</v>
      </c>
      <c r="AH235" s="219">
        <v>-12</v>
      </c>
      <c r="AJ235" s="303">
        <v>6.85</v>
      </c>
      <c r="AK235" s="219">
        <v>-12</v>
      </c>
      <c r="AN235" s="182">
        <v>-12</v>
      </c>
      <c r="AZ235" s="36">
        <v>42477</v>
      </c>
      <c r="BA235" s="303">
        <v>6.15</v>
      </c>
      <c r="BC235" s="303">
        <v>10.350000000000001</v>
      </c>
      <c r="BE235" s="303">
        <v>10.75</v>
      </c>
      <c r="BG235" s="303">
        <v>12</v>
      </c>
      <c r="BI235" s="303">
        <v>7.8</v>
      </c>
      <c r="BK235" s="303">
        <v>8.6999999999999993</v>
      </c>
      <c r="BM235" s="303">
        <v>10.6</v>
      </c>
      <c r="BN235" s="497"/>
      <c r="BO235" s="182"/>
      <c r="BP235" s="182"/>
      <c r="BQ235">
        <f t="shared" si="578"/>
        <v>1</v>
      </c>
      <c r="BR235" s="36">
        <v>42461</v>
      </c>
      <c r="BS235">
        <v>165</v>
      </c>
      <c r="BT235">
        <f t="shared" si="575"/>
        <v>1.65</v>
      </c>
      <c r="BU235" s="100"/>
      <c r="BV235" s="100"/>
      <c r="BW235" s="100"/>
      <c r="BX235" s="100"/>
      <c r="BY235" s="100"/>
      <c r="BZ235" s="100"/>
      <c r="CA235" s="100"/>
      <c r="CC235" s="36">
        <v>42477</v>
      </c>
      <c r="CF235" s="173">
        <f t="shared" si="697"/>
        <v>-5.578892060159907</v>
      </c>
      <c r="CG235" s="197">
        <v>0.4</v>
      </c>
      <c r="CH235" s="173"/>
      <c r="CI235" s="103"/>
      <c r="CJ235" s="103"/>
      <c r="CK235" s="103"/>
      <c r="CL235" s="103"/>
      <c r="CM235" s="103"/>
      <c r="CN235" s="103"/>
      <c r="CO235" s="103"/>
      <c r="CP235" s="103"/>
      <c r="CQ235" s="103"/>
      <c r="CR235" s="103"/>
      <c r="CS235" s="103"/>
      <c r="CZ235" s="36">
        <v>42477</v>
      </c>
      <c r="DC235" s="173">
        <f t="shared" si="698"/>
        <v>-5.578892060159907</v>
      </c>
      <c r="DD235" s="197">
        <v>0.4</v>
      </c>
      <c r="DE235" s="183"/>
      <c r="DF235" s="182"/>
      <c r="DG235" s="182"/>
      <c r="DH235" s="182"/>
      <c r="DI235" s="182"/>
      <c r="DJ235" s="182"/>
      <c r="DK235" s="182"/>
      <c r="DL235" s="182"/>
      <c r="DM235" s="182"/>
      <c r="DN235" s="182"/>
      <c r="DO235" s="182"/>
      <c r="DP235" s="182"/>
      <c r="DQ235" s="182"/>
      <c r="DR235" s="182"/>
      <c r="DT235" s="178"/>
      <c r="DU235" s="178"/>
      <c r="DV235" s="179"/>
      <c r="DW235" s="36">
        <v>42477</v>
      </c>
      <c r="DZ235" s="173">
        <f t="shared" si="699"/>
        <v>-5.578892060159907</v>
      </c>
      <c r="EA235" s="197">
        <v>0.4</v>
      </c>
      <c r="EB235" s="183"/>
      <c r="EC235" s="182"/>
      <c r="ED235" s="182"/>
      <c r="EE235" s="182"/>
      <c r="EF235" s="182"/>
      <c r="EG235" s="182"/>
      <c r="EH235" s="182"/>
      <c r="EI235" s="182"/>
      <c r="EJ235" s="188"/>
      <c r="EK235" s="182"/>
      <c r="EL235" s="182"/>
      <c r="EM235" s="182"/>
      <c r="EN235" s="178"/>
      <c r="EO235" s="178"/>
      <c r="EQ235" s="178"/>
      <c r="ER235" s="178"/>
      <c r="ES235" s="179"/>
      <c r="ET235" s="36">
        <v>42477</v>
      </c>
      <c r="EW235" s="173">
        <f t="shared" si="700"/>
        <v>-5.578892060159907</v>
      </c>
      <c r="EX235" s="197">
        <v>0.4</v>
      </c>
      <c r="EY235" s="183"/>
      <c r="EZ235" s="182"/>
      <c r="FA235" s="182"/>
      <c r="FB235" s="182"/>
      <c r="FC235" s="182"/>
      <c r="FD235" s="182"/>
      <c r="FE235" s="182"/>
      <c r="FF235" s="182"/>
      <c r="FG235" s="182"/>
      <c r="FH235" s="182"/>
      <c r="FI235" s="182"/>
      <c r="FJ235" s="182"/>
      <c r="FK235" s="178"/>
      <c r="FL235" s="178"/>
      <c r="FN235" s="178"/>
      <c r="FO235" s="178"/>
      <c r="FP235" s="179"/>
      <c r="FQ235" s="36">
        <v>42477</v>
      </c>
      <c r="FT235" s="173">
        <f t="shared" si="701"/>
        <v>-5.578892060159907</v>
      </c>
      <c r="FU235" s="197">
        <v>0.4</v>
      </c>
      <c r="FV235" s="183"/>
      <c r="FW235" s="182"/>
      <c r="FX235" s="182"/>
      <c r="FY235" s="178"/>
      <c r="FZ235" s="178"/>
      <c r="GA235" s="178"/>
      <c r="GB235" s="178"/>
      <c r="GC235" s="182"/>
      <c r="GD235" s="182"/>
      <c r="GE235" s="182"/>
      <c r="GF235" s="182"/>
      <c r="GG235" s="182"/>
      <c r="GH235" s="182"/>
      <c r="GI235" s="178"/>
      <c r="GK235" s="178"/>
      <c r="GL235" s="178"/>
      <c r="GM235" s="179"/>
      <c r="GN235" s="36">
        <v>42477</v>
      </c>
      <c r="GQ235" s="173">
        <f t="shared" si="702"/>
        <v>-5.578892060159907</v>
      </c>
      <c r="GR235" s="197">
        <v>0.4</v>
      </c>
      <c r="GS235" s="183"/>
      <c r="GT235" s="182"/>
      <c r="GU235" s="182"/>
      <c r="GV235" s="178"/>
      <c r="GW235" s="178"/>
      <c r="GX235" s="178"/>
      <c r="GY235" s="178"/>
      <c r="GZ235" s="182"/>
      <c r="HA235" s="182"/>
      <c r="HB235" s="182"/>
      <c r="HC235" s="182"/>
      <c r="HD235" s="182"/>
      <c r="HE235" s="182"/>
      <c r="HF235" s="178"/>
      <c r="HH235" s="178"/>
      <c r="HJ235" s="179"/>
      <c r="HK235" s="36">
        <v>42477</v>
      </c>
      <c r="HN235" s="173">
        <f t="shared" si="703"/>
        <v>-5.578892060159907</v>
      </c>
      <c r="HO235" s="197">
        <v>0.4</v>
      </c>
      <c r="IG235" s="179"/>
      <c r="IH235" s="36">
        <v>42477</v>
      </c>
      <c r="IK235" s="173">
        <f t="shared" si="704"/>
        <v>-5.578892060159907</v>
      </c>
      <c r="IL235" s="197">
        <v>0.4</v>
      </c>
      <c r="JD235" s="103">
        <v>-5.578892060159907</v>
      </c>
      <c r="KK235" s="36">
        <v>42477</v>
      </c>
      <c r="KL235" s="36"/>
      <c r="KM235" s="98">
        <f>(KM75)</f>
        <v>0.12006301251087237</v>
      </c>
      <c r="KN235" s="98" t="str">
        <f t="shared" ref="KN235:LC235" si="707">(KN75)</f>
        <v xml:space="preserve"> </v>
      </c>
      <c r="KO235" s="98">
        <f t="shared" si="707"/>
        <v>0.73064331165333485</v>
      </c>
      <c r="KP235" s="98">
        <f t="shared" si="707"/>
        <v>0.73064331165333485</v>
      </c>
      <c r="KQ235" s="98">
        <f t="shared" si="707"/>
        <v>-0.32024278239889981</v>
      </c>
      <c r="KR235" s="98" t="str">
        <f t="shared" si="707"/>
        <v xml:space="preserve"> </v>
      </c>
      <c r="KS235" s="98">
        <f t="shared" si="707"/>
        <v>-1.2384296677210287</v>
      </c>
      <c r="KT235" s="98">
        <f t="shared" si="707"/>
        <v>-1.2384296677210287</v>
      </c>
      <c r="KU235" s="98">
        <f t="shared" si="707"/>
        <v>1.0438359609856427</v>
      </c>
      <c r="KV235" s="98">
        <f t="shared" si="707"/>
        <v>1.0438359609856427</v>
      </c>
      <c r="KW235" s="98">
        <f t="shared" si="707"/>
        <v>-1.0007984808712003</v>
      </c>
      <c r="KX235" s="98">
        <f t="shared" si="707"/>
        <v>-1.0007984808712003</v>
      </c>
      <c r="KY235" s="98">
        <f t="shared" si="707"/>
        <v>1.7031868010126558</v>
      </c>
      <c r="KZ235" s="399">
        <f t="shared" si="707"/>
        <v>1.7031868010126558</v>
      </c>
      <c r="LA235" s="98">
        <f t="shared" si="707"/>
        <v>2.4683811717860493E-2</v>
      </c>
      <c r="LB235" s="98" t="str">
        <f t="shared" si="707"/>
        <v xml:space="preserve"> </v>
      </c>
      <c r="LC235" s="254">
        <f t="shared" si="707"/>
        <v>2</v>
      </c>
    </row>
    <row r="236" spans="1:315" x14ac:dyDescent="0.25">
      <c r="A236" s="95">
        <v>41381</v>
      </c>
      <c r="B236" s="36">
        <v>41381</v>
      </c>
      <c r="C236" s="303">
        <v>6.15</v>
      </c>
      <c r="D236" s="303">
        <v>10.350000000000001</v>
      </c>
      <c r="E236" s="303">
        <v>10.75</v>
      </c>
      <c r="F236" s="303">
        <v>12</v>
      </c>
      <c r="G236" s="303">
        <v>7.8</v>
      </c>
      <c r="H236" s="303">
        <v>8.6999999999999993</v>
      </c>
      <c r="I236" s="303">
        <v>10.6</v>
      </c>
      <c r="J236" s="303"/>
      <c r="K236" s="105"/>
      <c r="Q236" s="177">
        <v>42477</v>
      </c>
      <c r="R236" s="303">
        <v>6.15</v>
      </c>
      <c r="S236" s="219"/>
      <c r="U236" s="303">
        <v>10.350000000000001</v>
      </c>
      <c r="V236" s="219"/>
      <c r="X236" s="303">
        <v>10.75</v>
      </c>
      <c r="Y236" s="219"/>
      <c r="AA236" s="303">
        <v>12</v>
      </c>
      <c r="AB236" s="219"/>
      <c r="AD236" s="303">
        <v>7.8</v>
      </c>
      <c r="AE236" s="218"/>
      <c r="AG236" s="303">
        <v>8.6999999999999993</v>
      </c>
      <c r="AH236" s="485"/>
      <c r="AJ236" s="303">
        <v>10.6</v>
      </c>
      <c r="AZ236" s="36">
        <v>42478</v>
      </c>
      <c r="BA236" s="303">
        <v>6.8</v>
      </c>
      <c r="BC236" s="303">
        <v>10.15</v>
      </c>
      <c r="BE236" s="303">
        <v>12</v>
      </c>
      <c r="BG236" s="303">
        <v>14.45</v>
      </c>
      <c r="BI236" s="303">
        <v>10.649999999999999</v>
      </c>
      <c r="BK236" s="303">
        <v>7.1</v>
      </c>
      <c r="BM236" s="303">
        <v>13.2</v>
      </c>
      <c r="BN236" s="497"/>
      <c r="BO236" s="182"/>
      <c r="BP236" s="182"/>
      <c r="BQ236">
        <f t="shared" si="578"/>
        <v>1</v>
      </c>
      <c r="BR236" s="36">
        <v>42462</v>
      </c>
      <c r="BS236">
        <v>166</v>
      </c>
      <c r="BT236">
        <f t="shared" si="575"/>
        <v>1.66</v>
      </c>
      <c r="BU236" s="100"/>
      <c r="BV236" s="100"/>
      <c r="BW236" s="100"/>
      <c r="BX236" s="100"/>
      <c r="BY236" s="100"/>
      <c r="BZ236" s="100"/>
      <c r="CA236" s="100"/>
      <c r="CC236" s="36">
        <v>42478</v>
      </c>
      <c r="CF236" s="173">
        <f t="shared" si="697"/>
        <v>-5.1788920601599067</v>
      </c>
      <c r="CG236" s="197">
        <v>0.4</v>
      </c>
      <c r="CH236" s="173"/>
      <c r="CI236" s="103"/>
      <c r="CJ236" s="103"/>
      <c r="CK236" s="103"/>
      <c r="CL236" s="103"/>
      <c r="CM236" s="103"/>
      <c r="CN236" s="103"/>
      <c r="CO236" s="103"/>
      <c r="CP236" s="103"/>
      <c r="CQ236" s="103"/>
      <c r="CR236" s="103"/>
      <c r="CS236" s="103"/>
      <c r="CZ236" s="36">
        <v>42478</v>
      </c>
      <c r="DC236" s="173">
        <f t="shared" si="698"/>
        <v>-5.1788920601599067</v>
      </c>
      <c r="DD236" s="197">
        <v>0.4</v>
      </c>
      <c r="DE236" s="183"/>
      <c r="DF236" s="182"/>
      <c r="DG236" s="182"/>
      <c r="DH236" s="182"/>
      <c r="DI236" s="182"/>
      <c r="DJ236" s="182"/>
      <c r="DK236" s="182"/>
      <c r="DL236" s="182"/>
      <c r="DM236" s="182"/>
      <c r="DN236" s="182"/>
      <c r="DO236" s="182"/>
      <c r="DP236" s="182"/>
      <c r="DQ236" s="182"/>
      <c r="DR236" s="182"/>
      <c r="DT236" s="178"/>
      <c r="DU236" s="178"/>
      <c r="DV236" s="179"/>
      <c r="DW236" s="36">
        <v>42478</v>
      </c>
      <c r="DZ236" s="173">
        <f t="shared" si="699"/>
        <v>-5.1788920601599067</v>
      </c>
      <c r="EA236" s="197">
        <v>0.4</v>
      </c>
      <c r="EB236" s="183"/>
      <c r="EC236" s="182"/>
      <c r="ED236" s="182"/>
      <c r="EE236" s="182"/>
      <c r="EF236" s="182"/>
      <c r="EG236" s="182"/>
      <c r="EH236" s="182"/>
      <c r="EI236" s="182"/>
      <c r="EJ236" s="188"/>
      <c r="EK236" s="182"/>
      <c r="EL236" s="182"/>
      <c r="EM236" s="182"/>
      <c r="EN236" s="178"/>
      <c r="EO236" s="178"/>
      <c r="EQ236" s="178"/>
      <c r="ER236" s="178"/>
      <c r="ES236" s="179"/>
      <c r="ET236" s="36">
        <v>42478</v>
      </c>
      <c r="EW236" s="173">
        <f t="shared" si="700"/>
        <v>-5.1788920601599067</v>
      </c>
      <c r="EX236" s="197">
        <v>0.4</v>
      </c>
      <c r="EY236" s="183"/>
      <c r="EZ236" s="182"/>
      <c r="FA236" s="182"/>
      <c r="FB236" s="182"/>
      <c r="FC236" s="182"/>
      <c r="FD236" s="182"/>
      <c r="FE236" s="182"/>
      <c r="FF236" s="182"/>
      <c r="FG236" s="182"/>
      <c r="FH236" s="182"/>
      <c r="FI236" s="182"/>
      <c r="FJ236" s="182"/>
      <c r="FK236" s="178"/>
      <c r="FL236" s="178"/>
      <c r="FN236" s="178"/>
      <c r="FO236" s="178"/>
      <c r="FP236" s="179"/>
      <c r="FQ236" s="36">
        <v>42478</v>
      </c>
      <c r="FT236" s="173">
        <f t="shared" si="701"/>
        <v>-5.1788920601599067</v>
      </c>
      <c r="FU236" s="197">
        <v>0.4</v>
      </c>
      <c r="FV236" s="183"/>
      <c r="FW236" s="182"/>
      <c r="FX236" s="182"/>
      <c r="FY236" s="182"/>
      <c r="FZ236" s="182"/>
      <c r="GA236" s="182"/>
      <c r="GB236" s="182"/>
      <c r="GC236" s="182"/>
      <c r="GD236" s="182"/>
      <c r="GE236" s="182"/>
      <c r="GF236" s="182"/>
      <c r="GG236" s="182"/>
      <c r="GH236" s="182"/>
      <c r="GI236" s="178"/>
      <c r="GK236" s="178"/>
      <c r="GL236" s="178"/>
      <c r="GM236" s="179"/>
      <c r="GN236" s="36">
        <v>42478</v>
      </c>
      <c r="GQ236" s="173">
        <f t="shared" si="702"/>
        <v>-5.1788920601599067</v>
      </c>
      <c r="GR236" s="197">
        <v>0.4</v>
      </c>
      <c r="GS236" s="183"/>
      <c r="GT236" s="182"/>
      <c r="GU236" s="182"/>
      <c r="GV236" s="182"/>
      <c r="GW236" s="182"/>
      <c r="GX236" s="182"/>
      <c r="GY236" s="182"/>
      <c r="GZ236" s="182"/>
      <c r="HA236" s="182"/>
      <c r="HB236" s="182"/>
      <c r="HC236" s="182"/>
      <c r="HD236" s="182"/>
      <c r="HE236" s="182"/>
      <c r="HF236" s="178"/>
      <c r="HH236" s="178"/>
      <c r="HJ236" s="179"/>
      <c r="HK236" s="36">
        <v>42478</v>
      </c>
      <c r="HN236" s="173">
        <f t="shared" si="703"/>
        <v>-5.1788920601599067</v>
      </c>
      <c r="HO236" s="197">
        <v>0.4</v>
      </c>
      <c r="IG236" s="179"/>
      <c r="IH236" s="36">
        <v>42478</v>
      </c>
      <c r="IK236" s="173">
        <f t="shared" si="704"/>
        <v>-5.1788920601599067</v>
      </c>
      <c r="IL236" s="197">
        <v>0.4</v>
      </c>
      <c r="JD236" s="103">
        <v>-5.1788920601599067</v>
      </c>
      <c r="JF236" s="365" t="s">
        <v>180</v>
      </c>
      <c r="JG236" s="397">
        <f>(CM242)</f>
        <v>0.97294453320894425</v>
      </c>
      <c r="JH236" s="159"/>
      <c r="JK236" s="397">
        <f>(DI242)</f>
        <v>0.98135683336362955</v>
      </c>
      <c r="JL236" s="161"/>
      <c r="JO236" s="397">
        <f>(EF242)</f>
        <v>0.9660978307211231</v>
      </c>
      <c r="JP236" s="159"/>
      <c r="JS236" s="397">
        <f>(FC242)</f>
        <v>0.97403663786334915</v>
      </c>
      <c r="JT236" s="159"/>
      <c r="JW236" s="397">
        <f>(FZ242)</f>
        <v>0.96199607262330344</v>
      </c>
      <c r="JX236" s="159"/>
      <c r="KA236" s="397">
        <f>(GW242)</f>
        <v>0.96988951650327904</v>
      </c>
      <c r="KB236" s="159"/>
      <c r="KE236" s="397">
        <f>(HT242)</f>
        <v>0.97344713109558689</v>
      </c>
      <c r="KI236" s="397">
        <f>(IQ242)</f>
        <v>0.93609541470470459</v>
      </c>
      <c r="KK236" s="36">
        <v>42478</v>
      </c>
      <c r="KL236" s="36"/>
      <c r="KM236" s="98">
        <f>(KM89)</f>
        <v>0.31810931063754566</v>
      </c>
      <c r="KN236" s="98" t="str">
        <f t="shared" ref="KN236:LC236" si="708">(KN89)</f>
        <v xml:space="preserve"> </v>
      </c>
      <c r="KO236" s="98">
        <f t="shared" si="708"/>
        <v>-3.8382826661376157E-3</v>
      </c>
      <c r="KP236" s="98" t="str">
        <f t="shared" si="708"/>
        <v xml:space="preserve"> </v>
      </c>
      <c r="KQ236" s="98">
        <f t="shared" si="708"/>
        <v>0.51741533272964446</v>
      </c>
      <c r="KR236" s="98">
        <f t="shared" si="708"/>
        <v>0.51741533272964446</v>
      </c>
      <c r="KS236" s="98">
        <f t="shared" si="708"/>
        <v>-0.54737745727147669</v>
      </c>
      <c r="KT236" s="98">
        <f t="shared" si="708"/>
        <v>-0.54737745727147669</v>
      </c>
      <c r="KU236" s="98">
        <f t="shared" si="708"/>
        <v>-0.218558050729456</v>
      </c>
      <c r="KV236" s="98" t="str">
        <f t="shared" si="708"/>
        <v xml:space="preserve"> </v>
      </c>
      <c r="KW236" s="98">
        <f t="shared" si="708"/>
        <v>1.4336622612021372</v>
      </c>
      <c r="KX236" s="399">
        <f t="shared" si="708"/>
        <v>1.4336622612021372</v>
      </c>
      <c r="KY236" s="98">
        <f t="shared" si="708"/>
        <v>-0.46896640421266511</v>
      </c>
      <c r="KZ236" s="98" t="str">
        <f t="shared" si="708"/>
        <v xml:space="preserve"> </v>
      </c>
      <c r="LA236" s="98">
        <f t="shared" si="708"/>
        <v>1.2396986029765245</v>
      </c>
      <c r="LB236" s="98">
        <f t="shared" si="708"/>
        <v>1.2396986029765245</v>
      </c>
      <c r="LC236" s="254">
        <f t="shared" si="708"/>
        <v>3</v>
      </c>
    </row>
    <row r="237" spans="1:315" x14ac:dyDescent="0.25">
      <c r="A237" s="95">
        <v>41382</v>
      </c>
      <c r="B237" s="36">
        <v>41382</v>
      </c>
      <c r="C237" s="303">
        <v>6.8</v>
      </c>
      <c r="D237" s="303">
        <v>10.15</v>
      </c>
      <c r="E237" s="303">
        <v>12</v>
      </c>
      <c r="F237" s="303">
        <v>14.45</v>
      </c>
      <c r="G237" s="303">
        <v>10.649999999999999</v>
      </c>
      <c r="H237" s="303">
        <v>7.1</v>
      </c>
      <c r="I237" s="303">
        <v>13.2</v>
      </c>
      <c r="J237" s="303"/>
      <c r="K237" s="105"/>
      <c r="Q237" s="177">
        <v>42478</v>
      </c>
      <c r="R237" s="303">
        <v>6.8</v>
      </c>
      <c r="S237" s="219"/>
      <c r="U237" s="303">
        <v>10.15</v>
      </c>
      <c r="V237" s="219"/>
      <c r="X237" s="303">
        <v>12</v>
      </c>
      <c r="Y237" s="219"/>
      <c r="AA237" s="303">
        <v>14.45</v>
      </c>
      <c r="AB237" s="219"/>
      <c r="AD237" s="303">
        <v>10.649999999999999</v>
      </c>
      <c r="AE237" s="218"/>
      <c r="AG237" s="303">
        <v>7.1</v>
      </c>
      <c r="AH237" s="485"/>
      <c r="AJ237" s="303">
        <v>13.2</v>
      </c>
      <c r="AZ237" s="36">
        <v>42479</v>
      </c>
      <c r="BA237" s="303">
        <v>10.45</v>
      </c>
      <c r="BC237" s="303">
        <v>7.75</v>
      </c>
      <c r="BE237" s="303">
        <v>11.350000000000001</v>
      </c>
      <c r="BG237" s="303">
        <v>15.950000000000001</v>
      </c>
      <c r="BI237" s="303">
        <v>9.1999999999999993</v>
      </c>
      <c r="BK237" s="303">
        <v>7.15</v>
      </c>
      <c r="BM237" s="303">
        <v>13.15</v>
      </c>
      <c r="BQ237">
        <f t="shared" si="578"/>
        <v>1</v>
      </c>
      <c r="BR237" s="36">
        <v>42463</v>
      </c>
      <c r="BS237">
        <v>167</v>
      </c>
      <c r="BT237">
        <f t="shared" si="575"/>
        <v>1.67</v>
      </c>
      <c r="BU237">
        <v>-9.9206111111111142</v>
      </c>
      <c r="BV237" s="100"/>
      <c r="BW237" s="100"/>
      <c r="BX237" s="100"/>
      <c r="BY237" s="100"/>
      <c r="BZ237" s="100"/>
      <c r="CA237" s="100"/>
      <c r="CC237" s="36">
        <v>42479</v>
      </c>
      <c r="CF237" s="173">
        <f t="shared" si="697"/>
        <v>-4.7788920601599063</v>
      </c>
      <c r="CG237" s="197">
        <v>0.4</v>
      </c>
      <c r="CH237" s="173"/>
      <c r="CI237" s="103"/>
      <c r="CJ237" s="103"/>
      <c r="CK237" s="103"/>
      <c r="CL237" s="103"/>
      <c r="CM237" s="103"/>
      <c r="CN237" s="103"/>
      <c r="CO237" s="103"/>
      <c r="CP237" s="103"/>
      <c r="CQ237" s="103"/>
      <c r="CR237" s="103"/>
      <c r="CS237" s="103"/>
      <c r="CZ237" s="36">
        <v>42479</v>
      </c>
      <c r="DC237" s="173">
        <f t="shared" si="698"/>
        <v>-4.7788920601599063</v>
      </c>
      <c r="DD237" s="197">
        <v>0.4</v>
      </c>
      <c r="DE237" s="183"/>
      <c r="DF237" s="182"/>
      <c r="DG237" s="182"/>
      <c r="DH237" s="182"/>
      <c r="DI237" s="182"/>
      <c r="DJ237" s="182"/>
      <c r="DK237" s="182"/>
      <c r="DL237" s="182"/>
      <c r="DM237" s="182"/>
      <c r="DN237" s="182"/>
      <c r="DO237" s="182"/>
      <c r="DP237" s="182"/>
      <c r="DQ237" s="182"/>
      <c r="DR237" s="182"/>
      <c r="DT237" s="178"/>
      <c r="DU237" s="178"/>
      <c r="DV237" s="179"/>
      <c r="DW237" s="36">
        <v>42479</v>
      </c>
      <c r="DZ237" s="173">
        <f t="shared" si="699"/>
        <v>-4.7788920601599063</v>
      </c>
      <c r="EA237" s="197">
        <v>0.4</v>
      </c>
      <c r="EB237" s="183"/>
      <c r="EC237" s="182"/>
      <c r="ED237" s="182"/>
      <c r="EE237" s="182"/>
      <c r="EF237" s="182"/>
      <c r="EG237" s="182"/>
      <c r="EH237" s="182"/>
      <c r="EI237" s="182"/>
      <c r="EJ237" s="188"/>
      <c r="EK237" s="182"/>
      <c r="EL237" s="182"/>
      <c r="EM237" s="182"/>
      <c r="EN237" s="178"/>
      <c r="EO237" s="178"/>
      <c r="EQ237" s="178"/>
      <c r="ER237" s="178"/>
      <c r="ES237" s="179"/>
      <c r="ET237" s="36">
        <v>42479</v>
      </c>
      <c r="EW237" s="173">
        <f t="shared" si="700"/>
        <v>-4.7788920601599063</v>
      </c>
      <c r="EX237" s="197">
        <v>0.4</v>
      </c>
      <c r="EY237" s="183"/>
      <c r="EZ237" s="182"/>
      <c r="FA237" s="182"/>
      <c r="FB237" s="182"/>
      <c r="FC237" s="182"/>
      <c r="FD237" s="182"/>
      <c r="FE237" s="182"/>
      <c r="FF237" s="182"/>
      <c r="FG237" s="182"/>
      <c r="FH237" s="182"/>
      <c r="FI237" s="182"/>
      <c r="FJ237" s="182"/>
      <c r="FK237" s="178"/>
      <c r="FL237" s="178"/>
      <c r="FN237" s="178"/>
      <c r="FO237" s="178"/>
      <c r="FP237" s="179"/>
      <c r="FQ237" s="36">
        <v>42479</v>
      </c>
      <c r="FT237" s="173">
        <f t="shared" si="701"/>
        <v>-4.7788920601599063</v>
      </c>
      <c r="FU237" s="197">
        <v>0.4</v>
      </c>
      <c r="FV237" s="183"/>
      <c r="FW237" s="182"/>
      <c r="FX237" s="182"/>
      <c r="FY237" s="182"/>
      <c r="FZ237" s="182"/>
      <c r="GA237" s="182"/>
      <c r="GB237" s="182"/>
      <c r="GC237" s="182"/>
      <c r="GD237" s="182"/>
      <c r="GE237" s="182"/>
      <c r="GF237" s="182"/>
      <c r="GG237" s="182"/>
      <c r="GH237" s="182"/>
      <c r="GI237" s="178"/>
      <c r="GK237" s="178"/>
      <c r="GL237" s="178"/>
      <c r="GM237" s="179"/>
      <c r="GN237" s="36">
        <v>42479</v>
      </c>
      <c r="GQ237" s="173">
        <f t="shared" si="702"/>
        <v>-4.7788920601599063</v>
      </c>
      <c r="GR237" s="197">
        <v>0.4</v>
      </c>
      <c r="GS237" s="183"/>
      <c r="GT237" s="182"/>
      <c r="GU237" s="182"/>
      <c r="GV237" s="182"/>
      <c r="GW237" s="182"/>
      <c r="GX237" s="182"/>
      <c r="GY237" s="182"/>
      <c r="GZ237" s="182"/>
      <c r="HA237" s="182"/>
      <c r="HB237" s="182"/>
      <c r="HC237" s="182"/>
      <c r="HD237" s="182"/>
      <c r="HE237" s="182"/>
      <c r="HF237" s="178"/>
      <c r="HH237" s="178"/>
      <c r="HJ237" s="179"/>
      <c r="HK237" s="36">
        <v>42479</v>
      </c>
      <c r="HN237" s="173">
        <f t="shared" si="703"/>
        <v>-4.7788920601599063</v>
      </c>
      <c r="HO237" s="197">
        <v>0.4</v>
      </c>
      <c r="IG237" s="179"/>
      <c r="IH237" s="36">
        <v>42479</v>
      </c>
      <c r="IK237" s="173">
        <f t="shared" si="704"/>
        <v>-4.7788920601599063</v>
      </c>
      <c r="IL237" s="197">
        <v>0.4</v>
      </c>
      <c r="JD237" s="103">
        <v>-4.7788920601599063</v>
      </c>
      <c r="JE237" t="s">
        <v>190</v>
      </c>
      <c r="KK237" s="36">
        <v>42479</v>
      </c>
      <c r="KL237" s="36"/>
      <c r="KM237" s="98">
        <f>(KM103)</f>
        <v>1.2771315328597623</v>
      </c>
      <c r="KN237" s="98">
        <f t="shared" ref="KN237:LC237" si="709">(KN103)</f>
        <v>1.2771315328597623</v>
      </c>
      <c r="KO237" s="98">
        <f t="shared" si="709"/>
        <v>-0.79536501265021542</v>
      </c>
      <c r="KP237" s="98">
        <f t="shared" si="709"/>
        <v>-0.79536501265021542</v>
      </c>
      <c r="KQ237" s="98">
        <f t="shared" si="709"/>
        <v>0.74802407350119537</v>
      </c>
      <c r="KR237" s="98">
        <f t="shared" si="709"/>
        <v>0.74802407350119537</v>
      </c>
      <c r="KS237" s="98">
        <f t="shared" si="709"/>
        <v>0.65095793014532077</v>
      </c>
      <c r="KT237" s="98">
        <f t="shared" si="709"/>
        <v>0.65095793014532077</v>
      </c>
      <c r="KU237" s="98">
        <f t="shared" si="709"/>
        <v>-1.2473190875487958</v>
      </c>
      <c r="KV237" s="98">
        <f t="shared" si="709"/>
        <v>-1.2473190875487958</v>
      </c>
      <c r="KW237" s="98">
        <f t="shared" si="709"/>
        <v>0.29039857357765086</v>
      </c>
      <c r="KX237" s="98" t="str">
        <f t="shared" si="709"/>
        <v xml:space="preserve"> </v>
      </c>
      <c r="KY237" s="98">
        <f t="shared" si="709"/>
        <v>2.1494884811477988E-2</v>
      </c>
      <c r="KZ237" s="98" t="str">
        <f t="shared" si="709"/>
        <v xml:space="preserve"> </v>
      </c>
      <c r="LA237" s="98">
        <f t="shared" si="709"/>
        <v>-0.50471554221555337</v>
      </c>
      <c r="LB237" s="98">
        <f t="shared" si="709"/>
        <v>-0.50471554221555337</v>
      </c>
      <c r="LC237" s="254">
        <f t="shared" si="709"/>
        <v>4</v>
      </c>
    </row>
    <row r="238" spans="1:315" x14ac:dyDescent="0.25">
      <c r="A238" s="95">
        <v>41383</v>
      </c>
      <c r="B238" s="36">
        <v>41383</v>
      </c>
      <c r="C238" s="303">
        <v>10.45</v>
      </c>
      <c r="D238" s="303">
        <v>7.75</v>
      </c>
      <c r="E238" s="303">
        <v>11.350000000000001</v>
      </c>
      <c r="F238" s="303">
        <v>15.950000000000001</v>
      </c>
      <c r="G238" s="303">
        <v>9.1999999999999993</v>
      </c>
      <c r="H238" s="303">
        <v>7.15</v>
      </c>
      <c r="I238" s="303">
        <v>13.15</v>
      </c>
      <c r="J238" s="303"/>
      <c r="K238" s="105"/>
      <c r="Q238" s="177">
        <v>42479</v>
      </c>
      <c r="R238" s="303">
        <v>10.45</v>
      </c>
      <c r="S238" s="219"/>
      <c r="U238" s="303">
        <v>7.75</v>
      </c>
      <c r="V238" s="219"/>
      <c r="X238" s="303">
        <v>11.350000000000001</v>
      </c>
      <c r="Y238" s="219"/>
      <c r="AA238" s="303">
        <v>15.950000000000001</v>
      </c>
      <c r="AB238" s="219"/>
      <c r="AD238" s="303">
        <v>9.1999999999999993</v>
      </c>
      <c r="AE238" s="218"/>
      <c r="AG238" s="303">
        <v>7.15</v>
      </c>
      <c r="AH238" s="485"/>
      <c r="AJ238" s="303">
        <v>13.15</v>
      </c>
      <c r="AZ238" s="36">
        <v>42480</v>
      </c>
      <c r="BA238" s="303">
        <v>11.45</v>
      </c>
      <c r="BC238" s="303">
        <v>8.6</v>
      </c>
      <c r="BE238" s="303">
        <v>11.7</v>
      </c>
      <c r="BG238" s="303">
        <v>16.5</v>
      </c>
      <c r="BI238" s="303">
        <v>9.15</v>
      </c>
      <c r="BK238" s="303">
        <v>9.5</v>
      </c>
      <c r="BM238" s="303">
        <v>12.25</v>
      </c>
      <c r="BQ238">
        <f t="shared" si="578"/>
        <v>1</v>
      </c>
      <c r="BR238" s="36">
        <v>42464</v>
      </c>
      <c r="BS238">
        <v>168</v>
      </c>
      <c r="BT238">
        <f t="shared" si="575"/>
        <v>1.68</v>
      </c>
      <c r="BU238" s="100"/>
      <c r="BV238" s="100"/>
      <c r="BW238" s="100"/>
      <c r="BX238" s="100"/>
      <c r="BY238" s="100"/>
      <c r="BZ238" s="100"/>
      <c r="CA238" s="100"/>
      <c r="CC238" s="36">
        <v>42480</v>
      </c>
      <c r="CF238" s="173">
        <f t="shared" si="697"/>
        <v>-4.378892060159906</v>
      </c>
      <c r="CG238" s="197">
        <v>0.4</v>
      </c>
      <c r="CH238" s="171"/>
      <c r="CI238" s="103"/>
      <c r="CJ238" s="103"/>
      <c r="CK238" s="103"/>
      <c r="CL238" s="103"/>
      <c r="CM238" s="103"/>
      <c r="CN238" s="103"/>
      <c r="CO238" s="103"/>
      <c r="CP238" s="103"/>
      <c r="CQ238" s="103"/>
      <c r="CR238" s="103"/>
      <c r="CS238" s="103"/>
      <c r="CZ238" s="36">
        <v>42480</v>
      </c>
      <c r="DC238" s="173">
        <f t="shared" si="698"/>
        <v>-4.378892060159906</v>
      </c>
      <c r="DD238" s="197">
        <v>0.4</v>
      </c>
      <c r="DE238" s="183"/>
      <c r="DF238" s="182"/>
      <c r="DG238" s="182"/>
      <c r="DH238" s="182"/>
      <c r="DI238" s="182"/>
      <c r="DJ238" s="182"/>
      <c r="DK238" s="182"/>
      <c r="DL238" s="182"/>
      <c r="DM238" s="182"/>
      <c r="DN238" s="182"/>
      <c r="DO238" s="182"/>
      <c r="DP238" s="182"/>
      <c r="DQ238" s="182"/>
      <c r="DR238" s="182"/>
      <c r="DT238" s="178"/>
      <c r="DU238" s="178"/>
      <c r="DV238" s="179"/>
      <c r="DW238" s="36">
        <v>42480</v>
      </c>
      <c r="DZ238" s="173">
        <f t="shared" si="699"/>
        <v>-4.378892060159906</v>
      </c>
      <c r="EA238" s="197">
        <v>0.4</v>
      </c>
      <c r="EB238" s="183"/>
      <c r="EC238" s="182"/>
      <c r="ED238" s="182"/>
      <c r="EE238" s="182"/>
      <c r="EF238" s="182"/>
      <c r="EG238" s="182"/>
      <c r="EH238" s="182"/>
      <c r="EI238" s="182"/>
      <c r="EJ238" s="188"/>
      <c r="EK238" s="182"/>
      <c r="EL238" s="182"/>
      <c r="EM238" s="182"/>
      <c r="EN238" s="178"/>
      <c r="EO238" s="178"/>
      <c r="EQ238" s="178"/>
      <c r="ER238" s="178"/>
      <c r="ES238" s="179"/>
      <c r="ET238" s="36">
        <v>42480</v>
      </c>
      <c r="EW238" s="173">
        <f t="shared" si="700"/>
        <v>-4.378892060159906</v>
      </c>
      <c r="EX238" s="197">
        <v>0.4</v>
      </c>
      <c r="EY238" s="183"/>
      <c r="EZ238" s="182"/>
      <c r="FA238" s="182"/>
      <c r="FB238" s="182"/>
      <c r="FC238" s="182"/>
      <c r="FD238" s="182"/>
      <c r="FE238" s="182"/>
      <c r="FF238" s="182"/>
      <c r="FG238" s="182"/>
      <c r="FH238" s="182"/>
      <c r="FI238" s="182"/>
      <c r="FJ238" s="182"/>
      <c r="FK238" s="178"/>
      <c r="FL238" s="178"/>
      <c r="FN238" s="178"/>
      <c r="FO238" s="178"/>
      <c r="FP238" s="179"/>
      <c r="FQ238" s="36">
        <v>42480</v>
      </c>
      <c r="FT238" s="173">
        <f t="shared" si="701"/>
        <v>-4.378892060159906</v>
      </c>
      <c r="FU238" s="197">
        <v>0.4</v>
      </c>
      <c r="FV238" s="183"/>
      <c r="FW238" s="182"/>
      <c r="FX238" s="182"/>
      <c r="FY238" s="182"/>
      <c r="FZ238" s="182"/>
      <c r="GA238" s="182"/>
      <c r="GB238" s="182"/>
      <c r="GC238" s="182"/>
      <c r="GD238" s="182"/>
      <c r="GE238" s="182"/>
      <c r="GF238" s="182"/>
      <c r="GG238" s="182"/>
      <c r="GH238" s="182"/>
      <c r="GI238" s="178"/>
      <c r="GK238" s="178"/>
      <c r="GL238" s="178"/>
      <c r="GM238" s="179"/>
      <c r="GN238" s="36">
        <v>42480</v>
      </c>
      <c r="GQ238" s="173">
        <f t="shared" si="702"/>
        <v>-4.378892060159906</v>
      </c>
      <c r="GR238" s="197">
        <v>0.4</v>
      </c>
      <c r="GS238" s="119"/>
      <c r="GT238" s="119"/>
      <c r="GU238" s="119"/>
      <c r="GV238" s="119"/>
      <c r="GW238" s="182"/>
      <c r="GX238" s="182"/>
      <c r="GY238" s="182"/>
      <c r="GZ238" s="182"/>
      <c r="HA238" s="182"/>
      <c r="HB238" s="182"/>
      <c r="HC238" s="182"/>
      <c r="HD238" s="182"/>
      <c r="HE238" s="182"/>
      <c r="HF238" s="178"/>
      <c r="HH238" s="178"/>
      <c r="HJ238" s="179"/>
      <c r="HK238" s="36">
        <v>42480</v>
      </c>
      <c r="HN238" s="173">
        <f t="shared" si="703"/>
        <v>-4.378892060159906</v>
      </c>
      <c r="HO238" s="197">
        <v>0.4</v>
      </c>
      <c r="IG238" s="179"/>
      <c r="IH238" s="36">
        <v>42480</v>
      </c>
      <c r="IK238" s="173">
        <f t="shared" si="704"/>
        <v>-4.378892060159906</v>
      </c>
      <c r="IL238" s="197">
        <v>0.4</v>
      </c>
      <c r="JD238" s="103">
        <v>-4.378892060159906</v>
      </c>
      <c r="JE238" s="422" t="s">
        <v>185</v>
      </c>
      <c r="JF238" s="543" t="s">
        <v>186</v>
      </c>
      <c r="JG238" s="543"/>
      <c r="JH238" s="543"/>
      <c r="JI238" s="543"/>
      <c r="JJ238" s="543"/>
      <c r="KK238" s="36">
        <v>42480</v>
      </c>
      <c r="KL238" s="36"/>
      <c r="KM238" s="98">
        <f>(KM117)</f>
        <v>1.3847204217486642</v>
      </c>
      <c r="KN238" s="98">
        <f t="shared" ref="KN238:LC238" si="710">(KN117)</f>
        <v>1.3847204217486642</v>
      </c>
      <c r="KO238" s="98">
        <f t="shared" si="710"/>
        <v>-0.43765390153909678</v>
      </c>
      <c r="KP238" s="98" t="str">
        <f t="shared" si="710"/>
        <v xml:space="preserve"> </v>
      </c>
      <c r="KQ238" s="98">
        <f t="shared" si="710"/>
        <v>-0.2549537042765877</v>
      </c>
      <c r="KR238" s="98" t="str">
        <f t="shared" si="710"/>
        <v xml:space="preserve"> </v>
      </c>
      <c r="KS238" s="98">
        <f t="shared" si="710"/>
        <v>0.31501348570087373</v>
      </c>
      <c r="KT238" s="98" t="str">
        <f t="shared" si="710"/>
        <v xml:space="preserve"> </v>
      </c>
      <c r="KU238" s="98">
        <f t="shared" si="710"/>
        <v>-0.20220797643766986</v>
      </c>
      <c r="KV238" s="98" t="str">
        <f t="shared" si="710"/>
        <v xml:space="preserve"> </v>
      </c>
      <c r="KW238" s="98">
        <f t="shared" si="710"/>
        <v>0.71576524024431976</v>
      </c>
      <c r="KX238" s="98">
        <f t="shared" si="710"/>
        <v>0.71576524024431976</v>
      </c>
      <c r="KY238" s="98">
        <f t="shared" si="710"/>
        <v>-0.77485696704038176</v>
      </c>
      <c r="KZ238" s="98">
        <f t="shared" si="710"/>
        <v>-0.77485696704038176</v>
      </c>
      <c r="LA238" s="98">
        <f t="shared" si="710"/>
        <v>-0.10027109777111676</v>
      </c>
      <c r="LB238" s="98" t="str">
        <f t="shared" si="710"/>
        <v xml:space="preserve"> </v>
      </c>
      <c r="LC238" s="254">
        <f t="shared" si="710"/>
        <v>5</v>
      </c>
    </row>
    <row r="239" spans="1:315" x14ac:dyDescent="0.25">
      <c r="A239" s="95">
        <v>41384</v>
      </c>
      <c r="B239" s="36">
        <v>41384</v>
      </c>
      <c r="C239" s="303">
        <v>11.45</v>
      </c>
      <c r="D239" s="303">
        <v>8.6</v>
      </c>
      <c r="E239" s="303">
        <v>11.7</v>
      </c>
      <c r="F239" s="303">
        <v>16.5</v>
      </c>
      <c r="G239" s="303">
        <v>9.15</v>
      </c>
      <c r="H239" s="303">
        <v>9.5</v>
      </c>
      <c r="I239" s="303">
        <v>12.25</v>
      </c>
      <c r="J239" s="303"/>
      <c r="K239" s="105"/>
      <c r="Q239" s="177">
        <v>42480</v>
      </c>
      <c r="R239" s="303">
        <v>11.45</v>
      </c>
      <c r="S239" s="219"/>
      <c r="U239" s="303">
        <v>8.6</v>
      </c>
      <c r="V239" s="219"/>
      <c r="X239" s="303">
        <v>11.7</v>
      </c>
      <c r="Y239" s="219"/>
      <c r="AA239" s="303">
        <v>16.5</v>
      </c>
      <c r="AB239" s="219"/>
      <c r="AD239" s="303">
        <v>9.15</v>
      </c>
      <c r="AE239" s="218"/>
      <c r="AG239" s="303">
        <v>9.5</v>
      </c>
      <c r="AH239" s="485"/>
      <c r="AJ239" s="303">
        <v>12.25</v>
      </c>
      <c r="AZ239" s="36">
        <v>42481</v>
      </c>
      <c r="BA239" s="303">
        <v>8.5500000000000007</v>
      </c>
      <c r="BC239" s="303">
        <v>10.5</v>
      </c>
      <c r="BE239" s="303">
        <v>13.5</v>
      </c>
      <c r="BG239" s="303">
        <v>17.149999999999999</v>
      </c>
      <c r="BI239" s="303">
        <v>10.55</v>
      </c>
      <c r="BK239" s="303">
        <v>10.95</v>
      </c>
      <c r="BM239" s="303">
        <v>10.85</v>
      </c>
      <c r="BQ239">
        <f t="shared" si="578"/>
        <v>1</v>
      </c>
      <c r="BR239" s="36">
        <v>42465</v>
      </c>
      <c r="BS239">
        <v>169</v>
      </c>
      <c r="BT239">
        <f t="shared" si="575"/>
        <v>1.69</v>
      </c>
      <c r="BU239" s="100"/>
      <c r="BV239" s="100"/>
      <c r="BW239" s="100"/>
      <c r="BX239" s="100"/>
      <c r="BY239" s="100"/>
      <c r="BZ239" s="100"/>
      <c r="CA239" s="100"/>
      <c r="CC239" s="36">
        <v>42481</v>
      </c>
      <c r="CF239" s="173">
        <f t="shared" si="697"/>
        <v>-3.978892060159906</v>
      </c>
      <c r="CG239" s="197">
        <v>0.4</v>
      </c>
      <c r="CH239" s="171"/>
      <c r="CI239" s="103"/>
      <c r="CJ239" s="103"/>
      <c r="CK239" s="187"/>
      <c r="CL239" s="187"/>
      <c r="CM239" s="188"/>
      <c r="CN239" s="188"/>
      <c r="CO239" s="188"/>
      <c r="CP239" s="103"/>
      <c r="CQ239" s="103"/>
      <c r="CR239" s="103"/>
      <c r="CS239" s="103"/>
      <c r="CZ239" s="36">
        <v>42481</v>
      </c>
      <c r="DC239" s="173">
        <f t="shared" si="698"/>
        <v>-3.978892060159906</v>
      </c>
      <c r="DD239" s="197">
        <v>0.4</v>
      </c>
      <c r="DE239" s="183"/>
      <c r="DF239" s="182"/>
      <c r="DG239" s="182"/>
      <c r="DH239" s="187"/>
      <c r="DI239" s="188"/>
      <c r="DJ239" s="188"/>
      <c r="DK239" s="188"/>
      <c r="DL239" s="182"/>
      <c r="DM239" s="182"/>
      <c r="DN239" s="182"/>
      <c r="DO239" s="182"/>
      <c r="DP239" s="182"/>
      <c r="DQ239" s="182"/>
      <c r="DR239" s="182"/>
      <c r="DT239" s="178"/>
      <c r="DU239" s="178"/>
      <c r="DV239" s="179"/>
      <c r="DW239" s="36">
        <v>42481</v>
      </c>
      <c r="DZ239" s="173">
        <f t="shared" si="699"/>
        <v>-3.978892060159906</v>
      </c>
      <c r="EA239" s="197">
        <v>0.4</v>
      </c>
      <c r="EB239" s="183"/>
      <c r="EC239" s="182"/>
      <c r="ED239" s="182"/>
      <c r="EE239" s="182"/>
      <c r="EF239" s="182"/>
      <c r="EG239" s="182"/>
      <c r="EH239" s="182"/>
      <c r="EI239" s="182"/>
      <c r="EJ239" s="188"/>
      <c r="EK239" s="182"/>
      <c r="EL239" s="182"/>
      <c r="EM239" s="182"/>
      <c r="EN239" s="178"/>
      <c r="EO239" s="178"/>
      <c r="EQ239" s="178"/>
      <c r="ER239" s="178"/>
      <c r="ES239" s="179"/>
      <c r="ET239" s="36">
        <v>42481</v>
      </c>
      <c r="EW239" s="173">
        <f t="shared" si="700"/>
        <v>-3.978892060159906</v>
      </c>
      <c r="EX239" s="197">
        <v>0.4</v>
      </c>
      <c r="EY239" s="183"/>
      <c r="EZ239" s="182"/>
      <c r="FA239" s="182"/>
      <c r="FB239" s="182"/>
      <c r="FC239" s="182"/>
      <c r="FD239" s="182"/>
      <c r="FE239" s="182"/>
      <c r="FF239" s="182"/>
      <c r="FG239" s="182"/>
      <c r="FH239" s="182"/>
      <c r="FI239" s="182"/>
      <c r="FJ239" s="182"/>
      <c r="FK239" s="178"/>
      <c r="FL239" s="178"/>
      <c r="FN239" s="178"/>
      <c r="FO239" s="178"/>
      <c r="FP239" s="179"/>
      <c r="FQ239" s="36">
        <v>42481</v>
      </c>
      <c r="FT239" s="173">
        <f t="shared" si="701"/>
        <v>-3.978892060159906</v>
      </c>
      <c r="FU239" s="197">
        <v>0.4</v>
      </c>
      <c r="FV239" s="183"/>
      <c r="FW239" s="182"/>
      <c r="FX239" s="182"/>
      <c r="FY239" s="182"/>
      <c r="FZ239" s="182"/>
      <c r="GA239" s="182"/>
      <c r="GB239" s="182"/>
      <c r="GC239" s="182"/>
      <c r="GD239" s="182"/>
      <c r="GE239" s="182"/>
      <c r="GF239" s="182"/>
      <c r="GG239" s="182"/>
      <c r="GH239" s="182"/>
      <c r="GI239" s="178"/>
      <c r="GK239" s="178"/>
      <c r="GL239" s="178"/>
      <c r="GM239" s="179"/>
      <c r="GN239" s="36">
        <v>42481</v>
      </c>
      <c r="GQ239" s="173">
        <f t="shared" si="702"/>
        <v>-3.978892060159906</v>
      </c>
      <c r="GR239" s="197">
        <v>0.4</v>
      </c>
      <c r="GS239" s="119"/>
      <c r="GT239" s="119"/>
      <c r="GU239" s="119"/>
      <c r="GV239" s="119"/>
      <c r="GW239" s="182"/>
      <c r="GX239" s="182"/>
      <c r="GY239" s="182"/>
      <c r="GZ239" s="182"/>
      <c r="HA239" s="182"/>
      <c r="HB239" s="187"/>
      <c r="HC239" s="187"/>
      <c r="HD239" s="187"/>
      <c r="HE239" s="187"/>
      <c r="HF239" s="178"/>
      <c r="HH239" s="178"/>
      <c r="HJ239" s="179"/>
      <c r="HK239" s="36">
        <v>42481</v>
      </c>
      <c r="HN239" s="173">
        <f t="shared" si="703"/>
        <v>-3.978892060159906</v>
      </c>
      <c r="HO239" s="197">
        <v>0.4</v>
      </c>
      <c r="IG239" s="179"/>
      <c r="IH239" s="36">
        <v>42481</v>
      </c>
      <c r="IK239" s="173">
        <f t="shared" si="704"/>
        <v>-3.978892060159906</v>
      </c>
      <c r="IL239" s="197">
        <v>0.4</v>
      </c>
      <c r="JD239" s="103">
        <v>-3.978892060159906</v>
      </c>
      <c r="JE239" s="423"/>
      <c r="JF239" s="483" t="s">
        <v>188</v>
      </c>
      <c r="JG239" s="424" t="s">
        <v>187</v>
      </c>
      <c r="JH239" s="424" t="s">
        <v>240</v>
      </c>
      <c r="JJ239" s="424" t="s">
        <v>240</v>
      </c>
      <c r="JK239" s="125" t="s">
        <v>224</v>
      </c>
      <c r="JL239" s="125" t="s">
        <v>224</v>
      </c>
      <c r="KA239" s="99"/>
      <c r="KB239" s="99"/>
      <c r="KC239" s="99"/>
      <c r="KD239" s="431" t="s">
        <v>191</v>
      </c>
      <c r="KE239" s="432">
        <f>AVERAGE(JG236,JK236,JO236,JS236,JW236,KA236,KE236)</f>
        <v>0.97139550791131657</v>
      </c>
      <c r="KG239" s="100"/>
      <c r="KK239" s="36">
        <v>42481</v>
      </c>
      <c r="KL239" s="36"/>
      <c r="KM239" s="98">
        <f>(KM131)</f>
        <v>0.81872808786933149</v>
      </c>
      <c r="KN239" s="98">
        <f t="shared" ref="KN239:KZ239" si="711">(KN131)</f>
        <v>0.81872808786933149</v>
      </c>
      <c r="KO239" s="98">
        <f t="shared" si="711"/>
        <v>0.89750165401644466</v>
      </c>
      <c r="KP239" s="98">
        <f t="shared" si="711"/>
        <v>0.89750165401644466</v>
      </c>
      <c r="KQ239" s="98">
        <f t="shared" si="711"/>
        <v>-0.59865370427658959</v>
      </c>
      <c r="KR239" s="98">
        <f t="shared" si="711"/>
        <v>-0.59865370427658959</v>
      </c>
      <c r="KS239" s="98">
        <f t="shared" si="711"/>
        <v>0.40271348570086829</v>
      </c>
      <c r="KT239" s="98" t="str">
        <f t="shared" si="711"/>
        <v xml:space="preserve"> </v>
      </c>
      <c r="KU239" s="98">
        <f t="shared" si="711"/>
        <v>-5.5985754215459593E-2</v>
      </c>
      <c r="KV239" s="98" t="str">
        <f t="shared" si="711"/>
        <v xml:space="preserve"> </v>
      </c>
      <c r="KW239" s="98">
        <f t="shared" si="711"/>
        <v>-0.72324587086680836</v>
      </c>
      <c r="KX239" s="98">
        <f t="shared" si="711"/>
        <v>-0.72324587086680836</v>
      </c>
      <c r="KY239" s="98">
        <f t="shared" si="711"/>
        <v>-1.1264958559292779</v>
      </c>
      <c r="KZ239" s="98">
        <f t="shared" si="711"/>
        <v>-1.1264958559292779</v>
      </c>
      <c r="LA239" s="98">
        <f>(LA131)</f>
        <v>-0.11041924591926389</v>
      </c>
      <c r="LB239" s="98" t="str">
        <f>(LB131)</f>
        <v xml:space="preserve"> </v>
      </c>
      <c r="LC239" s="254">
        <f t="shared" ref="LC239" si="712">(LC131)</f>
        <v>6</v>
      </c>
    </row>
    <row r="240" spans="1:315" x14ac:dyDescent="0.25">
      <c r="A240" s="95">
        <v>41385</v>
      </c>
      <c r="B240" s="36">
        <v>41385</v>
      </c>
      <c r="C240" s="303">
        <v>8.5500000000000007</v>
      </c>
      <c r="D240" s="303">
        <v>10.5</v>
      </c>
      <c r="E240" s="303">
        <v>13.5</v>
      </c>
      <c r="F240" s="303">
        <v>17.149999999999999</v>
      </c>
      <c r="G240" s="303">
        <v>10.55</v>
      </c>
      <c r="H240" s="303">
        <v>10.95</v>
      </c>
      <c r="I240" s="303">
        <v>10.85</v>
      </c>
      <c r="J240" s="303"/>
      <c r="K240" s="105"/>
      <c r="Q240" s="177">
        <v>42481</v>
      </c>
      <c r="R240" s="303">
        <v>8.5500000000000007</v>
      </c>
      <c r="S240" s="219"/>
      <c r="U240" s="303">
        <v>10.5</v>
      </c>
      <c r="V240" s="219"/>
      <c r="X240" s="303">
        <v>13.5</v>
      </c>
      <c r="Y240" s="219"/>
      <c r="AA240" s="303">
        <v>17.149999999999999</v>
      </c>
      <c r="AB240" s="219"/>
      <c r="AD240" s="303">
        <v>10.55</v>
      </c>
      <c r="AE240" s="218"/>
      <c r="AG240" s="303">
        <v>10.95</v>
      </c>
      <c r="AH240" s="485"/>
      <c r="AJ240" s="303">
        <v>10.85</v>
      </c>
      <c r="AZ240" s="36">
        <v>42482</v>
      </c>
      <c r="BA240" s="303">
        <v>6.4</v>
      </c>
      <c r="BC240" s="303">
        <v>8.9499999999999993</v>
      </c>
      <c r="BE240" s="303">
        <v>12.4</v>
      </c>
      <c r="BG240" s="303">
        <v>16.299999999999997</v>
      </c>
      <c r="BI240" s="303">
        <v>9.9499999999999993</v>
      </c>
      <c r="BK240" s="303">
        <v>9.6</v>
      </c>
      <c r="BM240" s="303">
        <v>10.149999999999999</v>
      </c>
      <c r="BQ240">
        <f t="shared" si="578"/>
        <v>1</v>
      </c>
      <c r="BR240" s="36">
        <v>42466</v>
      </c>
      <c r="BS240">
        <v>170</v>
      </c>
      <c r="BT240">
        <f t="shared" si="575"/>
        <v>1.7</v>
      </c>
      <c r="BU240" s="100"/>
      <c r="BV240" s="100"/>
      <c r="BW240" s="100"/>
      <c r="BX240" s="100"/>
      <c r="BY240" s="100"/>
      <c r="BZ240" s="100"/>
      <c r="CA240" s="100"/>
      <c r="CC240" s="36">
        <v>42482</v>
      </c>
      <c r="CF240" s="173">
        <f t="shared" si="697"/>
        <v>-3.5788920601599061</v>
      </c>
      <c r="CG240" s="197">
        <v>0.4</v>
      </c>
      <c r="CH240" s="171"/>
      <c r="CI240" s="103"/>
      <c r="CJ240" s="103"/>
      <c r="CK240" s="187" t="s">
        <v>179</v>
      </c>
      <c r="CL240" s="187"/>
      <c r="CM240" s="188">
        <f>SLOPE(CW50:CW229,CX50:CX229)</f>
        <v>1.0473665797477982</v>
      </c>
      <c r="CN240" s="188"/>
      <c r="CO240" s="188"/>
      <c r="CP240" s="103"/>
      <c r="CQ240" s="103"/>
      <c r="CR240" s="103"/>
      <c r="CS240" s="103"/>
      <c r="CZ240" s="36">
        <v>42482</v>
      </c>
      <c r="DC240" s="173">
        <f t="shared" si="698"/>
        <v>-3.5788920601599061</v>
      </c>
      <c r="DD240" s="197">
        <v>0.4</v>
      </c>
      <c r="DE240" s="183"/>
      <c r="DF240" s="182"/>
      <c r="DG240" s="182"/>
      <c r="DH240" s="187" t="s">
        <v>179</v>
      </c>
      <c r="DI240" s="188">
        <f>SLOPE(DT50:DT229,DU50:DU229)</f>
        <v>0.89792460198778934</v>
      </c>
      <c r="DJ240" s="188"/>
      <c r="DK240" s="188"/>
      <c r="DO240" s="182"/>
      <c r="DP240" s="182"/>
      <c r="DQ240" s="182"/>
      <c r="DR240" s="182"/>
      <c r="DT240" s="178"/>
      <c r="DU240" s="178"/>
      <c r="DV240" s="179"/>
      <c r="DW240" s="36">
        <v>42482</v>
      </c>
      <c r="DZ240" s="173">
        <f t="shared" si="699"/>
        <v>-3.5788920601599061</v>
      </c>
      <c r="EA240" s="197">
        <v>0.4</v>
      </c>
      <c r="EB240" s="183"/>
      <c r="EC240" s="182"/>
      <c r="ED240" s="182"/>
      <c r="EE240" s="187" t="s">
        <v>179</v>
      </c>
      <c r="EF240" s="188">
        <f>SLOPE(EQ50:EQ229,ER50:ER229)</f>
        <v>0.92474682625977478</v>
      </c>
      <c r="EG240" s="188"/>
      <c r="EH240" s="182"/>
      <c r="EI240" s="182"/>
      <c r="EL240" s="182"/>
      <c r="EM240" s="187"/>
      <c r="EN240" s="178"/>
      <c r="EO240" s="178"/>
      <c r="EQ240" s="178"/>
      <c r="ER240" s="178"/>
      <c r="ES240" s="179"/>
      <c r="ET240" s="36">
        <v>42482</v>
      </c>
      <c r="EW240" s="173">
        <f t="shared" si="700"/>
        <v>-3.5788920601599061</v>
      </c>
      <c r="EX240" s="197">
        <v>0.4</v>
      </c>
      <c r="EY240" s="183"/>
      <c r="EZ240" s="182"/>
      <c r="FA240" s="182"/>
      <c r="FB240" s="187" t="s">
        <v>179</v>
      </c>
      <c r="FC240" s="188">
        <f>SLOPE(FN50:FN229,FO50:FO229)</f>
        <v>1.0820919878901873</v>
      </c>
      <c r="FD240" s="182"/>
      <c r="FG240" s="182"/>
      <c r="FH240" s="187"/>
      <c r="FI240" s="187"/>
      <c r="FJ240" s="187"/>
      <c r="FK240" s="178"/>
      <c r="FL240" s="178"/>
      <c r="FN240" s="178"/>
      <c r="FO240" s="178"/>
      <c r="FP240" s="179"/>
      <c r="FQ240" s="36">
        <v>42482</v>
      </c>
      <c r="FT240" s="173">
        <f t="shared" si="701"/>
        <v>-3.5788920601599061</v>
      </c>
      <c r="FU240" s="197">
        <v>0.4</v>
      </c>
      <c r="FV240" s="183"/>
      <c r="FW240" s="182"/>
      <c r="FX240" s="182"/>
      <c r="FY240" s="187" t="s">
        <v>179</v>
      </c>
      <c r="FZ240" s="188">
        <f>SLOPE(GK50:GK229,GL50:GL229)</f>
        <v>0.97341845677643979</v>
      </c>
      <c r="GA240" s="182"/>
      <c r="GD240" s="182"/>
      <c r="GE240" s="187"/>
      <c r="GF240" s="187"/>
      <c r="GG240" s="187"/>
      <c r="GH240" s="187"/>
      <c r="GI240" s="178"/>
      <c r="GK240" s="178"/>
      <c r="GL240" s="178"/>
      <c r="GM240" s="179"/>
      <c r="GN240" s="36">
        <v>42482</v>
      </c>
      <c r="GQ240" s="173">
        <f t="shared" si="702"/>
        <v>-3.5788920601599061</v>
      </c>
      <c r="GR240" s="197">
        <v>0.4</v>
      </c>
      <c r="GS240" s="119"/>
      <c r="GT240" s="119"/>
      <c r="GU240" s="119"/>
      <c r="GV240" s="187" t="s">
        <v>179</v>
      </c>
      <c r="GW240" s="188">
        <f>SLOPE(HH50:HH229,HI50:HI229)</f>
        <v>1.0198397699596118</v>
      </c>
      <c r="GX240" s="182"/>
      <c r="HA240" s="182"/>
      <c r="HB240" s="182"/>
      <c r="HC240" s="182"/>
      <c r="HD240" s="182"/>
      <c r="HE240" s="182"/>
      <c r="HF240" s="178"/>
      <c r="HH240" s="178"/>
      <c r="HJ240" s="179"/>
      <c r="HK240" s="36">
        <v>42482</v>
      </c>
      <c r="HN240" s="173">
        <f t="shared" si="703"/>
        <v>-3.5788920601599061</v>
      </c>
      <c r="HO240" s="197">
        <v>0.4</v>
      </c>
      <c r="HS240" s="187" t="s">
        <v>179</v>
      </c>
      <c r="HT240" s="188">
        <f>SLOPE(IE50:IE229,IF50:IF229)</f>
        <v>0.8957448270777032</v>
      </c>
      <c r="IG240" s="179"/>
      <c r="IH240" s="36">
        <v>42482</v>
      </c>
      <c r="IK240" s="173">
        <f t="shared" si="704"/>
        <v>-3.5788920601599061</v>
      </c>
      <c r="IL240" s="197">
        <v>0.4</v>
      </c>
      <c r="IP240" s="187" t="s">
        <v>179</v>
      </c>
      <c r="IQ240" s="188">
        <f>SLOPE(JB50:JB229,JC50:JC229)</f>
        <v>1.1557123175620139</v>
      </c>
      <c r="JD240" s="103">
        <v>-3.5788920601599061</v>
      </c>
      <c r="JE240" s="423">
        <v>9864</v>
      </c>
      <c r="JF240" s="493">
        <v>0.9571600430150552</v>
      </c>
      <c r="JG240" s="425">
        <v>0.97953421571405563</v>
      </c>
      <c r="JH240" s="425">
        <v>0.9690289611231272</v>
      </c>
      <c r="JI240" s="397"/>
      <c r="JJ240" s="397">
        <v>0.97294453320894425</v>
      </c>
      <c r="JK240" s="397"/>
      <c r="JL240" s="397"/>
      <c r="JM240" s="397"/>
      <c r="JN240" s="397"/>
      <c r="JR240" s="397">
        <f>(JG236)</f>
        <v>0.97294453320894425</v>
      </c>
      <c r="KK240" s="36">
        <v>42482</v>
      </c>
      <c r="KL240" s="36"/>
      <c r="KM240" s="98">
        <f>(KM145)</f>
        <v>-0.3557274676862221</v>
      </c>
      <c r="KN240" s="98" t="str">
        <f t="shared" ref="KN240:KZ240" si="713">(KN145)</f>
        <v xml:space="preserve"> </v>
      </c>
      <c r="KO240" s="98">
        <f t="shared" si="713"/>
        <v>0.28428791645898599</v>
      </c>
      <c r="KP240" s="98" t="str">
        <f t="shared" si="713"/>
        <v xml:space="preserve"> </v>
      </c>
      <c r="KQ240" s="98">
        <f t="shared" si="713"/>
        <v>0.43659074016785127</v>
      </c>
      <c r="KR240" s="98" t="str">
        <f t="shared" si="713"/>
        <v xml:space="preserve"> </v>
      </c>
      <c r="KS240" s="98">
        <f t="shared" si="713"/>
        <v>0.77692459681196624</v>
      </c>
      <c r="KT240" s="98">
        <f t="shared" si="713"/>
        <v>0.77692459681196624</v>
      </c>
      <c r="KU240" s="98">
        <f t="shared" si="713"/>
        <v>-1.4962358969737295</v>
      </c>
      <c r="KV240" s="98">
        <f t="shared" si="713"/>
        <v>-1.4962358969737295</v>
      </c>
      <c r="KW240" s="98">
        <f t="shared" si="713"/>
        <v>0.2888041291331831</v>
      </c>
      <c r="KX240" s="98" t="str">
        <f t="shared" si="713"/>
        <v xml:space="preserve"> </v>
      </c>
      <c r="KY240" s="98">
        <f t="shared" si="713"/>
        <v>-0.5143291892626074</v>
      </c>
      <c r="KZ240" s="98">
        <f t="shared" si="713"/>
        <v>-0.5143291892626074</v>
      </c>
      <c r="LA240" s="98">
        <f>(LA145)</f>
        <v>-0.42781924591925957</v>
      </c>
      <c r="LB240" s="98" t="str">
        <f>(LB145)</f>
        <v xml:space="preserve"> </v>
      </c>
      <c r="LC240" s="254">
        <f t="shared" ref="LC240" si="714">(LC145)</f>
        <v>7</v>
      </c>
    </row>
    <row r="241" spans="1:315" x14ac:dyDescent="0.25">
      <c r="A241" s="95">
        <v>41386</v>
      </c>
      <c r="B241" s="36">
        <v>41386</v>
      </c>
      <c r="C241" s="303">
        <v>6.4</v>
      </c>
      <c r="D241" s="303">
        <v>8.9499999999999993</v>
      </c>
      <c r="E241" s="303">
        <v>12.4</v>
      </c>
      <c r="F241" s="303">
        <v>16.299999999999997</v>
      </c>
      <c r="G241" s="303">
        <v>9.9499999999999993</v>
      </c>
      <c r="H241" s="303">
        <v>9.6</v>
      </c>
      <c r="I241" s="303">
        <v>10.149999999999999</v>
      </c>
      <c r="J241" s="303"/>
      <c r="K241" s="105"/>
      <c r="Q241" s="177">
        <v>42482</v>
      </c>
      <c r="R241" s="303">
        <v>6.4</v>
      </c>
      <c r="S241" s="219"/>
      <c r="U241" s="303">
        <v>8.9499999999999993</v>
      </c>
      <c r="V241" s="219"/>
      <c r="X241" s="303">
        <v>12.4</v>
      </c>
      <c r="Y241" s="219"/>
      <c r="AA241" s="303">
        <v>16.299999999999997</v>
      </c>
      <c r="AB241" s="219"/>
      <c r="AD241" s="303">
        <v>9.9499999999999993</v>
      </c>
      <c r="AE241" s="218"/>
      <c r="AG241" s="303">
        <v>9.6</v>
      </c>
      <c r="AH241" s="485"/>
      <c r="AJ241" s="303">
        <v>10.149999999999999</v>
      </c>
      <c r="AZ241" s="36">
        <v>42483</v>
      </c>
      <c r="BA241" s="303">
        <v>6.8</v>
      </c>
      <c r="BC241" s="303">
        <v>7</v>
      </c>
      <c r="BE241" s="303">
        <v>9.15</v>
      </c>
      <c r="BG241" s="303">
        <v>14.5</v>
      </c>
      <c r="BI241" s="303">
        <v>8.8500000000000014</v>
      </c>
      <c r="BK241" s="303">
        <v>8.0500000000000007</v>
      </c>
      <c r="BM241" s="303">
        <v>11.7</v>
      </c>
      <c r="BQ241">
        <f t="shared" si="578"/>
        <v>1</v>
      </c>
      <c r="BR241" s="36">
        <v>42467</v>
      </c>
      <c r="BS241">
        <v>171</v>
      </c>
      <c r="BT241">
        <f t="shared" si="575"/>
        <v>1.71</v>
      </c>
      <c r="BU241" s="100"/>
      <c r="BV241" s="100"/>
      <c r="BW241" s="100"/>
      <c r="BX241" s="100"/>
      <c r="BY241" s="100"/>
      <c r="BZ241" s="100"/>
      <c r="CA241" s="100"/>
      <c r="CC241" s="36">
        <v>42483</v>
      </c>
      <c r="CF241" s="173">
        <f t="shared" si="697"/>
        <v>-3.1788920601599062</v>
      </c>
      <c r="CG241" s="197">
        <v>0.4</v>
      </c>
      <c r="CH241" s="171"/>
      <c r="CI241" s="103"/>
      <c r="CJ241" s="103"/>
      <c r="CK241" s="187" t="s">
        <v>177</v>
      </c>
      <c r="CL241" s="187"/>
      <c r="CM241" s="188">
        <f>AVERAGE(CH25:CH232)</f>
        <v>0.59152681159420306</v>
      </c>
      <c r="CN241" s="188"/>
      <c r="CO241" s="188"/>
      <c r="CP241" s="103"/>
      <c r="CS241" s="103"/>
      <c r="CZ241" s="36">
        <v>42483</v>
      </c>
      <c r="DC241" s="173">
        <f t="shared" si="698"/>
        <v>-3.1788920601599062</v>
      </c>
      <c r="DD241" s="197">
        <v>0.4</v>
      </c>
      <c r="DE241" s="183"/>
      <c r="DF241" s="182"/>
      <c r="DG241" s="182"/>
      <c r="DH241" s="187" t="s">
        <v>177</v>
      </c>
      <c r="DI241" s="188">
        <f>AVERAGE(DE25:DE232)</f>
        <v>-1.0089562801932361</v>
      </c>
      <c r="DJ241" s="188"/>
      <c r="DK241" s="188"/>
      <c r="DO241" s="182"/>
      <c r="DP241" s="182"/>
      <c r="DQ241" s="182"/>
      <c r="DR241" s="182"/>
      <c r="DT241" s="178"/>
      <c r="DU241" s="178"/>
      <c r="DV241" s="179"/>
      <c r="DW241" s="36">
        <v>42483</v>
      </c>
      <c r="DZ241" s="173">
        <f t="shared" si="699"/>
        <v>-3.1788920601599062</v>
      </c>
      <c r="EA241" s="197">
        <v>0.4</v>
      </c>
      <c r="EB241" s="183"/>
      <c r="EC241" s="182"/>
      <c r="ED241" s="182"/>
      <c r="EE241" s="187" t="s">
        <v>177</v>
      </c>
      <c r="EF241" s="188">
        <f>AVERAGE(EB25:EB232)</f>
        <v>1.7859712560386471</v>
      </c>
      <c r="EG241" s="188"/>
      <c r="EH241" s="182"/>
      <c r="EI241" s="182"/>
      <c r="EL241" s="182"/>
      <c r="EM241" s="182"/>
      <c r="EN241" s="178"/>
      <c r="EO241" s="178"/>
      <c r="EQ241" s="178"/>
      <c r="ER241" s="178"/>
      <c r="ES241" s="179"/>
      <c r="ET241" s="36">
        <v>42483</v>
      </c>
      <c r="EW241" s="173">
        <f t="shared" si="700"/>
        <v>-3.1788920601599062</v>
      </c>
      <c r="EX241" s="197">
        <v>0.4</v>
      </c>
      <c r="EY241" s="183"/>
      <c r="EZ241" s="182"/>
      <c r="FA241" s="182"/>
      <c r="FB241" s="187" t="s">
        <v>177</v>
      </c>
      <c r="FC241" s="188">
        <f>AVERAGE(EY25:EY232)</f>
        <v>1.2599740384615385</v>
      </c>
      <c r="FD241" s="182"/>
      <c r="FG241" s="182"/>
      <c r="FH241" s="182"/>
      <c r="FI241" s="182"/>
      <c r="FJ241" s="182"/>
      <c r="FK241" s="178"/>
      <c r="FL241" s="178"/>
      <c r="FN241" s="178"/>
      <c r="FO241" s="178"/>
      <c r="FP241" s="179"/>
      <c r="FQ241" s="36">
        <v>42483</v>
      </c>
      <c r="FT241" s="173">
        <f t="shared" si="701"/>
        <v>-3.1788920601599062</v>
      </c>
      <c r="FU241" s="197">
        <v>0.4</v>
      </c>
      <c r="FV241" s="183"/>
      <c r="FW241" s="182"/>
      <c r="FX241" s="182"/>
      <c r="FY241" s="187" t="s">
        <v>177</v>
      </c>
      <c r="FZ241" s="188">
        <f>AVERAGE(FV25:FV232)</f>
        <v>-0.71523647342995145</v>
      </c>
      <c r="GA241" s="182"/>
      <c r="GD241" s="182"/>
      <c r="GE241" s="182"/>
      <c r="GF241" s="182"/>
      <c r="GG241" s="182"/>
      <c r="GH241" s="182"/>
      <c r="GI241" s="178"/>
      <c r="GK241" s="178"/>
      <c r="GL241" s="178"/>
      <c r="GM241" s="179"/>
      <c r="GN241" s="36">
        <v>42483</v>
      </c>
      <c r="GQ241" s="173">
        <f t="shared" si="702"/>
        <v>-3.1788920601599062</v>
      </c>
      <c r="GR241" s="197">
        <v>0.4</v>
      </c>
      <c r="GS241" s="119"/>
      <c r="GT241" s="119"/>
      <c r="GU241" s="119"/>
      <c r="GV241" s="187" t="s">
        <v>177</v>
      </c>
      <c r="GW241" s="188">
        <f>AVERAGE(GS25:GS232)</f>
        <v>-0.68625096618357473</v>
      </c>
      <c r="GX241" s="182"/>
      <c r="HA241" s="182"/>
      <c r="HB241" s="182"/>
      <c r="HC241" s="182"/>
      <c r="HD241" s="182"/>
      <c r="HE241" s="182"/>
      <c r="HF241" s="178"/>
      <c r="HH241" s="178"/>
      <c r="HJ241" s="179"/>
      <c r="HK241" s="36">
        <v>42483</v>
      </c>
      <c r="HN241" s="173">
        <f t="shared" si="703"/>
        <v>-3.1788920601599062</v>
      </c>
      <c r="HO241" s="197">
        <v>0.4</v>
      </c>
      <c r="HS241" s="187" t="s">
        <v>177</v>
      </c>
      <c r="HT241" s="188">
        <f>AVERAGE(HP25:HP232)</f>
        <v>-0.90485000000000015</v>
      </c>
      <c r="IG241" s="179"/>
      <c r="IH241" s="36">
        <v>42483</v>
      </c>
      <c r="IK241" s="173">
        <f t="shared" si="704"/>
        <v>-3.1788920601599062</v>
      </c>
      <c r="IL241" s="197">
        <v>0.4</v>
      </c>
      <c r="IP241" s="187" t="s">
        <v>177</v>
      </c>
      <c r="IQ241" s="188">
        <f>AVERAGE(IM25:IM232)</f>
        <v>9.8039625850340525E-2</v>
      </c>
      <c r="JD241" s="103">
        <v>-3.1788920601599062</v>
      </c>
      <c r="JE241" s="423">
        <v>9889</v>
      </c>
      <c r="JF241" s="493">
        <v>0.96485308881137799</v>
      </c>
      <c r="JG241" s="425">
        <v>0.9651060097668881</v>
      </c>
      <c r="JH241" s="425">
        <v>0.98395380330600513</v>
      </c>
      <c r="JI241" s="397"/>
      <c r="JJ241" s="397">
        <v>0.98135683336362955</v>
      </c>
      <c r="JK241" s="397"/>
      <c r="JL241" s="397"/>
      <c r="JM241" s="397"/>
      <c r="JN241" s="397"/>
      <c r="JR241" s="397">
        <f>(JK236)</f>
        <v>0.98135683336362955</v>
      </c>
      <c r="KK241" s="36">
        <v>42483</v>
      </c>
      <c r="KL241" s="36"/>
      <c r="KM241" s="98">
        <f>(KM159)</f>
        <v>0.32870586564710891</v>
      </c>
      <c r="KN241" s="98" t="str">
        <f t="shared" ref="KN241:KZ241" si="715">(KN159)</f>
        <v xml:space="preserve"> </v>
      </c>
      <c r="KO241" s="98">
        <f t="shared" si="715"/>
        <v>0.19349902757009829</v>
      </c>
      <c r="KP241" s="98" t="str">
        <f t="shared" si="715"/>
        <v xml:space="preserve"> </v>
      </c>
      <c r="KQ241" s="98">
        <f t="shared" si="715"/>
        <v>-0.12454259316549354</v>
      </c>
      <c r="KR241" s="98" t="str">
        <f t="shared" si="715"/>
        <v xml:space="preserve"> </v>
      </c>
      <c r="KS241" s="98">
        <f t="shared" si="715"/>
        <v>0.43476904125640559</v>
      </c>
      <c r="KT241" s="98" t="str">
        <f t="shared" si="715"/>
        <v xml:space="preserve"> </v>
      </c>
      <c r="KU241" s="98">
        <f t="shared" si="715"/>
        <v>0.76234188080404408</v>
      </c>
      <c r="KV241" s="98">
        <f t="shared" si="715"/>
        <v>0.76234188080404408</v>
      </c>
      <c r="KW241" s="98">
        <f t="shared" si="715"/>
        <v>4.5767092096138384E-2</v>
      </c>
      <c r="KX241" s="98" t="str">
        <f t="shared" si="715"/>
        <v xml:space="preserve"> </v>
      </c>
      <c r="KY241" s="98">
        <f t="shared" si="715"/>
        <v>-1.0324478743804946</v>
      </c>
      <c r="KZ241" s="98">
        <f t="shared" si="715"/>
        <v>-1.0324478743804946</v>
      </c>
      <c r="LA241" s="98">
        <f>(LA159)</f>
        <v>-6.9210977711193777E-3</v>
      </c>
      <c r="LB241" s="98" t="str">
        <f>(LB159)</f>
        <v xml:space="preserve"> </v>
      </c>
      <c r="LC241" s="254">
        <f t="shared" ref="LC241" si="716">(LC159)</f>
        <v>8</v>
      </c>
    </row>
    <row r="242" spans="1:315" x14ac:dyDescent="0.25">
      <c r="A242" s="95">
        <v>41387</v>
      </c>
      <c r="B242" s="36">
        <v>41387</v>
      </c>
      <c r="C242" s="303">
        <v>6.8</v>
      </c>
      <c r="D242" s="303">
        <v>7</v>
      </c>
      <c r="E242" s="303">
        <v>9.15</v>
      </c>
      <c r="F242" s="303">
        <v>14.5</v>
      </c>
      <c r="G242" s="303">
        <v>8.8500000000000014</v>
      </c>
      <c r="H242" s="303">
        <v>8.0500000000000007</v>
      </c>
      <c r="I242" s="303">
        <v>11.7</v>
      </c>
      <c r="J242" s="303"/>
      <c r="K242" s="105"/>
      <c r="Q242" s="177">
        <v>42483</v>
      </c>
      <c r="R242" s="303">
        <v>6.8</v>
      </c>
      <c r="S242" s="219"/>
      <c r="U242" s="303">
        <v>7</v>
      </c>
      <c r="V242" s="219"/>
      <c r="X242" s="303">
        <v>9.15</v>
      </c>
      <c r="Y242" s="219"/>
      <c r="AA242" s="303">
        <v>14.5</v>
      </c>
      <c r="AB242" s="219"/>
      <c r="AD242" s="303">
        <v>8.8500000000000014</v>
      </c>
      <c r="AE242" s="218"/>
      <c r="AG242" s="303">
        <v>8.0500000000000007</v>
      </c>
      <c r="AH242" s="485"/>
      <c r="AJ242" s="303">
        <v>11.7</v>
      </c>
      <c r="AZ242" s="36">
        <v>42484</v>
      </c>
      <c r="BA242" s="303">
        <v>8.5</v>
      </c>
      <c r="BC242" s="303">
        <v>7.35</v>
      </c>
      <c r="BE242" s="303">
        <v>7.5</v>
      </c>
      <c r="BG242" s="303">
        <v>13.850000000000001</v>
      </c>
      <c r="BI242" s="303">
        <v>9.4499999999999993</v>
      </c>
      <c r="BK242" s="303">
        <v>9.5500000000000007</v>
      </c>
      <c r="BM242" s="303">
        <v>11.100000000000001</v>
      </c>
      <c r="BQ242">
        <f t="shared" si="578"/>
        <v>1</v>
      </c>
      <c r="BR242" s="36">
        <v>42468</v>
      </c>
      <c r="BS242">
        <v>172</v>
      </c>
      <c r="BT242">
        <f t="shared" si="575"/>
        <v>1.72</v>
      </c>
      <c r="BU242" s="100"/>
      <c r="BV242" s="100"/>
      <c r="BW242" s="100"/>
      <c r="BX242" s="100"/>
      <c r="BY242" s="100"/>
      <c r="BZ242" s="100"/>
      <c r="CA242" s="100"/>
      <c r="CC242" s="36">
        <v>42484</v>
      </c>
      <c r="CF242" s="419">
        <f>RSQ(CF51:CF228,CX51:CX228)</f>
        <v>0.96868564029035586</v>
      </c>
      <c r="CG242" s="197">
        <v>0.4</v>
      </c>
      <c r="CH242" s="171"/>
      <c r="CI242" s="103"/>
      <c r="CJ242" s="103"/>
      <c r="CK242" s="365" t="s">
        <v>178</v>
      </c>
      <c r="CL242" s="365"/>
      <c r="CM242" s="397">
        <f>RSQ(CW51:CW228,CX51:CX228)</f>
        <v>0.97294453320894425</v>
      </c>
      <c r="CN242" s="397"/>
      <c r="CO242" s="397"/>
      <c r="CP242" s="103"/>
      <c r="CS242" s="103"/>
      <c r="CZ242" s="36">
        <v>42484</v>
      </c>
      <c r="DC242" s="419">
        <f>RSQ(DC51:DC228,DU51:DU228)</f>
        <v>0.95077285685562341</v>
      </c>
      <c r="DD242" s="197">
        <v>0.4</v>
      </c>
      <c r="DE242" s="183"/>
      <c r="DF242" s="182"/>
      <c r="DG242" s="182"/>
      <c r="DH242" s="365" t="s">
        <v>178</v>
      </c>
      <c r="DI242">
        <f>RSQ(DT51:DT228,DU51:DU228)</f>
        <v>0.98135683336362955</v>
      </c>
      <c r="DJ242"/>
      <c r="DK242"/>
      <c r="DL242" s="182"/>
      <c r="DM242" s="182"/>
      <c r="DN242" s="182"/>
      <c r="DO242" s="182"/>
      <c r="DP242" s="182"/>
      <c r="DQ242" s="182"/>
      <c r="DR242" s="182"/>
      <c r="DT242" s="178"/>
      <c r="DU242" s="178"/>
      <c r="DV242" s="179"/>
      <c r="DW242" s="36">
        <v>42484</v>
      </c>
      <c r="DZ242" s="419">
        <f>RSQ(DZ51:DZ228,ER51:ER228)</f>
        <v>0.85077906947763293</v>
      </c>
      <c r="EA242" s="197">
        <v>0.4</v>
      </c>
      <c r="EB242" s="183"/>
      <c r="EC242" s="182"/>
      <c r="ED242" s="182"/>
      <c r="EE242" s="365" t="s">
        <v>178</v>
      </c>
      <c r="EF242">
        <f>RSQ(EQ51:EQ228,ER51:ER228)</f>
        <v>0.9660978307211231</v>
      </c>
      <c r="EG242"/>
      <c r="EH242" s="182"/>
      <c r="EI242" s="182"/>
      <c r="EJ242" s="188"/>
      <c r="EK242" s="182"/>
      <c r="EL242" s="182"/>
      <c r="EM242" s="182"/>
      <c r="EN242" s="178"/>
      <c r="EO242" s="178"/>
      <c r="EQ242" s="178"/>
      <c r="ER242" s="178"/>
      <c r="ES242" s="179"/>
      <c r="ET242" s="36">
        <v>42484</v>
      </c>
      <c r="EW242" s="419">
        <f>RSQ(EW51:EW228,FO51:FO228)</f>
        <v>0.8706371857518187</v>
      </c>
      <c r="EX242" s="197">
        <v>0.4</v>
      </c>
      <c r="EY242" s="183"/>
      <c r="EZ242" s="182"/>
      <c r="FA242" s="182"/>
      <c r="FB242" s="365" t="s">
        <v>178</v>
      </c>
      <c r="FC242">
        <f>RSQ(FN51:FN228,FO51:FO228)</f>
        <v>0.97403663786334915</v>
      </c>
      <c r="FD242" s="182"/>
      <c r="FE242" s="182"/>
      <c r="FF242" s="182"/>
      <c r="FG242" s="182"/>
      <c r="FH242" s="182"/>
      <c r="FI242" s="182"/>
      <c r="FJ242" s="182"/>
      <c r="FK242" s="178"/>
      <c r="FL242" s="178"/>
      <c r="FN242" s="178"/>
      <c r="FO242" s="178"/>
      <c r="FP242" s="179"/>
      <c r="FQ242" s="36">
        <v>42484</v>
      </c>
      <c r="FT242" s="419">
        <f>RSQ(FT51:FT228,GL51:GL228)</f>
        <v>0.9189832595093127</v>
      </c>
      <c r="FU242" s="197">
        <v>0.4</v>
      </c>
      <c r="FV242" s="183"/>
      <c r="FW242" s="182"/>
      <c r="FX242" s="182"/>
      <c r="FY242" s="365" t="s">
        <v>178</v>
      </c>
      <c r="FZ242">
        <f>RSQ(GK51:GK228,GL51:GL228)</f>
        <v>0.96199607262330344</v>
      </c>
      <c r="GA242" s="182"/>
      <c r="GB242" s="182"/>
      <c r="GC242" s="182"/>
      <c r="GD242" s="182"/>
      <c r="GE242" s="182"/>
      <c r="GF242" s="182"/>
      <c r="GG242" s="182"/>
      <c r="GH242" s="182"/>
      <c r="GI242" s="178"/>
      <c r="GK242" s="178"/>
      <c r="GL242" s="178"/>
      <c r="GM242" s="179"/>
      <c r="GN242" s="36">
        <v>42484</v>
      </c>
      <c r="GQ242" s="419">
        <f>RSQ(GQ51:GQ228,HI51:HI228)</f>
        <v>0.94712740267385076</v>
      </c>
      <c r="GR242" s="197">
        <v>0.4</v>
      </c>
      <c r="GS242" s="119"/>
      <c r="GT242" s="119"/>
      <c r="GU242" s="119"/>
      <c r="GV242" s="365" t="s">
        <v>178</v>
      </c>
      <c r="GW242">
        <f>RSQ(HH51:HH228,HI51:HI228)</f>
        <v>0.96988951650327904</v>
      </c>
      <c r="GX242" s="182"/>
      <c r="GY242" s="182"/>
      <c r="GZ242" s="182"/>
      <c r="HA242" s="182"/>
      <c r="HB242" s="182"/>
      <c r="HC242" s="182"/>
      <c r="HD242" s="182"/>
      <c r="HE242" s="182"/>
      <c r="HF242" s="178"/>
      <c r="HH242" s="178"/>
      <c r="HJ242" s="179"/>
      <c r="HK242" s="36">
        <v>42484</v>
      </c>
      <c r="HN242" s="419">
        <f>RSQ(HN51:HN228,IF51:IF228)</f>
        <v>0.85975993805026296</v>
      </c>
      <c r="HO242" s="197">
        <v>0.4</v>
      </c>
      <c r="HS242" s="365" t="s">
        <v>178</v>
      </c>
      <c r="HT242">
        <f>RSQ(IE51:IE228,IF51:IF228)</f>
        <v>0.97344713109558689</v>
      </c>
      <c r="IG242" s="179"/>
      <c r="IH242" s="36">
        <v>42484</v>
      </c>
      <c r="IK242" s="419">
        <f>RSQ(IK51:IK228,JC51:JC228)</f>
        <v>0.91490350976744961</v>
      </c>
      <c r="IL242" s="197">
        <v>0.4</v>
      </c>
      <c r="IP242" s="365" t="s">
        <v>178</v>
      </c>
      <c r="IQ242">
        <f>RSQ(JB51:JB228,JC51:JC228)</f>
        <v>0.93609541470470459</v>
      </c>
      <c r="JE242" s="423">
        <v>9576</v>
      </c>
      <c r="JF242" s="493">
        <v>0.97658242757917824</v>
      </c>
      <c r="JG242" s="425">
        <v>0.96970213030296193</v>
      </c>
      <c r="JH242" s="425">
        <v>0.95123903537290622</v>
      </c>
      <c r="JI242" s="397"/>
      <c r="JJ242" s="397">
        <v>0.9660978307211231</v>
      </c>
      <c r="JK242" s="397"/>
      <c r="JL242" s="397"/>
      <c r="JM242" s="397"/>
      <c r="JN242" s="397"/>
      <c r="JR242" s="397">
        <f>(JO236)</f>
        <v>0.9660978307211231</v>
      </c>
      <c r="KK242" s="36">
        <v>42484</v>
      </c>
      <c r="KL242" s="36"/>
      <c r="KM242" s="98">
        <f>(KM173)</f>
        <v>-0.78782746768622758</v>
      </c>
      <c r="KN242" s="98">
        <f t="shared" ref="KN242:KZ242" si="717">(KN173)</f>
        <v>-0.78782746768622758</v>
      </c>
      <c r="KO242" s="98">
        <f t="shared" si="717"/>
        <v>0.25847680534787898</v>
      </c>
      <c r="KP242" s="98" t="str">
        <f t="shared" si="717"/>
        <v xml:space="preserve"> </v>
      </c>
      <c r="KQ242" s="399">
        <f t="shared" si="717"/>
        <v>1.4510351846122838</v>
      </c>
      <c r="KR242" s="399">
        <f t="shared" si="717"/>
        <v>1.4510351846122838</v>
      </c>
      <c r="KS242" s="98">
        <f t="shared" si="717"/>
        <v>-0.90080873652136972</v>
      </c>
      <c r="KT242" s="98">
        <f t="shared" si="717"/>
        <v>-0.90080873652136972</v>
      </c>
      <c r="KU242" s="98">
        <f t="shared" si="717"/>
        <v>2.2541880804041625E-2</v>
      </c>
      <c r="KV242" s="98" t="str">
        <f t="shared" si="717"/>
        <v xml:space="preserve"> </v>
      </c>
      <c r="KW242" s="98">
        <f t="shared" si="717"/>
        <v>-0.94094587086683745</v>
      </c>
      <c r="KX242" s="98">
        <f t="shared" si="717"/>
        <v>-0.94094587086683745</v>
      </c>
      <c r="KY242" s="98">
        <f t="shared" si="717"/>
        <v>-1.3306608373434621</v>
      </c>
      <c r="KZ242" s="98">
        <f t="shared" si="717"/>
        <v>-1.3306608373434621</v>
      </c>
      <c r="LA242" s="98">
        <f>(LA173)</f>
        <v>-0.22880998666000352</v>
      </c>
      <c r="LB242" s="98" t="str">
        <f>(LB173)</f>
        <v xml:space="preserve"> </v>
      </c>
      <c r="LC242" s="254">
        <f t="shared" ref="LC242" si="718">(LC173)</f>
        <v>9</v>
      </c>
    </row>
    <row r="243" spans="1:315" x14ac:dyDescent="0.25">
      <c r="A243" s="95">
        <v>41388</v>
      </c>
      <c r="B243" s="36">
        <v>41388</v>
      </c>
      <c r="C243" s="303">
        <v>8.5</v>
      </c>
      <c r="D243" s="303">
        <v>7.35</v>
      </c>
      <c r="E243" s="303">
        <v>7.5</v>
      </c>
      <c r="F243" s="303">
        <v>13.850000000000001</v>
      </c>
      <c r="G243" s="303">
        <v>9.4499999999999993</v>
      </c>
      <c r="H243" s="303">
        <v>9.5500000000000007</v>
      </c>
      <c r="I243" s="303">
        <v>11.100000000000001</v>
      </c>
      <c r="J243" s="303"/>
      <c r="K243" s="105"/>
      <c r="Q243" s="177">
        <v>42484</v>
      </c>
      <c r="R243" s="303">
        <v>8.5</v>
      </c>
      <c r="S243" s="219"/>
      <c r="U243" s="303">
        <v>7.35</v>
      </c>
      <c r="V243" s="219"/>
      <c r="X243" s="303">
        <v>7.5</v>
      </c>
      <c r="Y243" s="219"/>
      <c r="AA243" s="303">
        <v>13.850000000000001</v>
      </c>
      <c r="AB243" s="219"/>
      <c r="AD243" s="303">
        <v>9.4499999999999993</v>
      </c>
      <c r="AE243" s="218"/>
      <c r="AG243" s="303">
        <v>9.5500000000000007</v>
      </c>
      <c r="AH243" s="485"/>
      <c r="AJ243" s="303">
        <v>11.100000000000001</v>
      </c>
      <c r="AZ243" s="36">
        <v>42485</v>
      </c>
      <c r="BA243" s="303">
        <v>10.5</v>
      </c>
      <c r="BC243" s="303">
        <v>8.3000000000000007</v>
      </c>
      <c r="BE243" s="303">
        <v>7.05</v>
      </c>
      <c r="BG243" s="303">
        <v>13.25</v>
      </c>
      <c r="BI243" s="303">
        <v>9.8000000000000007</v>
      </c>
      <c r="BK243" s="303">
        <v>12.2</v>
      </c>
      <c r="BM243" s="303">
        <v>8.15</v>
      </c>
      <c r="BQ243">
        <f t="shared" si="578"/>
        <v>1</v>
      </c>
      <c r="BR243" s="36">
        <v>42469</v>
      </c>
      <c r="BS243">
        <v>173</v>
      </c>
      <c r="BT243">
        <f t="shared" si="575"/>
        <v>1.73</v>
      </c>
      <c r="BU243" s="103">
        <v>-10.720564814814814</v>
      </c>
      <c r="BV243" s="100"/>
      <c r="BW243" s="100"/>
      <c r="BX243" s="100"/>
      <c r="BY243" s="100"/>
      <c r="BZ243" s="100"/>
      <c r="CA243" s="100"/>
      <c r="CC243" s="36">
        <v>42485</v>
      </c>
      <c r="CG243" s="197">
        <v>0.4</v>
      </c>
      <c r="CH243" s="171"/>
      <c r="CI243" s="103"/>
      <c r="CJ243" s="103"/>
      <c r="CK243" s="103"/>
      <c r="CL243" s="103"/>
      <c r="CM243" s="103"/>
      <c r="CN243" s="103"/>
      <c r="CO243" s="103"/>
      <c r="CP243" s="103"/>
      <c r="CQ243" s="103"/>
      <c r="CR243" s="103"/>
      <c r="CS243" s="103"/>
      <c r="CT243" s="103"/>
      <c r="CZ243" s="36">
        <v>42485</v>
      </c>
      <c r="DD243" s="197">
        <v>0.4</v>
      </c>
      <c r="DE243" s="183"/>
      <c r="DF243" s="182"/>
      <c r="DG243" s="182"/>
      <c r="DH243" s="182"/>
      <c r="DI243" s="182"/>
      <c r="DJ243" s="182"/>
      <c r="DK243" s="182"/>
      <c r="DL243" s="182"/>
      <c r="DM243" s="182"/>
      <c r="DN243" s="182"/>
      <c r="DO243" s="182"/>
      <c r="DP243" s="182"/>
      <c r="DQ243" s="182"/>
      <c r="DR243" s="182"/>
      <c r="DT243" s="178"/>
      <c r="DU243" s="178"/>
      <c r="DV243" s="179"/>
      <c r="DW243" s="36">
        <v>42485</v>
      </c>
      <c r="EA243" s="197">
        <v>0.4</v>
      </c>
      <c r="EB243" s="183"/>
      <c r="EC243" s="182"/>
      <c r="ED243" s="182"/>
      <c r="EE243" s="182"/>
      <c r="EF243" s="182"/>
      <c r="EG243" s="182"/>
      <c r="EH243" s="182"/>
      <c r="EI243" s="182"/>
      <c r="EJ243" s="188"/>
      <c r="EK243" s="182"/>
      <c r="EL243" s="182"/>
      <c r="EM243" s="182"/>
      <c r="EN243" s="178"/>
      <c r="EO243" s="178"/>
      <c r="EQ243" s="178"/>
      <c r="ER243" s="178"/>
      <c r="ES243" s="179"/>
      <c r="ET243" s="36">
        <v>42485</v>
      </c>
      <c r="EX243" s="197">
        <v>0.4</v>
      </c>
      <c r="EY243" s="183"/>
      <c r="EZ243" s="182"/>
      <c r="FA243" s="182"/>
      <c r="FB243" s="182"/>
      <c r="FC243" s="182"/>
      <c r="FD243" s="182"/>
      <c r="FE243" s="182"/>
      <c r="FF243" s="182"/>
      <c r="FG243" s="182"/>
      <c r="FH243" s="182"/>
      <c r="FI243" s="182"/>
      <c r="FJ243" s="182"/>
      <c r="FK243" s="178"/>
      <c r="FL243" s="178"/>
      <c r="FN243" s="178"/>
      <c r="FO243" s="178"/>
      <c r="FP243" s="179"/>
      <c r="FQ243" s="36">
        <v>42485</v>
      </c>
      <c r="FU243" s="197">
        <v>0.4</v>
      </c>
      <c r="FV243" s="183"/>
      <c r="FW243" s="182"/>
      <c r="FX243" s="182"/>
      <c r="FY243" s="182"/>
      <c r="FZ243" s="182"/>
      <c r="GA243" s="182"/>
      <c r="GB243" s="182"/>
      <c r="GC243" s="182"/>
      <c r="GD243" s="182"/>
      <c r="GE243" s="182"/>
      <c r="GF243" s="182"/>
      <c r="GG243" s="182"/>
      <c r="GH243" s="182"/>
      <c r="GI243" s="178"/>
      <c r="GK243" s="178"/>
      <c r="GL243" s="178"/>
      <c r="GM243" s="179"/>
      <c r="GN243" s="36">
        <v>42485</v>
      </c>
      <c r="GR243" s="197">
        <v>0.4</v>
      </c>
      <c r="GS243" s="119"/>
      <c r="GT243" s="119"/>
      <c r="GU243" s="119"/>
      <c r="GV243" s="374"/>
      <c r="GW243" s="182"/>
      <c r="GX243" s="182"/>
      <c r="GY243" s="182"/>
      <c r="GZ243" s="182"/>
      <c r="HA243" s="182"/>
      <c r="HB243" s="182"/>
      <c r="HC243" s="182"/>
      <c r="HD243" s="182"/>
      <c r="HE243" s="182"/>
      <c r="HF243" s="178"/>
      <c r="HH243" s="178"/>
      <c r="HJ243" s="179"/>
      <c r="HK243" s="36">
        <v>42485</v>
      </c>
      <c r="HO243" s="197">
        <v>0.4</v>
      </c>
      <c r="IG243" s="179"/>
      <c r="IH243" s="36">
        <v>42485</v>
      </c>
      <c r="IL243" s="197">
        <v>0.4</v>
      </c>
      <c r="JE243" s="423">
        <v>9755</v>
      </c>
      <c r="JF243" s="493">
        <v>0.97898423619821473</v>
      </c>
      <c r="JG243" s="425">
        <v>0.97965917584745954</v>
      </c>
      <c r="JH243" s="425">
        <v>0.97313269128909319</v>
      </c>
      <c r="JI243" s="397"/>
      <c r="JJ243" s="397">
        <v>0.97403663786334915</v>
      </c>
      <c r="JK243" s="397"/>
      <c r="JL243" s="397"/>
      <c r="JM243" s="397"/>
      <c r="JN243" s="397"/>
      <c r="JR243" s="397">
        <f>(JS236)</f>
        <v>0.97403663786334915</v>
      </c>
      <c r="KK243" s="36">
        <v>42485</v>
      </c>
      <c r="KL243" s="36"/>
      <c r="KM243" s="98">
        <f>(KM187)</f>
        <v>-0.36701324602518071</v>
      </c>
      <c r="KN243" s="98" t="str">
        <f t="shared" ref="KN243:KZ243" si="719">(KN187)</f>
        <v xml:space="preserve"> </v>
      </c>
      <c r="KO243" s="98">
        <f t="shared" si="719"/>
        <v>-0.35624384997432657</v>
      </c>
      <c r="KP243" s="98" t="str">
        <f t="shared" si="719"/>
        <v xml:space="preserve"> </v>
      </c>
      <c r="KQ243" s="98">
        <f t="shared" si="719"/>
        <v>-0.91988662959286316</v>
      </c>
      <c r="KR243" s="98">
        <f t="shared" si="719"/>
        <v>-0.91988662959286316</v>
      </c>
      <c r="KS243" s="98">
        <f t="shared" si="719"/>
        <v>1.0802659775835224</v>
      </c>
      <c r="KT243" s="98">
        <f t="shared" si="719"/>
        <v>1.0802659775835224</v>
      </c>
      <c r="KU243" s="98">
        <f t="shared" si="719"/>
        <v>0.19069236950543456</v>
      </c>
      <c r="KV243" s="98" t="str">
        <f t="shared" si="719"/>
        <v xml:space="preserve"> </v>
      </c>
      <c r="KW243" s="98">
        <f t="shared" si="719"/>
        <v>0.45810818997839675</v>
      </c>
      <c r="KX243" s="98" t="str">
        <f t="shared" si="719"/>
        <v xml:space="preserve"> </v>
      </c>
      <c r="KY243" s="98">
        <f t="shared" si="719"/>
        <v>-1.2474303432490466</v>
      </c>
      <c r="KZ243" s="98">
        <f t="shared" si="719"/>
        <v>-1.2474303432490466</v>
      </c>
      <c r="LC243" s="254">
        <f t="shared" ref="LC243" si="720">(LC187)</f>
        <v>10</v>
      </c>
    </row>
    <row r="244" spans="1:315" x14ac:dyDescent="0.25">
      <c r="A244" s="95">
        <v>41389</v>
      </c>
      <c r="B244" s="36">
        <v>41389</v>
      </c>
      <c r="C244" s="303">
        <v>10.5</v>
      </c>
      <c r="D244" s="303">
        <v>8.3000000000000007</v>
      </c>
      <c r="E244" s="303">
        <v>7.05</v>
      </c>
      <c r="F244" s="303">
        <v>13.25</v>
      </c>
      <c r="G244" s="303">
        <v>9.8000000000000007</v>
      </c>
      <c r="H244" s="303">
        <v>12.2</v>
      </c>
      <c r="I244" s="303">
        <v>8.15</v>
      </c>
      <c r="J244" s="303"/>
      <c r="K244" s="105"/>
      <c r="Q244" s="177">
        <v>42485</v>
      </c>
      <c r="R244" s="303">
        <v>10.5</v>
      </c>
      <c r="S244" s="219"/>
      <c r="U244" s="303">
        <v>8.3000000000000007</v>
      </c>
      <c r="V244" s="219"/>
      <c r="X244" s="303">
        <v>7.05</v>
      </c>
      <c r="Y244" s="219"/>
      <c r="AA244" s="303">
        <v>13.25</v>
      </c>
      <c r="AB244" s="219"/>
      <c r="AD244" s="303">
        <v>9.8000000000000007</v>
      </c>
      <c r="AE244" s="218"/>
      <c r="AG244" s="303">
        <v>12.2</v>
      </c>
      <c r="AH244" s="485"/>
      <c r="AJ244" s="303">
        <v>8.15</v>
      </c>
      <c r="AZ244" s="36">
        <v>42486</v>
      </c>
      <c r="BA244" s="303">
        <v>13.5</v>
      </c>
      <c r="BC244" s="303">
        <v>9.25</v>
      </c>
      <c r="BE244" s="303">
        <v>8.5</v>
      </c>
      <c r="BG244" s="303">
        <v>11.85</v>
      </c>
      <c r="BI244" s="303">
        <v>10.55</v>
      </c>
      <c r="BK244" s="303">
        <v>12.85</v>
      </c>
      <c r="BM244" s="303">
        <v>10.25</v>
      </c>
      <c r="BQ244">
        <f t="shared" si="578"/>
        <v>1</v>
      </c>
      <c r="BR244" s="36">
        <v>42470</v>
      </c>
      <c r="BS244">
        <v>174</v>
      </c>
      <c r="BT244">
        <f t="shared" si="575"/>
        <v>1.74</v>
      </c>
      <c r="BU244" s="114">
        <v>-11.010977777777782</v>
      </c>
      <c r="BV244" s="100"/>
      <c r="BW244" s="100"/>
      <c r="BX244" s="100"/>
      <c r="BY244" s="100"/>
      <c r="BZ244" s="100"/>
      <c r="CA244" s="100"/>
      <c r="CC244" s="36">
        <v>42486</v>
      </c>
      <c r="CG244" s="197">
        <v>0.4</v>
      </c>
      <c r="CH244" s="171"/>
      <c r="CI244" s="103"/>
      <c r="CJ244" s="103"/>
      <c r="CK244" s="103"/>
      <c r="CL244" s="103"/>
      <c r="CM244" s="103"/>
      <c r="CN244" s="103"/>
      <c r="CO244" s="103"/>
      <c r="CP244" s="103"/>
      <c r="CQ244" s="103"/>
      <c r="CR244" s="103"/>
      <c r="CS244" s="103"/>
      <c r="CT244" s="103"/>
      <c r="CZ244" s="36">
        <v>42486</v>
      </c>
      <c r="DD244" s="197">
        <v>0.4</v>
      </c>
      <c r="DE244" s="183"/>
      <c r="DF244" s="182"/>
      <c r="DG244" s="182"/>
      <c r="DH244" s="182"/>
      <c r="DI244" s="182"/>
      <c r="DJ244" s="182"/>
      <c r="DK244" s="182"/>
      <c r="DL244" s="182"/>
      <c r="DM244" s="182"/>
      <c r="DN244" s="182"/>
      <c r="DO244" s="182"/>
      <c r="DP244" s="182"/>
      <c r="DQ244" s="182"/>
      <c r="DR244" s="182"/>
      <c r="DS244" s="182"/>
      <c r="DT244" s="178"/>
      <c r="DU244" s="178"/>
      <c r="DV244" s="179"/>
      <c r="DW244" s="36">
        <v>42486</v>
      </c>
      <c r="EA244" s="197">
        <v>0.4</v>
      </c>
      <c r="EB244" s="183"/>
      <c r="EC244" s="182"/>
      <c r="ED244" s="182"/>
      <c r="EE244" s="182"/>
      <c r="EF244" s="182"/>
      <c r="EG244" s="182"/>
      <c r="EH244" s="182"/>
      <c r="EI244" s="182"/>
      <c r="EJ244" s="188"/>
      <c r="EK244" s="182"/>
      <c r="EL244" s="182"/>
      <c r="EM244" s="182"/>
      <c r="EN244" s="178"/>
      <c r="EO244" s="178"/>
      <c r="EQ244" s="178"/>
      <c r="ER244" s="178"/>
      <c r="ES244" s="179"/>
      <c r="ET244" s="36">
        <v>42486</v>
      </c>
      <c r="EX244" s="197">
        <v>0.4</v>
      </c>
      <c r="EY244" s="183"/>
      <c r="EZ244" s="182"/>
      <c r="FA244" s="182"/>
      <c r="FB244" s="182"/>
      <c r="FC244" s="182"/>
      <c r="FD244" s="182"/>
      <c r="FE244" s="182"/>
      <c r="FF244" s="182"/>
      <c r="FG244" s="182"/>
      <c r="FH244" s="182"/>
      <c r="FI244" s="182"/>
      <c r="FJ244" s="182"/>
      <c r="FK244" s="178"/>
      <c r="FL244" s="178"/>
      <c r="FN244" s="178"/>
      <c r="FO244" s="178"/>
      <c r="FP244" s="179"/>
      <c r="FQ244" s="36">
        <v>42486</v>
      </c>
      <c r="FU244" s="197">
        <v>0.4</v>
      </c>
      <c r="FV244" s="183"/>
      <c r="FW244" s="182"/>
      <c r="FX244" s="182"/>
      <c r="FY244" s="182"/>
      <c r="FZ244" s="182"/>
      <c r="GA244" s="182"/>
      <c r="GB244" s="182"/>
      <c r="GC244" s="182"/>
      <c r="GD244" s="182"/>
      <c r="GE244" s="182"/>
      <c r="GF244" s="182"/>
      <c r="GG244" s="182"/>
      <c r="GH244" s="182"/>
      <c r="GI244" s="178"/>
      <c r="GK244" s="178"/>
      <c r="GL244" s="178"/>
      <c r="GM244" s="179"/>
      <c r="GN244" s="36">
        <v>42486</v>
      </c>
      <c r="GR244" s="197">
        <v>0.4</v>
      </c>
      <c r="GS244" s="281"/>
      <c r="GT244" s="281"/>
      <c r="GU244" s="281"/>
      <c r="GV244" s="281"/>
      <c r="GW244" s="182"/>
      <c r="GX244" s="182"/>
      <c r="GY244" s="182"/>
      <c r="GZ244" s="182"/>
      <c r="HA244" s="182"/>
      <c r="HB244" s="182"/>
      <c r="HC244" s="182"/>
      <c r="HD244" s="182"/>
      <c r="HE244" s="182"/>
      <c r="HF244" s="178"/>
      <c r="HH244" s="178"/>
      <c r="HJ244" s="179"/>
      <c r="HK244" s="36">
        <v>42486</v>
      </c>
      <c r="HO244" s="197">
        <v>0.4</v>
      </c>
      <c r="IG244" s="179"/>
      <c r="IH244" s="36">
        <v>42486</v>
      </c>
      <c r="IL244" s="197">
        <v>0.4</v>
      </c>
      <c r="JE244" s="423">
        <v>9537</v>
      </c>
      <c r="JF244" s="493">
        <v>0.96931021646147397</v>
      </c>
      <c r="JG244" s="425">
        <v>0.96596611203429728</v>
      </c>
      <c r="JH244" s="425">
        <v>0.96691936538730006</v>
      </c>
      <c r="JI244" s="397"/>
      <c r="JJ244" s="397">
        <v>0.96199607262330344</v>
      </c>
      <c r="JK244" s="397"/>
      <c r="JL244" s="397"/>
      <c r="JM244" s="397"/>
      <c r="JN244" s="397"/>
      <c r="JR244" s="397">
        <f>(JW236)</f>
        <v>0.96199607262330344</v>
      </c>
      <c r="KK244" s="36">
        <v>42486</v>
      </c>
      <c r="KL244" s="36"/>
      <c r="KM244" s="399">
        <f>(KM202)</f>
        <v>-0.9354801261103205</v>
      </c>
      <c r="KN244" s="399">
        <f t="shared" ref="KN244:KZ244" si="721">(KN202)</f>
        <v>-0.9354801261103205</v>
      </c>
      <c r="KO244" s="98">
        <f t="shared" si="721"/>
        <v>0.8935157405131946</v>
      </c>
      <c r="KP244" s="98">
        <f t="shared" si="721"/>
        <v>0.8935157405131946</v>
      </c>
      <c r="KQ244" s="98">
        <f t="shared" si="721"/>
        <v>1.1886645147634969</v>
      </c>
      <c r="KR244" s="98">
        <f t="shared" si="721"/>
        <v>1.1886645147634969</v>
      </c>
      <c r="KS244" s="98">
        <f t="shared" si="721"/>
        <v>0.10550447424082421</v>
      </c>
      <c r="KT244" s="98" t="str">
        <f t="shared" si="721"/>
        <v xml:space="preserve"> </v>
      </c>
      <c r="KU244" s="98">
        <f t="shared" si="721"/>
        <v>-0.27051377161199142</v>
      </c>
      <c r="KV244" s="98" t="str">
        <f t="shared" si="721"/>
        <v xml:space="preserve"> </v>
      </c>
      <c r="KW244" s="98">
        <f t="shared" si="721"/>
        <v>0.62059101091913149</v>
      </c>
      <c r="KX244" s="98">
        <f t="shared" si="721"/>
        <v>0.62059101091913149</v>
      </c>
      <c r="KY244" s="98">
        <f t="shared" si="721"/>
        <v>-0.37835413579601251</v>
      </c>
      <c r="KZ244" s="98" t="str">
        <f t="shared" si="721"/>
        <v xml:space="preserve"> </v>
      </c>
      <c r="LC244" s="254">
        <f t="shared" ref="LC244" si="722">(LC202)</f>
        <v>11</v>
      </c>
    </row>
    <row r="245" spans="1:315" ht="15.75" thickBot="1" x14ac:dyDescent="0.3">
      <c r="A245" s="95">
        <v>41390</v>
      </c>
      <c r="B245" s="36">
        <v>41390</v>
      </c>
      <c r="C245" s="303">
        <v>13.5</v>
      </c>
      <c r="D245" s="303">
        <v>9.25</v>
      </c>
      <c r="E245" s="303">
        <v>8.5</v>
      </c>
      <c r="F245" s="303">
        <v>11.85</v>
      </c>
      <c r="G245" s="303">
        <v>10.55</v>
      </c>
      <c r="H245" s="303">
        <v>12.85</v>
      </c>
      <c r="I245" s="303">
        <v>10.25</v>
      </c>
      <c r="J245" s="303"/>
      <c r="K245" s="105"/>
      <c r="Q245" s="177">
        <v>42486</v>
      </c>
      <c r="R245" s="303">
        <v>13.5</v>
      </c>
      <c r="S245" s="219"/>
      <c r="U245" s="303">
        <v>9.25</v>
      </c>
      <c r="V245" s="219"/>
      <c r="X245" s="303">
        <v>8.5</v>
      </c>
      <c r="Y245" s="219"/>
      <c r="AA245" s="303">
        <v>11.85</v>
      </c>
      <c r="AB245" s="219"/>
      <c r="AD245" s="303">
        <v>10.55</v>
      </c>
      <c r="AE245" s="218"/>
      <c r="AG245" s="303">
        <v>12.85</v>
      </c>
      <c r="AH245" s="485"/>
      <c r="AJ245" s="303">
        <v>10.25</v>
      </c>
      <c r="AZ245" s="36">
        <v>42487</v>
      </c>
      <c r="BA245" s="303">
        <v>13.95</v>
      </c>
      <c r="BC245" s="303">
        <v>8.6</v>
      </c>
      <c r="BE245" s="303">
        <v>12.75</v>
      </c>
      <c r="BG245" s="303">
        <v>12.75</v>
      </c>
      <c r="BI245" s="303">
        <v>10.85</v>
      </c>
      <c r="BK245" s="303">
        <v>13.15</v>
      </c>
      <c r="BM245" s="303">
        <v>10.85</v>
      </c>
      <c r="BQ245">
        <f t="shared" si="578"/>
        <v>1</v>
      </c>
      <c r="BR245" s="36">
        <v>42471</v>
      </c>
      <c r="BS245">
        <v>175</v>
      </c>
      <c r="BT245">
        <f t="shared" si="575"/>
        <v>1.75</v>
      </c>
      <c r="BU245" s="100"/>
      <c r="BV245" s="100"/>
      <c r="BW245" s="100"/>
      <c r="BX245" s="100"/>
      <c r="BY245" s="100"/>
      <c r="BZ245" s="100"/>
      <c r="CA245" s="100"/>
      <c r="CC245" s="36">
        <v>42487</v>
      </c>
      <c r="CG245" s="197">
        <v>0.4</v>
      </c>
      <c r="CH245" s="171"/>
      <c r="CI245" s="103"/>
      <c r="CJ245" s="103"/>
      <c r="CK245" s="103"/>
      <c r="CL245" s="103"/>
      <c r="CM245" s="103"/>
      <c r="CN245" s="103"/>
      <c r="CO245" s="103"/>
      <c r="CP245" s="103"/>
      <c r="CQ245" s="103"/>
      <c r="CR245" s="103"/>
      <c r="CS245" s="103"/>
      <c r="CT245" s="103"/>
      <c r="CZ245" s="36">
        <v>42487</v>
      </c>
      <c r="DD245" s="197">
        <v>0.4</v>
      </c>
      <c r="DE245" s="183"/>
      <c r="DF245" s="182"/>
      <c r="DG245" s="182"/>
      <c r="DH245" s="182"/>
      <c r="DI245" s="182"/>
      <c r="DJ245" s="182"/>
      <c r="DK245" s="182"/>
      <c r="DL245" s="182"/>
      <c r="DM245" s="182"/>
      <c r="DN245" s="182"/>
      <c r="DO245" s="182"/>
      <c r="DP245" s="182"/>
      <c r="DQ245" s="182"/>
      <c r="DR245" s="182"/>
      <c r="DS245" s="182"/>
      <c r="DT245" s="178"/>
      <c r="DU245" s="178"/>
      <c r="DV245" s="179"/>
      <c r="DW245" s="36">
        <v>42487</v>
      </c>
      <c r="EA245" s="197">
        <v>0.4</v>
      </c>
      <c r="EB245" s="183"/>
      <c r="EC245" s="182"/>
      <c r="ED245" s="182"/>
      <c r="EE245" s="182"/>
      <c r="EF245" s="182"/>
      <c r="EG245" s="182"/>
      <c r="EH245" s="182"/>
      <c r="EI245" s="182"/>
      <c r="EJ245" s="188"/>
      <c r="EK245" s="182"/>
      <c r="EL245" s="182"/>
      <c r="EM245" s="182"/>
      <c r="EN245" s="178"/>
      <c r="EO245" s="178"/>
      <c r="EQ245" s="178"/>
      <c r="ER245" s="178"/>
      <c r="ES245" s="179"/>
      <c r="ET245" s="36">
        <v>42487</v>
      </c>
      <c r="EX245" s="197">
        <v>0.4</v>
      </c>
      <c r="EY245" s="183"/>
      <c r="EZ245" s="182"/>
      <c r="FA245" s="182"/>
      <c r="FB245" s="182"/>
      <c r="FC245" s="182"/>
      <c r="FD245" s="182"/>
      <c r="FE245" s="182"/>
      <c r="FF245" s="182"/>
      <c r="FG245" s="182"/>
      <c r="FH245" s="182"/>
      <c r="FI245" s="182"/>
      <c r="FJ245" s="182"/>
      <c r="FK245" s="182"/>
      <c r="FL245" s="182"/>
      <c r="FM245" s="178"/>
      <c r="FN245" s="178"/>
      <c r="FO245" s="178"/>
      <c r="FP245" s="179"/>
      <c r="FQ245" s="36">
        <v>42487</v>
      </c>
      <c r="FU245" s="197">
        <v>0.4</v>
      </c>
      <c r="FV245" s="183"/>
      <c r="FW245" s="182"/>
      <c r="FX245" s="182"/>
      <c r="FY245" s="182"/>
      <c r="FZ245" s="182"/>
      <c r="GA245" s="182"/>
      <c r="GB245" s="182"/>
      <c r="GC245" s="182"/>
      <c r="GD245" s="182"/>
      <c r="GE245" s="182"/>
      <c r="GF245" s="182"/>
      <c r="GG245" s="182"/>
      <c r="GH245" s="182"/>
      <c r="GI245" s="178"/>
      <c r="GK245" s="178"/>
      <c r="GL245" s="178"/>
      <c r="GM245" s="179"/>
      <c r="GN245" s="36">
        <v>42487</v>
      </c>
      <c r="GR245" s="197">
        <v>0.4</v>
      </c>
      <c r="GS245" s="186"/>
      <c r="GT245" s="373"/>
      <c r="GU245" s="373"/>
      <c r="GV245" s="373"/>
      <c r="GW245" s="182"/>
      <c r="GX245" s="182"/>
      <c r="GY245" s="182"/>
      <c r="GZ245" s="182"/>
      <c r="HA245" s="182"/>
      <c r="HB245" s="182"/>
      <c r="HC245" s="182"/>
      <c r="HD245" s="182"/>
      <c r="HE245" s="182"/>
      <c r="HF245" s="178"/>
      <c r="HH245" s="178"/>
      <c r="HJ245" s="179"/>
      <c r="HK245" s="36">
        <v>42487</v>
      </c>
      <c r="HO245" s="197">
        <v>0.4</v>
      </c>
      <c r="IG245" s="179"/>
      <c r="IH245" s="36">
        <v>42487</v>
      </c>
      <c r="IL245" s="197">
        <v>0.4</v>
      </c>
      <c r="JE245" s="426">
        <v>9645</v>
      </c>
      <c r="JF245" s="494">
        <v>0.96362967181810821</v>
      </c>
      <c r="JG245" s="425">
        <v>0.97072489085667613</v>
      </c>
      <c r="JH245" s="425">
        <v>0.95351089166537195</v>
      </c>
      <c r="JI245" s="397"/>
      <c r="JJ245" s="397">
        <v>0.96988951650327904</v>
      </c>
      <c r="JK245" s="397"/>
      <c r="JL245" s="397"/>
      <c r="JM245" s="397"/>
      <c r="JN245" s="397"/>
      <c r="JR245" s="397">
        <f>(KA236)</f>
        <v>0.96988951650327904</v>
      </c>
      <c r="KK245" s="36">
        <v>42487</v>
      </c>
      <c r="KL245" s="36"/>
      <c r="KM245" s="98">
        <f>(KM216)</f>
        <v>0.38831658378071232</v>
      </c>
      <c r="KN245" s="98" t="str">
        <f t="shared" ref="KN245:KZ245" si="723">(KN216)</f>
        <v xml:space="preserve"> </v>
      </c>
      <c r="KO245" s="98">
        <f t="shared" si="723"/>
        <v>0.33697159761388917</v>
      </c>
      <c r="KP245" s="98" t="str">
        <f t="shared" si="723"/>
        <v xml:space="preserve"> </v>
      </c>
      <c r="KQ245" s="404"/>
      <c r="KR245" s="404"/>
      <c r="KS245" s="98">
        <f t="shared" si="723"/>
        <v>-1.2060261829841181</v>
      </c>
      <c r="KT245" s="98">
        <f t="shared" si="723"/>
        <v>-1.2060261829841181</v>
      </c>
      <c r="KU245" s="98">
        <f t="shared" si="723"/>
        <v>0.25671973521010649</v>
      </c>
      <c r="KV245" s="98" t="str">
        <f t="shared" si="723"/>
        <v xml:space="preserve"> </v>
      </c>
      <c r="KW245" s="98">
        <f t="shared" si="723"/>
        <v>0.14295844654773404</v>
      </c>
      <c r="KX245" s="98" t="str">
        <f t="shared" si="723"/>
        <v xml:space="preserve"> </v>
      </c>
      <c r="KY245" s="98">
        <f t="shared" si="723"/>
        <v>1.3139950522234045E-2</v>
      </c>
      <c r="KZ245" s="98" t="str">
        <f t="shared" si="723"/>
        <v xml:space="preserve"> </v>
      </c>
      <c r="LC245" s="254">
        <f t="shared" ref="LC245" si="724">(LC216)</f>
        <v>12</v>
      </c>
    </row>
    <row r="246" spans="1:315" ht="15.75" thickBot="1" x14ac:dyDescent="0.3">
      <c r="A246" s="95">
        <v>41391</v>
      </c>
      <c r="B246" s="36">
        <v>41391</v>
      </c>
      <c r="C246" s="303">
        <v>13.95</v>
      </c>
      <c r="D246" s="303">
        <v>8.6</v>
      </c>
      <c r="E246" s="303">
        <v>12.75</v>
      </c>
      <c r="F246" s="303">
        <v>12.75</v>
      </c>
      <c r="G246" s="303">
        <v>10.85</v>
      </c>
      <c r="H246" s="303">
        <v>13.15</v>
      </c>
      <c r="I246" s="303">
        <v>10.85</v>
      </c>
      <c r="J246" s="303"/>
      <c r="K246" s="105"/>
      <c r="Q246" s="177">
        <v>42487</v>
      </c>
      <c r="R246" s="303">
        <v>13.95</v>
      </c>
      <c r="S246" s="219"/>
      <c r="U246" s="303">
        <v>8.6</v>
      </c>
      <c r="V246" s="219"/>
      <c r="X246" s="303">
        <v>12.75</v>
      </c>
      <c r="Y246" s="219"/>
      <c r="AA246" s="303">
        <v>12.75</v>
      </c>
      <c r="AB246" s="219"/>
      <c r="AD246" s="303">
        <v>10.85</v>
      </c>
      <c r="AE246" s="218"/>
      <c r="AG246" s="303">
        <v>13.15</v>
      </c>
      <c r="AH246" s="485"/>
      <c r="AJ246" s="303">
        <v>10.85</v>
      </c>
      <c r="AZ246" s="36">
        <v>42488</v>
      </c>
      <c r="BA246" s="303">
        <v>11.35</v>
      </c>
      <c r="BC246" s="303">
        <v>7.4499999999999993</v>
      </c>
      <c r="BE246" s="303">
        <v>14.8</v>
      </c>
      <c r="BG246" s="303">
        <v>14.15</v>
      </c>
      <c r="BI246" s="303">
        <v>10.3</v>
      </c>
      <c r="BK246" s="303">
        <v>12.2</v>
      </c>
      <c r="BM246" s="303">
        <v>9.3999999999999986</v>
      </c>
      <c r="BQ246">
        <f t="shared" si="578"/>
        <v>1</v>
      </c>
      <c r="BR246" s="36">
        <v>42472</v>
      </c>
      <c r="BS246">
        <v>176</v>
      </c>
      <c r="BT246">
        <f t="shared" si="575"/>
        <v>1.76</v>
      </c>
      <c r="BU246" s="100"/>
      <c r="BV246" s="100"/>
      <c r="BW246" s="100"/>
      <c r="BX246" s="100"/>
      <c r="BY246" s="100"/>
      <c r="BZ246" s="100"/>
      <c r="CA246" s="100"/>
      <c r="CC246" s="36">
        <v>42488</v>
      </c>
      <c r="CG246" s="197">
        <v>0.4</v>
      </c>
      <c r="CH246" s="171"/>
      <c r="CI246" s="103"/>
      <c r="CJ246" s="103"/>
      <c r="CK246" s="103"/>
      <c r="CL246" s="103"/>
      <c r="CM246" s="103"/>
      <c r="CN246" s="103"/>
      <c r="CO246" s="103"/>
      <c r="CP246" s="103"/>
      <c r="CQ246" s="103"/>
      <c r="CR246" s="103"/>
      <c r="CS246" s="103"/>
      <c r="CT246" s="103"/>
      <c r="CZ246" s="36">
        <v>42488</v>
      </c>
      <c r="DD246" s="197">
        <v>0.4</v>
      </c>
      <c r="DE246" s="183"/>
      <c r="DF246" s="182"/>
      <c r="DG246" s="182"/>
      <c r="DH246" s="182"/>
      <c r="DI246" s="182"/>
      <c r="DJ246" s="182"/>
      <c r="DK246" s="182"/>
      <c r="DL246" s="182"/>
      <c r="DM246" s="182"/>
      <c r="DN246" s="182"/>
      <c r="DO246" s="182"/>
      <c r="DP246" s="182"/>
      <c r="DQ246" s="182"/>
      <c r="DR246" s="182"/>
      <c r="DS246" s="182"/>
      <c r="DT246" s="178"/>
      <c r="DU246" s="178"/>
      <c r="DV246" s="179"/>
      <c r="DW246" s="36">
        <v>42488</v>
      </c>
      <c r="EA246" s="197">
        <v>0.4</v>
      </c>
      <c r="EB246" s="183"/>
      <c r="EC246" s="182"/>
      <c r="ED246" s="182"/>
      <c r="EE246" s="182"/>
      <c r="EF246" s="182"/>
      <c r="EG246" s="182"/>
      <c r="EH246" s="182"/>
      <c r="EI246" s="182"/>
      <c r="EJ246" s="188"/>
      <c r="EK246" s="182"/>
      <c r="EL246" s="182"/>
      <c r="EM246" s="182"/>
      <c r="EN246" s="178"/>
      <c r="EO246" s="178"/>
      <c r="EQ246" s="178"/>
      <c r="ER246" s="178"/>
      <c r="ES246" s="179"/>
      <c r="ET246" s="36">
        <v>42488</v>
      </c>
      <c r="EX246" s="197">
        <v>0.4</v>
      </c>
      <c r="EY246" s="183"/>
      <c r="EZ246" s="182"/>
      <c r="FA246" s="182"/>
      <c r="FB246" s="182"/>
      <c r="FC246" s="182"/>
      <c r="FD246" s="182"/>
      <c r="FE246" s="182"/>
      <c r="FF246" s="182"/>
      <c r="FG246" s="182"/>
      <c r="FH246" s="182"/>
      <c r="FI246" s="182"/>
      <c r="FJ246" s="182"/>
      <c r="FK246" s="182"/>
      <c r="FL246" s="182"/>
      <c r="FM246" s="178"/>
      <c r="FN246" s="178"/>
      <c r="FO246" s="178"/>
      <c r="FP246" s="179"/>
      <c r="FQ246" s="36">
        <v>42488</v>
      </c>
      <c r="FU246" s="197">
        <v>0.4</v>
      </c>
      <c r="FV246" s="183"/>
      <c r="FW246" s="182"/>
      <c r="FX246" s="182"/>
      <c r="FY246" s="182"/>
      <c r="FZ246" s="182"/>
      <c r="GA246" s="182"/>
      <c r="GB246" s="182"/>
      <c r="GC246" s="182"/>
      <c r="GD246" s="182"/>
      <c r="GE246" s="182"/>
      <c r="GF246" s="182"/>
      <c r="GG246" s="182"/>
      <c r="GH246" s="182"/>
      <c r="GI246" s="178"/>
      <c r="GK246" s="178"/>
      <c r="GL246" s="178"/>
      <c r="GM246" s="179"/>
      <c r="GN246" s="36">
        <v>42488</v>
      </c>
      <c r="GR246" s="197">
        <v>0.4</v>
      </c>
      <c r="GS246" s="183"/>
      <c r="GT246" s="182"/>
      <c r="GU246" s="182"/>
      <c r="GV246" s="182"/>
      <c r="GW246" s="182"/>
      <c r="GX246" s="182"/>
      <c r="GY246" s="182"/>
      <c r="GZ246" s="182"/>
      <c r="HA246" s="182"/>
      <c r="HB246" s="182"/>
      <c r="HC246" s="182"/>
      <c r="HD246" s="182"/>
      <c r="HE246" s="182"/>
      <c r="HF246" s="178"/>
      <c r="HH246" s="178"/>
      <c r="HJ246" s="179"/>
      <c r="HK246" s="36">
        <v>42488</v>
      </c>
      <c r="HO246" s="197">
        <v>0.4</v>
      </c>
      <c r="IG246" s="179"/>
      <c r="IH246" s="36">
        <v>42488</v>
      </c>
      <c r="IL246" s="197">
        <v>0.4</v>
      </c>
      <c r="JE246" s="427">
        <f>AVERAGE(JE240:JE245)</f>
        <v>9711</v>
      </c>
      <c r="JF246" s="492">
        <v>0.96969964417433807</v>
      </c>
      <c r="JG246" s="428">
        <v>0.96811184826602592</v>
      </c>
      <c r="JH246" s="428">
        <v>0.98157346765530973</v>
      </c>
      <c r="JI246" s="397"/>
      <c r="JJ246" s="437">
        <v>0.97344713109558689</v>
      </c>
      <c r="JK246" s="437"/>
      <c r="JL246" s="437"/>
      <c r="JM246" s="397"/>
      <c r="JN246" s="437"/>
      <c r="JR246" s="397">
        <f>(KE236)</f>
        <v>0.97344713109558689</v>
      </c>
      <c r="KK246" s="36">
        <v>42488</v>
      </c>
      <c r="KL246" s="36"/>
      <c r="KM246" s="404"/>
      <c r="KN246" s="404"/>
      <c r="KO246" s="404"/>
      <c r="KP246" s="404"/>
      <c r="KQ246" s="404"/>
      <c r="KR246" s="404"/>
      <c r="KS246" s="404"/>
      <c r="KT246" s="404"/>
      <c r="KU246" s="98">
        <f>(KU229)</f>
        <v>-1.1928914397592454</v>
      </c>
      <c r="KV246" s="98">
        <f t="shared" ref="KV246:KZ246" si="725">(KV229)</f>
        <v>-1.1928914397592454</v>
      </c>
      <c r="KW246" s="98">
        <f>(KW229)</f>
        <v>-0.51672488583680831</v>
      </c>
      <c r="KX246" s="98">
        <f t="shared" si="725"/>
        <v>-0.51672488583680831</v>
      </c>
      <c r="KY246" s="98">
        <f t="shared" si="725"/>
        <v>-0.16834378197591704</v>
      </c>
      <c r="KZ246" s="98" t="str">
        <f t="shared" si="725"/>
        <v xml:space="preserve"> </v>
      </c>
      <c r="LC246" s="254">
        <f t="shared" ref="LC246" si="726">(LC229)</f>
        <v>13</v>
      </c>
    </row>
    <row r="247" spans="1:315" x14ac:dyDescent="0.25">
      <c r="A247" s="95">
        <v>41392</v>
      </c>
      <c r="B247" s="36">
        <v>41392</v>
      </c>
      <c r="C247" s="303">
        <v>11.35</v>
      </c>
      <c r="D247" s="303">
        <v>7.4499999999999993</v>
      </c>
      <c r="E247" s="303">
        <v>14.8</v>
      </c>
      <c r="F247" s="303">
        <v>14.15</v>
      </c>
      <c r="G247" s="303">
        <v>10.3</v>
      </c>
      <c r="H247" s="303">
        <v>12.2</v>
      </c>
      <c r="I247" s="303">
        <v>9.3999999999999986</v>
      </c>
      <c r="J247" s="303"/>
      <c r="K247" s="105"/>
      <c r="Q247" s="177">
        <v>42488</v>
      </c>
      <c r="R247" s="303">
        <v>11.35</v>
      </c>
      <c r="S247" s="219"/>
      <c r="U247" s="303">
        <v>7.4499999999999993</v>
      </c>
      <c r="V247" s="219"/>
      <c r="X247" s="303">
        <v>14.8</v>
      </c>
      <c r="Y247" s="219"/>
      <c r="AA247" s="303">
        <v>14.15</v>
      </c>
      <c r="AB247" s="219"/>
      <c r="AD247" s="303">
        <v>10.3</v>
      </c>
      <c r="AE247" s="218"/>
      <c r="AG247" s="303">
        <v>12.2</v>
      </c>
      <c r="AH247" s="485"/>
      <c r="AJ247" s="303">
        <v>9.3999999999999986</v>
      </c>
      <c r="AZ247" s="36">
        <v>42489</v>
      </c>
      <c r="BA247" s="303">
        <v>8.1999999999999993</v>
      </c>
      <c r="BC247" s="303">
        <v>8.5500000000000007</v>
      </c>
      <c r="BE247" s="303">
        <v>13.45</v>
      </c>
      <c r="BG247" s="303">
        <v>13</v>
      </c>
      <c r="BI247" s="303">
        <v>9.0500000000000007</v>
      </c>
      <c r="BK247" s="303">
        <v>11</v>
      </c>
      <c r="BM247" s="303">
        <v>8.1499999999999986</v>
      </c>
      <c r="BR247" s="36"/>
      <c r="BT247" s="100"/>
      <c r="BU247" s="100"/>
      <c r="BV247" s="100"/>
      <c r="BW247" s="100"/>
      <c r="BX247" s="100"/>
      <c r="BY247" s="100"/>
      <c r="BZ247" s="100"/>
      <c r="CA247" s="100"/>
      <c r="CC247" s="36">
        <v>42489</v>
      </c>
      <c r="CG247" s="197">
        <v>0.4</v>
      </c>
      <c r="CI247" s="103"/>
      <c r="CJ247" s="103"/>
      <c r="CK247" s="103"/>
      <c r="CL247" s="103"/>
      <c r="CM247" s="103"/>
      <c r="CN247" s="103"/>
      <c r="CO247" s="103"/>
      <c r="CP247" s="103"/>
      <c r="CQ247" s="103"/>
      <c r="CR247" s="103"/>
      <c r="CS247" s="103"/>
      <c r="CT247" s="103"/>
      <c r="CZ247" s="36">
        <v>42489</v>
      </c>
      <c r="DD247" s="197">
        <v>0.4</v>
      </c>
      <c r="DE247" s="183"/>
      <c r="DF247" s="182"/>
      <c r="DG247" s="182"/>
      <c r="DH247" s="182"/>
      <c r="DI247" s="182"/>
      <c r="DJ247" s="182"/>
      <c r="DK247" s="182"/>
      <c r="DL247" s="182"/>
      <c r="DM247" s="182"/>
      <c r="DN247" s="182"/>
      <c r="DO247" s="182"/>
      <c r="DP247" s="182"/>
      <c r="DQ247" s="182"/>
      <c r="DR247" s="182"/>
      <c r="DS247" s="182"/>
      <c r="DT247" s="178"/>
      <c r="DU247" s="178"/>
      <c r="DV247" s="179"/>
      <c r="DW247" s="36">
        <v>42489</v>
      </c>
      <c r="EA247" s="197">
        <v>0.4</v>
      </c>
      <c r="EB247" s="183"/>
      <c r="EC247" s="182"/>
      <c r="ED247" s="182"/>
      <c r="EE247" s="182"/>
      <c r="EF247" s="182"/>
      <c r="EG247" s="182"/>
      <c r="EH247" s="182"/>
      <c r="EI247" s="182"/>
      <c r="EJ247" s="188"/>
      <c r="EK247" s="182"/>
      <c r="EL247" s="182"/>
      <c r="EM247" s="182"/>
      <c r="EN247" s="182"/>
      <c r="EO247" s="182"/>
      <c r="EP247" s="178"/>
      <c r="EQ247" s="178"/>
      <c r="ER247" s="178"/>
      <c r="ES247" s="179"/>
      <c r="ET247" s="36">
        <v>42489</v>
      </c>
      <c r="EX247" s="197">
        <v>0.4</v>
      </c>
      <c r="EY247" s="183"/>
      <c r="EZ247" s="182"/>
      <c r="FA247" s="182"/>
      <c r="FB247" s="182"/>
      <c r="FC247" s="182"/>
      <c r="FD247" s="182"/>
      <c r="FE247" s="182"/>
      <c r="FF247" s="182"/>
      <c r="FG247" s="182"/>
      <c r="FH247" s="182"/>
      <c r="FI247" s="182"/>
      <c r="FJ247" s="182"/>
      <c r="FK247" s="182"/>
      <c r="FL247" s="182"/>
      <c r="FM247" s="178"/>
      <c r="FN247" s="178"/>
      <c r="FO247" s="178"/>
      <c r="FP247" s="179"/>
      <c r="FQ247" s="36">
        <v>42489</v>
      </c>
      <c r="FU247" s="197">
        <v>0.4</v>
      </c>
      <c r="FV247" s="183"/>
      <c r="FW247" s="182"/>
      <c r="FX247" s="182"/>
      <c r="FY247" s="182"/>
      <c r="FZ247" s="182"/>
      <c r="GA247" s="182"/>
      <c r="GB247" s="182"/>
      <c r="GC247" s="182"/>
      <c r="GD247" s="182"/>
      <c r="GE247" s="182"/>
      <c r="GF247" s="182"/>
      <c r="GG247" s="182"/>
      <c r="GH247" s="182"/>
      <c r="GI247" s="182"/>
      <c r="GJ247" s="178"/>
      <c r="GK247" s="178"/>
      <c r="GL247" s="178"/>
      <c r="GM247" s="179"/>
      <c r="GN247" s="36">
        <v>42489</v>
      </c>
      <c r="GR247" s="197">
        <v>0.4</v>
      </c>
      <c r="GS247" s="183"/>
      <c r="GT247" s="182"/>
      <c r="GU247" s="182"/>
      <c r="GV247" s="182"/>
      <c r="GW247" s="182"/>
      <c r="GX247" s="182"/>
      <c r="GY247" s="182"/>
      <c r="GZ247" s="182"/>
      <c r="HA247" s="182"/>
      <c r="HB247" s="182"/>
      <c r="HC247" s="182"/>
      <c r="HD247" s="182"/>
      <c r="HE247" s="182"/>
      <c r="HF247" s="178"/>
      <c r="HH247" s="178"/>
      <c r="HJ247" s="179"/>
      <c r="HK247" s="36">
        <v>42489</v>
      </c>
      <c r="HO247" s="197">
        <v>0.4</v>
      </c>
      <c r="IG247" s="179"/>
      <c r="IH247" s="36">
        <v>42489</v>
      </c>
      <c r="IL247" s="197">
        <v>0.4</v>
      </c>
      <c r="JE247" s="429"/>
      <c r="JF247" s="495">
        <f>AVERAGE(JF240:JF246)</f>
        <v>0.96860276115110655</v>
      </c>
      <c r="JG247" s="430">
        <f>AVERAGE(JG240:JG246)</f>
        <v>0.97125776896976634</v>
      </c>
      <c r="JH247" s="430">
        <f>AVERAGE(JH240:JH246)</f>
        <v>0.96847974511415913</v>
      </c>
      <c r="JI247" s="397"/>
      <c r="JJ247" s="430">
        <f>AVERAGE(JJ240:JJ246)</f>
        <v>0.97139550791131657</v>
      </c>
      <c r="JK247" s="430" t="e">
        <f>AVERAGE(JK240:JK246)</f>
        <v>#DIV/0!</v>
      </c>
      <c r="JL247" s="430" t="e">
        <f>AVERAGE(JL240:JL246)</f>
        <v>#DIV/0!</v>
      </c>
      <c r="JM247" s="397"/>
      <c r="JN247" s="430" t="e">
        <f>AVERAGE(JN240:JN246)</f>
        <v>#DIV/0!</v>
      </c>
      <c r="KK247" s="36">
        <v>42489</v>
      </c>
      <c r="KL247" s="36"/>
      <c r="KM247" s="407" t="s">
        <v>189</v>
      </c>
    </row>
    <row r="248" spans="1:315" x14ac:dyDescent="0.25">
      <c r="A248" s="95">
        <v>41393</v>
      </c>
      <c r="B248" s="36">
        <v>41393</v>
      </c>
      <c r="C248" s="303">
        <v>8.1999999999999993</v>
      </c>
      <c r="D248" s="303">
        <v>8.5500000000000007</v>
      </c>
      <c r="E248" s="303">
        <v>13.45</v>
      </c>
      <c r="F248" s="303">
        <v>13</v>
      </c>
      <c r="G248" s="303">
        <v>9.0500000000000007</v>
      </c>
      <c r="H248" s="303">
        <v>11</v>
      </c>
      <c r="I248" s="303">
        <v>8.1499999999999986</v>
      </c>
      <c r="J248" s="303"/>
      <c r="K248" s="105"/>
      <c r="Q248" s="177">
        <v>42489</v>
      </c>
      <c r="R248" s="303">
        <v>8.1999999999999993</v>
      </c>
      <c r="S248" s="219"/>
      <c r="U248" s="303">
        <v>8.5500000000000007</v>
      </c>
      <c r="V248" s="219"/>
      <c r="X248" s="303">
        <v>13.45</v>
      </c>
      <c r="Y248" s="219"/>
      <c r="AA248" s="303">
        <v>13</v>
      </c>
      <c r="AB248" s="219"/>
      <c r="AD248" s="303">
        <v>9.0500000000000007</v>
      </c>
      <c r="AE248" s="218"/>
      <c r="AG248" s="303">
        <v>11</v>
      </c>
      <c r="AH248" s="485"/>
      <c r="AJ248" s="303">
        <v>8.1499999999999986</v>
      </c>
      <c r="AZ248" s="36">
        <v>42490</v>
      </c>
      <c r="BA248" s="303">
        <v>6.4</v>
      </c>
      <c r="BC248" s="303">
        <v>11.25</v>
      </c>
      <c r="BE248" s="303">
        <v>11.350000000000001</v>
      </c>
      <c r="BG248" s="303">
        <v>13.3</v>
      </c>
      <c r="BI248" s="303">
        <v>8.8000000000000007</v>
      </c>
      <c r="BK248" s="303">
        <v>12.7</v>
      </c>
      <c r="BM248" s="303">
        <v>6.5</v>
      </c>
      <c r="BR248" s="36"/>
      <c r="BT248" s="100"/>
      <c r="BU248" s="100"/>
      <c r="BV248" s="100"/>
      <c r="BW248" s="100"/>
      <c r="BX248" s="100"/>
      <c r="BY248" s="100"/>
      <c r="BZ248" s="100"/>
      <c r="CA248" s="100"/>
      <c r="CC248" s="36">
        <v>42490</v>
      </c>
      <c r="CG248" s="197">
        <v>0.4</v>
      </c>
      <c r="CI248" s="103"/>
      <c r="CJ248" s="103"/>
      <c r="CK248" s="103"/>
      <c r="CL248" s="103"/>
      <c r="CM248" s="103"/>
      <c r="CN248" s="103"/>
      <c r="CO248" s="103"/>
      <c r="CP248" s="103"/>
      <c r="CQ248" s="103"/>
      <c r="CR248" s="103"/>
      <c r="CS248" s="103"/>
      <c r="CT248" s="103"/>
      <c r="CZ248" s="36">
        <v>42490</v>
      </c>
      <c r="DD248" s="197">
        <v>0.4</v>
      </c>
      <c r="DE248" s="183"/>
      <c r="DF248" s="182"/>
      <c r="DG248" s="182"/>
      <c r="DH248" s="182"/>
      <c r="DI248" s="182"/>
      <c r="DJ248" s="182"/>
      <c r="DK248" s="182"/>
      <c r="DL248" s="182"/>
      <c r="DM248" s="182"/>
      <c r="DN248" s="182"/>
      <c r="DO248" s="182"/>
      <c r="DP248" s="182"/>
      <c r="DQ248" s="182"/>
      <c r="DR248" s="182"/>
      <c r="DS248" s="182"/>
      <c r="DT248" s="178"/>
      <c r="DU248" s="178"/>
      <c r="DV248" s="179"/>
      <c r="DW248" s="36">
        <v>42490</v>
      </c>
      <c r="EA248" s="197">
        <v>0.4</v>
      </c>
      <c r="EB248" s="183"/>
      <c r="EC248" s="182"/>
      <c r="ED248" s="182"/>
      <c r="EE248" s="182"/>
      <c r="EF248" s="182"/>
      <c r="EG248" s="182"/>
      <c r="EH248" s="182"/>
      <c r="EI248" s="182"/>
      <c r="EJ248" s="188"/>
      <c r="EK248" s="182"/>
      <c r="EL248" s="182"/>
      <c r="EM248" s="182"/>
      <c r="EN248" s="182"/>
      <c r="EO248" s="182"/>
      <c r="EP248" s="178"/>
      <c r="EQ248" s="178"/>
      <c r="ER248" s="178"/>
      <c r="ES248" s="179"/>
      <c r="ET248" s="36">
        <v>42490</v>
      </c>
      <c r="EX248" s="197">
        <v>0.4</v>
      </c>
      <c r="EY248" s="183"/>
      <c r="EZ248" s="182"/>
      <c r="FA248" s="182"/>
      <c r="FB248" s="182"/>
      <c r="FC248" s="182"/>
      <c r="FD248" s="182"/>
      <c r="FE248" s="182"/>
      <c r="FF248" s="182"/>
      <c r="FG248" s="182"/>
      <c r="FH248" s="182"/>
      <c r="FI248" s="182"/>
      <c r="FJ248" s="182"/>
      <c r="FK248" s="182"/>
      <c r="FL248" s="182"/>
      <c r="FM248" s="178"/>
      <c r="FN248" s="178"/>
      <c r="FO248" s="178"/>
      <c r="FP248" s="179"/>
      <c r="FQ248" s="36">
        <v>42490</v>
      </c>
      <c r="FU248" s="197">
        <v>0.4</v>
      </c>
      <c r="FV248" s="183"/>
      <c r="FW248" s="182"/>
      <c r="FX248" s="182"/>
      <c r="FY248" s="182"/>
      <c r="FZ248" s="182"/>
      <c r="GA248" s="182"/>
      <c r="GB248" s="182"/>
      <c r="GC248" s="182"/>
      <c r="GD248" s="182"/>
      <c r="GE248" s="182"/>
      <c r="GF248" s="182"/>
      <c r="GG248" s="182"/>
      <c r="GH248" s="182"/>
      <c r="GI248" s="182"/>
      <c r="GJ248" s="178"/>
      <c r="GK248" s="178"/>
      <c r="GL248" s="178"/>
      <c r="GM248" s="179"/>
      <c r="GN248" s="36">
        <v>42490</v>
      </c>
      <c r="GR248" s="197">
        <v>0.4</v>
      </c>
      <c r="GS248" s="183"/>
      <c r="GT248" s="182"/>
      <c r="GU248" s="182"/>
      <c r="GV248" s="182"/>
      <c r="GW248" s="182"/>
      <c r="GX248" s="182"/>
      <c r="GY248" s="182"/>
      <c r="GZ248" s="182"/>
      <c r="HH248" s="178"/>
      <c r="HJ248" s="179"/>
      <c r="HK248" s="36">
        <v>42490</v>
      </c>
      <c r="HO248" s="197">
        <v>0.4</v>
      </c>
      <c r="IG248" s="179"/>
      <c r="IH248" s="36">
        <v>42490</v>
      </c>
      <c r="IL248" s="197">
        <v>0.4</v>
      </c>
      <c r="KK248" s="36">
        <v>42490</v>
      </c>
      <c r="KL248" s="36"/>
      <c r="KM248" s="408" t="s">
        <v>183</v>
      </c>
    </row>
    <row r="249" spans="1:315" x14ac:dyDescent="0.25">
      <c r="A249" s="95">
        <v>41394</v>
      </c>
      <c r="B249" s="36">
        <v>41394</v>
      </c>
      <c r="C249" s="303">
        <v>6.4</v>
      </c>
      <c r="D249" s="303">
        <v>11.25</v>
      </c>
      <c r="E249" s="303">
        <v>11.350000000000001</v>
      </c>
      <c r="F249" s="303">
        <v>13.3</v>
      </c>
      <c r="G249" s="303">
        <v>8.8000000000000007</v>
      </c>
      <c r="H249" s="303">
        <v>12.7</v>
      </c>
      <c r="I249" s="303">
        <v>6.5</v>
      </c>
      <c r="J249" s="303"/>
      <c r="K249" s="105"/>
      <c r="Q249" s="177">
        <v>42490</v>
      </c>
      <c r="R249" s="303">
        <v>6.4</v>
      </c>
      <c r="U249" s="303">
        <v>11.25</v>
      </c>
      <c r="V249" s="330"/>
      <c r="X249" s="303">
        <v>11.350000000000001</v>
      </c>
      <c r="Y249" s="330"/>
      <c r="AA249" s="303">
        <v>13.3</v>
      </c>
      <c r="AB249" s="219"/>
      <c r="AD249" s="303">
        <v>8.8000000000000007</v>
      </c>
      <c r="AE249" s="485"/>
      <c r="AG249" s="303">
        <v>12.7</v>
      </c>
      <c r="AJ249" s="303">
        <v>6.5</v>
      </c>
      <c r="AZ249" s="36"/>
      <c r="BR249" s="36"/>
      <c r="BT249" s="100"/>
      <c r="BU249" s="100"/>
      <c r="BV249" s="100"/>
      <c r="BW249" s="100"/>
      <c r="BX249" s="100"/>
      <c r="BY249" s="100"/>
      <c r="BZ249" s="100"/>
      <c r="CA249" s="100"/>
      <c r="CI249" s="103"/>
      <c r="CJ249" s="103"/>
      <c r="CK249" s="103"/>
      <c r="CL249" s="103"/>
      <c r="CM249" s="103"/>
      <c r="CN249" s="103"/>
      <c r="CO249" s="103"/>
      <c r="CP249" s="103"/>
      <c r="CQ249" s="103"/>
      <c r="CR249" s="103"/>
      <c r="CS249" s="103"/>
      <c r="CT249" s="103"/>
      <c r="JO249" s="111"/>
      <c r="KM249" s="409" t="s">
        <v>184</v>
      </c>
    </row>
    <row r="250" spans="1:315" x14ac:dyDescent="0.25">
      <c r="BR250" s="100"/>
      <c r="BT250" s="100"/>
      <c r="BU250" s="100"/>
      <c r="BV250" s="100"/>
      <c r="BW250" s="100"/>
      <c r="BX250" s="100"/>
      <c r="BY250" s="100"/>
      <c r="BZ250" s="100"/>
      <c r="CA250" s="100"/>
      <c r="KM250" s="98" t="s">
        <v>192</v>
      </c>
    </row>
    <row r="251" spans="1:315" x14ac:dyDescent="0.25">
      <c r="BR251" s="100"/>
      <c r="BT251" s="100"/>
      <c r="BU251" s="100"/>
      <c r="BV251" s="100"/>
      <c r="BW251" s="100"/>
      <c r="BX251" s="100"/>
      <c r="BY251" s="100"/>
      <c r="BZ251" s="100"/>
      <c r="CA251" s="100"/>
      <c r="KM251" s="539" t="s">
        <v>54</v>
      </c>
      <c r="KN251" s="540"/>
      <c r="KO251" s="539" t="s">
        <v>55</v>
      </c>
      <c r="KP251" s="540"/>
      <c r="KQ251" s="539" t="s">
        <v>56</v>
      </c>
      <c r="KR251" s="540"/>
      <c r="KS251" s="539" t="s">
        <v>57</v>
      </c>
      <c r="KT251" s="540"/>
      <c r="KU251" s="539" t="s">
        <v>58</v>
      </c>
      <c r="KV251" s="540"/>
      <c r="KW251" s="539" t="s">
        <v>62</v>
      </c>
      <c r="KX251" s="540"/>
      <c r="KY251" s="539" t="s">
        <v>100</v>
      </c>
      <c r="KZ251" s="540"/>
      <c r="LA251" s="539" t="s">
        <v>205</v>
      </c>
      <c r="LB251" s="540"/>
    </row>
    <row r="252" spans="1:315" x14ac:dyDescent="0.25">
      <c r="BR252" s="100"/>
      <c r="BT252" s="100"/>
      <c r="BU252" s="100"/>
      <c r="BV252" s="100"/>
      <c r="BW252" s="100"/>
      <c r="BX252" s="100"/>
      <c r="BY252" s="100"/>
      <c r="BZ252" s="100"/>
      <c r="CA252" s="100"/>
      <c r="KK252" s="36">
        <v>42303</v>
      </c>
      <c r="KM252" s="410">
        <v>-0.58158524819822333</v>
      </c>
      <c r="KN252" s="411">
        <v>-0.58158524819822333</v>
      </c>
      <c r="KO252" s="410">
        <v>1.045029007755554</v>
      </c>
      <c r="KP252" s="411">
        <v>1.045029007755554</v>
      </c>
      <c r="KQ252" s="410">
        <v>0.39318911540968671</v>
      </c>
      <c r="KR252" s="411" t="s">
        <v>181</v>
      </c>
      <c r="KS252" s="410">
        <v>-0.69276811040266928</v>
      </c>
      <c r="KT252" s="411">
        <v>-0.69276811040266928</v>
      </c>
      <c r="KU252" s="414"/>
      <c r="KV252" s="415"/>
      <c r="KW252" s="414"/>
      <c r="KX252" s="415"/>
      <c r="KY252" s="414"/>
      <c r="KZ252" s="415"/>
      <c r="LA252" s="470">
        <v>-1.6400726187928001</v>
      </c>
      <c r="LB252" s="415">
        <v>-1.6400726187928001</v>
      </c>
      <c r="LC252" s="93">
        <v>1</v>
      </c>
    </row>
    <row r="253" spans="1:315" x14ac:dyDescent="0.25">
      <c r="BR253" s="100"/>
      <c r="BT253" s="100"/>
      <c r="BU253" s="100"/>
      <c r="BV253" s="100"/>
      <c r="BW253" s="100"/>
      <c r="BX253" s="100"/>
      <c r="BY253" s="100"/>
      <c r="BZ253" s="100"/>
      <c r="CA253" s="100"/>
      <c r="KK253" s="36">
        <v>42317</v>
      </c>
      <c r="KM253" s="410">
        <v>0.12006301251087237</v>
      </c>
      <c r="KN253" s="411" t="s">
        <v>181</v>
      </c>
      <c r="KO253" s="410">
        <v>0.73064331165333485</v>
      </c>
      <c r="KP253" s="411">
        <v>0.73064331165333485</v>
      </c>
      <c r="KQ253" s="410">
        <v>-0.32024278239889981</v>
      </c>
      <c r="KR253" s="411" t="s">
        <v>181</v>
      </c>
      <c r="KS253" s="410">
        <v>-1.2384296677210287</v>
      </c>
      <c r="KT253" s="411">
        <v>-1.2384296677210287</v>
      </c>
      <c r="KU253" s="410">
        <v>1.0438359609856427</v>
      </c>
      <c r="KV253" s="411">
        <v>1.0438359609856427</v>
      </c>
      <c r="KW253" s="410">
        <v>-1.0007984808712003</v>
      </c>
      <c r="KX253" s="411">
        <v>-1.0007984808712003</v>
      </c>
      <c r="KY253" s="410">
        <v>1.7031868010126558</v>
      </c>
      <c r="KZ253" s="418">
        <v>1.7031868010126558</v>
      </c>
      <c r="LA253" s="471">
        <v>2.4683811717860493E-2</v>
      </c>
      <c r="LB253" s="418" t="s">
        <v>181</v>
      </c>
      <c r="LC253" s="93">
        <v>2</v>
      </c>
    </row>
    <row r="254" spans="1:315" x14ac:dyDescent="0.25">
      <c r="BR254" s="100"/>
      <c r="BT254" s="100"/>
      <c r="BU254" s="100"/>
      <c r="BV254" s="100"/>
      <c r="BW254" s="100"/>
      <c r="BX254" s="100"/>
      <c r="BY254" s="100"/>
      <c r="BZ254" s="100"/>
      <c r="CA254" s="100"/>
      <c r="KK254" s="36">
        <v>42331</v>
      </c>
      <c r="KM254" s="410">
        <v>0.31810931063754566</v>
      </c>
      <c r="KN254" s="411" t="s">
        <v>181</v>
      </c>
      <c r="KO254" s="410">
        <v>-3.8382826661376157E-3</v>
      </c>
      <c r="KP254" s="411" t="s">
        <v>181</v>
      </c>
      <c r="KQ254" s="410">
        <v>0.51741533272964446</v>
      </c>
      <c r="KR254" s="411">
        <v>0.51741533272964446</v>
      </c>
      <c r="KS254" s="410">
        <v>-0.54737745727147669</v>
      </c>
      <c r="KT254" s="411">
        <v>-0.54737745727147669</v>
      </c>
      <c r="KU254" s="410">
        <v>-0.218558050729456</v>
      </c>
      <c r="KV254" s="411" t="s">
        <v>181</v>
      </c>
      <c r="KW254" s="410">
        <v>1.4336622612021372</v>
      </c>
      <c r="KX254" s="411">
        <v>1.4336622612021372</v>
      </c>
      <c r="KY254" s="410">
        <v>-0.46896640421266511</v>
      </c>
      <c r="KZ254" s="418" t="s">
        <v>181</v>
      </c>
      <c r="LA254" s="471">
        <v>1.2396986029765245</v>
      </c>
      <c r="LB254" s="418">
        <v>1.2396986029765245</v>
      </c>
      <c r="LC254" s="93">
        <v>3</v>
      </c>
    </row>
    <row r="255" spans="1:315" x14ac:dyDescent="0.25">
      <c r="BR255" s="100"/>
      <c r="BT255" s="100"/>
      <c r="BU255" s="100"/>
      <c r="BV255" s="100"/>
      <c r="BW255" s="100"/>
      <c r="BX255" s="100"/>
      <c r="BY255" s="100"/>
      <c r="BZ255" s="100"/>
      <c r="CA255" s="100"/>
      <c r="KK255" s="36">
        <v>42345</v>
      </c>
      <c r="KM255" s="410">
        <v>1.2771315328597623</v>
      </c>
      <c r="KN255" s="411">
        <v>1.2771315328597623</v>
      </c>
      <c r="KO255" s="410">
        <v>-0.79536501265021542</v>
      </c>
      <c r="KP255" s="411">
        <v>-0.79536501265021542</v>
      </c>
      <c r="KQ255" s="410">
        <v>0.74802407350119537</v>
      </c>
      <c r="KR255" s="411">
        <v>0.74802407350119537</v>
      </c>
      <c r="KS255" s="410">
        <v>0.65095793014532077</v>
      </c>
      <c r="KT255" s="411">
        <v>0.65095793014532077</v>
      </c>
      <c r="KU255" s="410">
        <v>-1.2473190875487958</v>
      </c>
      <c r="KV255" s="411">
        <v>-1.2473190875487958</v>
      </c>
      <c r="KW255" s="410">
        <v>0.29039857357765086</v>
      </c>
      <c r="KX255" s="411" t="s">
        <v>181</v>
      </c>
      <c r="KY255" s="410">
        <v>2.1494884811477988E-2</v>
      </c>
      <c r="KZ255" s="418" t="s">
        <v>181</v>
      </c>
      <c r="LA255" s="471">
        <v>-0.50471554221555337</v>
      </c>
      <c r="LB255" s="418">
        <v>-0.50471554221555337</v>
      </c>
      <c r="LC255" s="93">
        <v>4</v>
      </c>
    </row>
    <row r="256" spans="1:315" x14ac:dyDescent="0.25">
      <c r="BR256" s="100"/>
      <c r="BT256" s="100"/>
      <c r="BU256" s="100"/>
      <c r="BV256" s="100"/>
      <c r="BW256" s="100"/>
      <c r="BX256" s="100"/>
      <c r="BY256" s="100"/>
      <c r="BZ256" s="100"/>
      <c r="CA256" s="100"/>
      <c r="KK256" s="36">
        <v>42359</v>
      </c>
      <c r="KM256" s="410">
        <v>1.3847204217486642</v>
      </c>
      <c r="KN256" s="411">
        <v>1.3847204217486642</v>
      </c>
      <c r="KO256" s="410">
        <v>-0.43765390153909678</v>
      </c>
      <c r="KP256" s="411" t="s">
        <v>181</v>
      </c>
      <c r="KQ256" s="410">
        <v>-0.2549537042765877</v>
      </c>
      <c r="KR256" s="411" t="s">
        <v>181</v>
      </c>
      <c r="KS256" s="410">
        <v>0.31501348570087373</v>
      </c>
      <c r="KT256" s="411" t="s">
        <v>181</v>
      </c>
      <c r="KU256" s="410">
        <v>-0.20220797643766986</v>
      </c>
      <c r="KV256" s="411" t="s">
        <v>181</v>
      </c>
      <c r="KW256" s="410">
        <v>0.71576524024431976</v>
      </c>
      <c r="KX256" s="411">
        <v>0.71576524024431976</v>
      </c>
      <c r="KY256" s="410">
        <v>-0.77485696704038176</v>
      </c>
      <c r="KZ256" s="411">
        <v>-0.77485696704038176</v>
      </c>
      <c r="LA256" s="470">
        <v>-0.10027109777111676</v>
      </c>
      <c r="LB256" s="411" t="s">
        <v>181</v>
      </c>
      <c r="LC256" s="93">
        <v>5</v>
      </c>
    </row>
    <row r="257" spans="70:315" x14ac:dyDescent="0.25">
      <c r="BR257" s="100"/>
      <c r="BT257" s="100"/>
      <c r="BU257" s="100"/>
      <c r="BV257" s="100"/>
      <c r="BW257" s="100"/>
      <c r="BX257" s="100"/>
      <c r="BY257" s="100"/>
      <c r="BZ257" s="100"/>
      <c r="CA257" s="100"/>
      <c r="KK257" s="36">
        <v>42373</v>
      </c>
      <c r="KM257" s="410">
        <v>0.81872808786933149</v>
      </c>
      <c r="KN257" s="411">
        <v>0.81872808786933149</v>
      </c>
      <c r="KO257" s="410">
        <v>0.89750165401644466</v>
      </c>
      <c r="KP257" s="411">
        <v>0.89750165401644466</v>
      </c>
      <c r="KQ257" s="410">
        <v>-0.59865370427658959</v>
      </c>
      <c r="KR257" s="411">
        <v>-0.59865370427658959</v>
      </c>
      <c r="KS257" s="410">
        <v>0.40271348570086829</v>
      </c>
      <c r="KT257" s="411" t="s">
        <v>181</v>
      </c>
      <c r="KU257" s="410">
        <v>-5.5985754215459593E-2</v>
      </c>
      <c r="KV257" s="411" t="s">
        <v>181</v>
      </c>
      <c r="KW257" s="410">
        <v>-0.72324587086680836</v>
      </c>
      <c r="KX257" s="411">
        <v>-0.72324587086680836</v>
      </c>
      <c r="KY257" s="410">
        <v>-1.1264958559292779</v>
      </c>
      <c r="KZ257" s="418">
        <v>-1.1264958559292779</v>
      </c>
      <c r="LA257" s="471">
        <v>-0.11041924591926389</v>
      </c>
      <c r="LB257" s="418" t="s">
        <v>181</v>
      </c>
      <c r="LC257" s="93">
        <v>6</v>
      </c>
    </row>
    <row r="258" spans="70:315" x14ac:dyDescent="0.25">
      <c r="BR258" s="100"/>
      <c r="BT258" s="100"/>
      <c r="BU258" s="100"/>
      <c r="BV258" s="100"/>
      <c r="BW258" s="100"/>
      <c r="BX258" s="100"/>
      <c r="BY258" s="100"/>
      <c r="BZ258" s="100"/>
      <c r="CA258" s="100"/>
      <c r="KK258" s="36">
        <v>42387</v>
      </c>
      <c r="KM258" s="410">
        <v>-0.3557274676862221</v>
      </c>
      <c r="KN258" s="411" t="s">
        <v>181</v>
      </c>
      <c r="KO258" s="410">
        <v>0.28428791645898599</v>
      </c>
      <c r="KP258" s="411" t="s">
        <v>181</v>
      </c>
      <c r="KQ258" s="410">
        <v>0.43659074016785127</v>
      </c>
      <c r="KR258" s="411" t="s">
        <v>181</v>
      </c>
      <c r="KS258" s="410">
        <v>0.77692459681196624</v>
      </c>
      <c r="KT258" s="411">
        <v>0.77692459681196624</v>
      </c>
      <c r="KU258" s="410">
        <v>-1.4962358969737295</v>
      </c>
      <c r="KV258" s="411">
        <v>-1.4962358969737295</v>
      </c>
      <c r="KW258" s="410">
        <v>0.2888041291331831</v>
      </c>
      <c r="KX258" s="411" t="s">
        <v>181</v>
      </c>
      <c r="KY258" s="410">
        <v>-0.5143291892626074</v>
      </c>
      <c r="KZ258" s="411">
        <v>-0.5143291892626074</v>
      </c>
      <c r="LA258" s="470">
        <v>-0.42781924591925957</v>
      </c>
      <c r="LB258" s="411" t="s">
        <v>181</v>
      </c>
      <c r="LC258" s="93">
        <v>7</v>
      </c>
    </row>
    <row r="259" spans="70:315" x14ac:dyDescent="0.25">
      <c r="BR259" s="100"/>
      <c r="BT259" s="100"/>
      <c r="BU259" s="100"/>
      <c r="BV259" s="100"/>
      <c r="BW259" s="100"/>
      <c r="BX259" s="100"/>
      <c r="BY259" s="100"/>
      <c r="BZ259" s="100"/>
      <c r="CA259" s="100"/>
      <c r="KK259" s="36">
        <v>42401</v>
      </c>
      <c r="KM259" s="410">
        <v>0.32870586564710891</v>
      </c>
      <c r="KN259" s="411" t="s">
        <v>181</v>
      </c>
      <c r="KO259" s="410">
        <v>0.19349902757009829</v>
      </c>
      <c r="KP259" s="411" t="s">
        <v>181</v>
      </c>
      <c r="KQ259" s="410">
        <v>-0.12454259316549354</v>
      </c>
      <c r="KR259" s="411" t="s">
        <v>181</v>
      </c>
      <c r="KS259" s="410">
        <v>0.43476904125640559</v>
      </c>
      <c r="KT259" s="411" t="s">
        <v>181</v>
      </c>
      <c r="KU259" s="410">
        <v>0.76234188080404408</v>
      </c>
      <c r="KV259" s="411">
        <v>0.76234188080404408</v>
      </c>
      <c r="KW259" s="410">
        <v>4.5767092096138384E-2</v>
      </c>
      <c r="KX259" s="411" t="s">
        <v>181</v>
      </c>
      <c r="KY259" s="410">
        <v>-1.0324478743804946</v>
      </c>
      <c r="KZ259" s="411">
        <v>-1.0324478743804946</v>
      </c>
      <c r="LA259" s="470">
        <v>-6.9210977711193777E-3</v>
      </c>
      <c r="LB259" s="411" t="s">
        <v>181</v>
      </c>
      <c r="LC259" s="93">
        <v>8</v>
      </c>
    </row>
    <row r="260" spans="70:315" x14ac:dyDescent="0.25">
      <c r="BR260" s="100"/>
      <c r="BT260" s="100"/>
      <c r="KK260" s="36">
        <v>42415</v>
      </c>
      <c r="KM260" s="410">
        <v>-0.78782746768622758</v>
      </c>
      <c r="KN260" s="411">
        <v>-0.78782746768622758</v>
      </c>
      <c r="KO260" s="410">
        <v>0.25847680534787898</v>
      </c>
      <c r="KP260" s="411" t="s">
        <v>181</v>
      </c>
      <c r="KQ260" s="410">
        <v>1.4510351846122838</v>
      </c>
      <c r="KR260" s="411">
        <v>1.4510351846122838</v>
      </c>
      <c r="KS260" s="410">
        <v>-0.90080873652136972</v>
      </c>
      <c r="KT260" s="411">
        <v>-0.90080873652136972</v>
      </c>
      <c r="KU260" s="410">
        <v>2.2541880804041625E-2</v>
      </c>
      <c r="KV260" s="411" t="s">
        <v>181</v>
      </c>
      <c r="KW260" s="410">
        <v>-0.94094587086683745</v>
      </c>
      <c r="KX260" s="411">
        <v>-0.94094587086683745</v>
      </c>
      <c r="KY260" s="410">
        <v>-1.3306608373434621</v>
      </c>
      <c r="KZ260" s="442">
        <v>-1.3306608373434621</v>
      </c>
      <c r="LA260" s="472"/>
      <c r="LB260" s="473"/>
      <c r="LC260" s="93">
        <v>9</v>
      </c>
    </row>
    <row r="261" spans="70:315" x14ac:dyDescent="0.25">
      <c r="BR261" s="100"/>
      <c r="BT261" s="100"/>
      <c r="KK261" s="36">
        <v>42429</v>
      </c>
      <c r="KM261" s="410">
        <v>-0.36701324602518071</v>
      </c>
      <c r="KN261" s="411" t="s">
        <v>181</v>
      </c>
      <c r="KO261" s="410">
        <v>-0.35624384997432657</v>
      </c>
      <c r="KP261" s="411" t="s">
        <v>181</v>
      </c>
      <c r="KQ261" s="410">
        <v>-0.91988662959286316</v>
      </c>
      <c r="KR261" s="411">
        <v>-0.91988662959286316</v>
      </c>
      <c r="KS261" s="410">
        <v>1.0802659775835224</v>
      </c>
      <c r="KT261" s="411">
        <v>1.0802659775835224</v>
      </c>
      <c r="KU261" s="410">
        <v>0.19069236950543456</v>
      </c>
      <c r="KV261" s="411" t="s">
        <v>181</v>
      </c>
      <c r="KW261" s="410">
        <v>0.45810818997839675</v>
      </c>
      <c r="KX261" s="411" t="s">
        <v>181</v>
      </c>
      <c r="KY261" s="410">
        <v>-1.2474303432490466</v>
      </c>
      <c r="KZ261" s="411">
        <v>-1.2474303432490466</v>
      </c>
      <c r="LA261" s="470"/>
      <c r="LB261" s="411"/>
      <c r="LC261" s="93">
        <v>10</v>
      </c>
    </row>
    <row r="262" spans="70:315" x14ac:dyDescent="0.25">
      <c r="BR262" s="100"/>
      <c r="BT262" s="100"/>
      <c r="KK262" s="36">
        <v>42444</v>
      </c>
      <c r="KM262" s="410">
        <v>-0.9354801261103205</v>
      </c>
      <c r="KN262" s="411">
        <v>-0.9354801261103205</v>
      </c>
      <c r="KO262" s="410">
        <v>0.8935157405131946</v>
      </c>
      <c r="KP262" s="411">
        <v>0.8935157405131946</v>
      </c>
      <c r="KQ262" s="410">
        <v>1.1886645147634969</v>
      </c>
      <c r="KR262" s="411">
        <v>1.1886645147634969</v>
      </c>
      <c r="KS262" s="410">
        <v>0.10550447424082421</v>
      </c>
      <c r="KT262" s="411" t="s">
        <v>181</v>
      </c>
      <c r="KU262" s="410">
        <v>-0.27051377161199142</v>
      </c>
      <c r="KV262" s="411" t="s">
        <v>181</v>
      </c>
      <c r="KW262" s="410">
        <v>0.62059101091913149</v>
      </c>
      <c r="KX262" s="411">
        <v>0.62059101091913149</v>
      </c>
      <c r="KY262" s="410">
        <v>-0.37835413579601251</v>
      </c>
      <c r="KZ262" s="411" t="s">
        <v>181</v>
      </c>
      <c r="LA262" s="470"/>
      <c r="LB262" s="411"/>
      <c r="LC262" s="93">
        <v>11</v>
      </c>
    </row>
    <row r="263" spans="70:315" x14ac:dyDescent="0.25">
      <c r="BR263" s="100"/>
      <c r="BT263" s="100"/>
      <c r="KK263" s="36">
        <v>42458</v>
      </c>
      <c r="KM263" s="410">
        <v>0.38831658378071232</v>
      </c>
      <c r="KN263" s="411" t="s">
        <v>181</v>
      </c>
      <c r="KO263" s="410">
        <v>0.33697159761388917</v>
      </c>
      <c r="KP263" s="411" t="s">
        <v>181</v>
      </c>
      <c r="KQ263" s="414"/>
      <c r="KR263" s="415"/>
      <c r="KS263" s="410">
        <v>-1.2060261829841181</v>
      </c>
      <c r="KT263" s="411">
        <v>-1.2060261829841181</v>
      </c>
      <c r="KU263" s="410">
        <v>0.25671973521010649</v>
      </c>
      <c r="KV263" s="411" t="s">
        <v>181</v>
      </c>
      <c r="KW263" s="410">
        <v>0.14295844654773404</v>
      </c>
      <c r="KX263" s="411" t="s">
        <v>181</v>
      </c>
      <c r="KY263" s="410">
        <v>1.3139950522234045E-2</v>
      </c>
      <c r="KZ263" s="411" t="s">
        <v>181</v>
      </c>
      <c r="LA263" s="470"/>
      <c r="LB263" s="411"/>
      <c r="LC263" s="93">
        <v>12</v>
      </c>
    </row>
    <row r="264" spans="70:315" x14ac:dyDescent="0.25">
      <c r="BR264" s="100"/>
      <c r="BT264" s="100"/>
      <c r="KK264" s="36">
        <v>42471</v>
      </c>
      <c r="KM264" s="412"/>
      <c r="KN264" s="413"/>
      <c r="KO264" s="412"/>
      <c r="KP264" s="413"/>
      <c r="KQ264" s="412"/>
      <c r="KR264" s="413"/>
      <c r="KS264" s="412"/>
      <c r="KT264" s="413"/>
      <c r="KU264" s="434">
        <v>-1.1928914397592454</v>
      </c>
      <c r="KV264" s="433">
        <v>-1.1928914397592454</v>
      </c>
      <c r="KW264" s="416">
        <v>-0.51672488583680831</v>
      </c>
      <c r="KX264" s="417">
        <v>-0.51672488583680831</v>
      </c>
      <c r="KY264" s="416">
        <v>-0.16834378197591704</v>
      </c>
      <c r="KZ264" s="417" t="s">
        <v>181</v>
      </c>
      <c r="LA264" s="434"/>
      <c r="LB264" s="417"/>
      <c r="LC264" s="93">
        <v>13</v>
      </c>
    </row>
    <row r="265" spans="70:315" x14ac:dyDescent="0.25">
      <c r="BR265" s="100"/>
      <c r="BT265" s="100"/>
    </row>
    <row r="266" spans="70:315" x14ac:dyDescent="0.25">
      <c r="BR266" s="100"/>
      <c r="BS266" s="100"/>
      <c r="BT266" s="100"/>
    </row>
    <row r="267" spans="70:315" x14ac:dyDescent="0.25">
      <c r="BR267" s="100"/>
      <c r="BS267" s="100"/>
      <c r="BT267" s="100"/>
    </row>
    <row r="268" spans="70:315" x14ac:dyDescent="0.25">
      <c r="BR268" s="100"/>
      <c r="BS268" s="100"/>
      <c r="BT268" s="100"/>
    </row>
    <row r="269" spans="70:315" x14ac:dyDescent="0.25">
      <c r="BR269" s="100"/>
      <c r="BS269" s="100"/>
      <c r="BT269" s="100"/>
    </row>
    <row r="270" spans="70:315" x14ac:dyDescent="0.25">
      <c r="BR270" s="100"/>
      <c r="BS270" s="100"/>
      <c r="BT270" s="100"/>
    </row>
    <row r="271" spans="70:315" x14ac:dyDescent="0.25">
      <c r="BR271" s="100"/>
      <c r="BS271" s="100"/>
      <c r="BT271" s="100"/>
    </row>
    <row r="272" spans="70:315" x14ac:dyDescent="0.25">
      <c r="BR272" s="100"/>
      <c r="BS272" s="100"/>
      <c r="BT272" s="100"/>
    </row>
    <row r="273" spans="70:72" x14ac:dyDescent="0.25">
      <c r="BR273" s="100"/>
      <c r="BS273" s="100"/>
      <c r="BT273" s="100"/>
    </row>
    <row r="274" spans="70:72" x14ac:dyDescent="0.25">
      <c r="BR274" s="100"/>
      <c r="BS274" s="100"/>
      <c r="BT274" s="100"/>
    </row>
    <row r="275" spans="70:72" x14ac:dyDescent="0.25">
      <c r="BR275" s="100"/>
      <c r="BS275" s="100"/>
      <c r="BT275" s="100"/>
    </row>
    <row r="276" spans="70:72" x14ac:dyDescent="0.25">
      <c r="BS276" s="100"/>
    </row>
    <row r="277" spans="70:72" x14ac:dyDescent="0.25">
      <c r="BS277" s="100"/>
    </row>
    <row r="278" spans="70:72" x14ac:dyDescent="0.25">
      <c r="BS278" s="100"/>
    </row>
    <row r="279" spans="70:72" x14ac:dyDescent="0.25">
      <c r="BS279" s="100"/>
    </row>
    <row r="280" spans="70:72" x14ac:dyDescent="0.25">
      <c r="BS280" s="100"/>
    </row>
    <row r="281" spans="70:72" x14ac:dyDescent="0.25">
      <c r="BS281" s="100"/>
    </row>
    <row r="282" spans="70:72" x14ac:dyDescent="0.25">
      <c r="BS282" s="100"/>
    </row>
    <row r="283" spans="70:72" x14ac:dyDescent="0.25">
      <c r="BS283" s="100"/>
    </row>
    <row r="284" spans="70:72" x14ac:dyDescent="0.25">
      <c r="BS284" s="100"/>
    </row>
    <row r="285" spans="70:72" x14ac:dyDescent="0.25">
      <c r="BS285" s="100"/>
    </row>
    <row r="286" spans="70:72" x14ac:dyDescent="0.25">
      <c r="BS286" s="100"/>
    </row>
    <row r="287" spans="70:72" x14ac:dyDescent="0.25">
      <c r="BS287" s="100"/>
    </row>
    <row r="288" spans="70:72" x14ac:dyDescent="0.25">
      <c r="BS288" s="100"/>
    </row>
    <row r="289" spans="71:71" x14ac:dyDescent="0.25">
      <c r="BS289" s="100"/>
    </row>
    <row r="290" spans="71:71" x14ac:dyDescent="0.25">
      <c r="BS290" s="100"/>
    </row>
    <row r="291" spans="71:71" x14ac:dyDescent="0.25">
      <c r="BS291" s="100"/>
    </row>
  </sheetData>
  <mergeCells count="52">
    <mergeCell ref="GO4:GP4"/>
    <mergeCell ref="HG4:HH4"/>
    <mergeCell ref="HL4:HM4"/>
    <mergeCell ref="II4:IJ4"/>
    <mergeCell ref="A1:I1"/>
    <mergeCell ref="L1:O1"/>
    <mergeCell ref="Q1:AO1"/>
    <mergeCell ref="AQ1:AX1"/>
    <mergeCell ref="CC1:CG1"/>
    <mergeCell ref="CI1:CR1"/>
    <mergeCell ref="CS1:CV1"/>
    <mergeCell ref="CW1:CX1"/>
    <mergeCell ref="C5:J5"/>
    <mergeCell ref="BR5:BZ5"/>
    <mergeCell ref="FR4:FS4"/>
    <mergeCell ref="GJ4:GK4"/>
    <mergeCell ref="CD4:CE4"/>
    <mergeCell ref="DA4:DB4"/>
    <mergeCell ref="DS4:DT4"/>
    <mergeCell ref="DX4:DY4"/>
    <mergeCell ref="EP4:EQ4"/>
    <mergeCell ref="EU4:EV4"/>
    <mergeCell ref="FM4:FN4"/>
    <mergeCell ref="KU233:KV233"/>
    <mergeCell ref="L19:M19"/>
    <mergeCell ref="CD19:CE19"/>
    <mergeCell ref="GO19:GP19"/>
    <mergeCell ref="HL19:HM19"/>
    <mergeCell ref="CX19:CX21"/>
    <mergeCell ref="CW19:CW21"/>
    <mergeCell ref="KM233:KN233"/>
    <mergeCell ref="KO233:KP233"/>
    <mergeCell ref="KQ233:KR233"/>
    <mergeCell ref="KS233:KT233"/>
    <mergeCell ref="II19:IJ19"/>
    <mergeCell ref="BR26:BZ29"/>
    <mergeCell ref="LA251:LB251"/>
    <mergeCell ref="DA19:DB19"/>
    <mergeCell ref="DX19:DY19"/>
    <mergeCell ref="EU19:EV19"/>
    <mergeCell ref="FR19:FS19"/>
    <mergeCell ref="KY233:KZ233"/>
    <mergeCell ref="LA233:LB233"/>
    <mergeCell ref="JF238:JJ238"/>
    <mergeCell ref="KM251:KN251"/>
    <mergeCell ref="KO251:KP251"/>
    <mergeCell ref="KQ251:KR251"/>
    <mergeCell ref="KS251:KT251"/>
    <mergeCell ref="KU251:KV251"/>
    <mergeCell ref="KW251:KX251"/>
    <mergeCell ref="KY251:KZ251"/>
    <mergeCell ref="KW233:KX233"/>
  </mergeCells>
  <conditionalFormatting sqref="AE235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35 AE235 V235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5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35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35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35 AB235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5 S235 AB235 AE235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5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5"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35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35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0:S235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 AK20 AH20 AE20 AB20 Y20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35 Y235 AH235 AE235 AB235 V235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35 Y235 AH235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35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0:V235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0:Y235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0:AB235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0:AE235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0:AH235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0:AK235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34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19:CH234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23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19:DE234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234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B19:EB234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234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Y19:EY234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23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V19:FV234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234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S19:GS234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J2:JJ18 JN2:JN18 JR2:JR18 JV2:JV18 KD2:KD18 JF2:JF4 KD235 KD244:KD248 JZ2:JZ18 JF6:JF18 JZ235 JZ244:JZ248 JV235 JR235 JN235 JJ235 JF235 JF248:JF1048576 JJ248:JJ1048576 JN237 JR237:JR238 JV237:JV248 JV253:JV1048576 JR253:JR1048576 JZ253:JZ1048576 KD253:KD1048576 JR247:JR248 JN248:JN1048576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F19:JF234 JJ19:JJ234 JN19:JN234 JR19:JR234 JV19:JV234 JZ19:JZ234 KD19:KD234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R236 JV236 JN236 JJ236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N252:KN264 KP252:KP264 KR252:KR264 KT252:KT264 KV252:KV264 KX252:KX264 KZ252:KZ264 LB252:LB264">
    <cfRule type="cellIs" dxfId="2" priority="32" operator="between">
      <formula>0.5</formula>
      <formula>2.5</formula>
    </cfRule>
    <cfRule type="cellIs" dxfId="1" priority="33" operator="lessThan">
      <formula>-0.5</formula>
    </cfRule>
  </conditionalFormatting>
  <conditionalFormatting sqref="AN2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 IM234 IM70:IM19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200:IM2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M19:IM2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3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 KH234 KH70:KH19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200:KH2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H19:KH23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0:AN2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P19:HP2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N252:KN263 KP252:KP263 KR252:KR262 KT252:KT263 KV253:KV264 KX253:KX264 KZ253:KZ264 LB252:LB264">
    <cfRule type="cellIs" dxfId="0" priority="1" operator="between">
      <formula>-0.45</formula>
      <formula>-5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W249"/>
  <sheetViews>
    <sheetView topLeftCell="CG70" zoomScaleNormal="100" workbookViewId="0">
      <selection activeCell="BU19" sqref="BU19:BW234"/>
    </sheetView>
  </sheetViews>
  <sheetFormatPr defaultRowHeight="15" x14ac:dyDescent="0.25"/>
  <cols>
    <col min="1" max="1" width="14.7109375" customWidth="1"/>
    <col min="3" max="9" width="6.85546875" style="330" customWidth="1"/>
    <col min="10" max="10" width="1.85546875" style="127" customWidth="1"/>
    <col min="11" max="14" width="9.140625" style="127"/>
    <col min="15" max="15" width="3.7109375" style="261" customWidth="1"/>
    <col min="16" max="16" width="9.140625" style="127"/>
    <col min="17" max="17" width="6.85546875" style="330" customWidth="1"/>
    <col min="18" max="18" width="9" style="330" customWidth="1"/>
    <col min="19" max="19" width="9.140625" style="182"/>
    <col min="20" max="20" width="6.85546875" style="127" customWidth="1"/>
    <col min="21" max="21" width="8.5703125" style="127" customWidth="1"/>
    <col min="22" max="22" width="9.140625" style="182"/>
    <col min="23" max="23" width="6.85546875" style="127" customWidth="1"/>
    <col min="24" max="24" width="8.7109375" style="127" customWidth="1"/>
    <col min="25" max="25" width="9.140625" style="182"/>
    <col min="26" max="26" width="6.85546875" style="127" customWidth="1"/>
    <col min="27" max="27" width="8" style="127" customWidth="1"/>
    <col min="28" max="28" width="9.140625" style="182"/>
    <col min="29" max="29" width="6.85546875" style="175" customWidth="1"/>
    <col min="30" max="30" width="8" style="175" customWidth="1"/>
    <col min="31" max="31" width="9.140625" style="182"/>
    <col min="32" max="32" width="6.85546875" customWidth="1"/>
    <col min="33" max="33" width="8" customWidth="1"/>
    <col min="34" max="34" width="9.140625" style="103"/>
    <col min="35" max="35" width="7.140625" style="127" customWidth="1"/>
    <col min="36" max="36" width="7.5703125" style="127" customWidth="1"/>
    <col min="37" max="37" width="9.140625" style="182"/>
    <col min="38" max="38" width="2.42578125" customWidth="1"/>
    <col min="44" max="44" width="9.140625" customWidth="1"/>
    <col min="46" max="47" width="6.42578125" customWidth="1"/>
    <col min="49" max="49" width="7.5703125" customWidth="1"/>
    <col min="50" max="51" width="7.42578125" customWidth="1"/>
    <col min="52" max="52" width="2.28515625" customWidth="1"/>
    <col min="53" max="53" width="7.5703125" customWidth="1"/>
    <col min="54" max="55" width="7.42578125" customWidth="1"/>
    <col min="56" max="56" width="2.28515625" customWidth="1"/>
    <col min="57" max="57" width="7.5703125" customWidth="1"/>
    <col min="58" max="59" width="7.42578125" customWidth="1"/>
    <col min="60" max="60" width="2.28515625" customWidth="1"/>
    <col min="61" max="61" width="7.5703125" customWidth="1"/>
    <col min="62" max="63" width="7.42578125" customWidth="1"/>
    <col min="64" max="64" width="2.28515625" customWidth="1"/>
    <col min="65" max="65" width="7.5703125" customWidth="1"/>
    <col min="66" max="67" width="7.42578125" customWidth="1"/>
    <col min="68" max="68" width="2.28515625" customWidth="1"/>
    <col min="69" max="69" width="7.5703125" customWidth="1"/>
    <col min="70" max="71" width="7.42578125" customWidth="1"/>
    <col min="72" max="72" width="2.28515625" customWidth="1"/>
    <col min="73" max="73" width="7.5703125" customWidth="1"/>
    <col min="74" max="75" width="7.42578125" customWidth="1"/>
  </cols>
  <sheetData>
    <row r="1" spans="1:75" ht="75" customHeight="1" x14ac:dyDescent="0.25">
      <c r="A1" s="551" t="s">
        <v>131</v>
      </c>
      <c r="B1" s="551"/>
      <c r="C1" s="551"/>
      <c r="D1" s="551"/>
      <c r="E1" s="551"/>
      <c r="F1" s="551"/>
      <c r="G1" s="551"/>
      <c r="H1" s="551"/>
      <c r="I1" s="551"/>
      <c r="K1" s="551" t="s">
        <v>132</v>
      </c>
      <c r="L1" s="551"/>
      <c r="M1" s="551"/>
      <c r="N1" s="551"/>
      <c r="P1" s="558" t="s">
        <v>130</v>
      </c>
      <c r="Q1" s="558"/>
      <c r="R1" s="558"/>
      <c r="S1" s="558"/>
      <c r="T1" s="558"/>
      <c r="U1" s="558"/>
      <c r="V1" s="558"/>
      <c r="W1" s="558"/>
      <c r="X1" s="558"/>
      <c r="Y1" s="558"/>
      <c r="Z1" s="558"/>
      <c r="AA1" s="558"/>
      <c r="AB1" s="558"/>
      <c r="AC1" s="558"/>
      <c r="AD1" s="558"/>
      <c r="AE1" s="558"/>
      <c r="AF1" s="558"/>
      <c r="AG1" s="558"/>
      <c r="AH1" s="558"/>
      <c r="AI1" s="558"/>
      <c r="AJ1" s="558"/>
      <c r="AK1" s="558"/>
      <c r="AM1" s="551" t="s">
        <v>133</v>
      </c>
      <c r="AN1" s="551"/>
      <c r="AO1" s="551"/>
      <c r="AP1" s="551"/>
      <c r="AQ1" s="551"/>
      <c r="AR1" s="551"/>
      <c r="AS1" s="551"/>
      <c r="AT1" s="551"/>
      <c r="AX1" s="326"/>
      <c r="AY1" s="326"/>
      <c r="AZ1" s="326"/>
      <c r="BA1" s="326"/>
      <c r="BB1" s="326"/>
      <c r="BC1" s="326"/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6"/>
      <c r="BT1" s="326"/>
      <c r="BU1" s="326"/>
      <c r="BV1" s="326"/>
      <c r="BW1" s="326"/>
    </row>
    <row r="2" spans="1:75" ht="18.75" x14ac:dyDescent="0.3">
      <c r="A2" s="101"/>
      <c r="Q2" s="109"/>
      <c r="R2" s="109"/>
      <c r="S2" s="160"/>
      <c r="T2" s="110"/>
      <c r="U2" s="110"/>
      <c r="V2" s="160"/>
      <c r="Y2" s="160"/>
      <c r="AB2" s="160"/>
      <c r="AL2" s="109"/>
      <c r="AM2" s="112"/>
      <c r="AN2" s="328"/>
      <c r="AO2" s="328"/>
      <c r="AQ2" s="109"/>
      <c r="AR2" s="109"/>
      <c r="AS2" s="109"/>
      <c r="AT2" s="109"/>
      <c r="AU2" s="109"/>
      <c r="AW2" s="159"/>
      <c r="AX2" s="159"/>
      <c r="AY2" s="159"/>
      <c r="BA2" s="159"/>
      <c r="BB2" s="159"/>
      <c r="BC2" s="159"/>
      <c r="BE2" s="159"/>
      <c r="BF2" s="159"/>
      <c r="BG2" s="159"/>
      <c r="BI2" s="159"/>
      <c r="BJ2" s="159"/>
      <c r="BK2" s="159"/>
      <c r="BM2" s="159"/>
      <c r="BN2" s="159"/>
      <c r="BO2" s="159"/>
      <c r="BQ2" s="159"/>
      <c r="BR2" s="159"/>
      <c r="BS2" s="159"/>
      <c r="BU2" s="159"/>
      <c r="BV2" s="159"/>
      <c r="BW2" s="159"/>
    </row>
    <row r="3" spans="1:75" s="2" customFormat="1" ht="18.75" x14ac:dyDescent="0.3">
      <c r="A3" s="312"/>
      <c r="B3" s="298"/>
      <c r="C3" s="299"/>
      <c r="D3" s="299"/>
      <c r="E3" s="299"/>
      <c r="F3" s="300"/>
      <c r="G3" s="300"/>
      <c r="H3" s="300"/>
      <c r="I3" s="300"/>
      <c r="J3" s="301"/>
      <c r="K3" s="261"/>
      <c r="L3" s="261"/>
      <c r="M3" s="261"/>
      <c r="N3" s="261"/>
      <c r="O3" s="261"/>
      <c r="P3" s="261"/>
      <c r="Q3" s="263"/>
      <c r="R3" s="263"/>
      <c r="S3" s="183"/>
      <c r="T3" s="261"/>
      <c r="U3" s="261"/>
      <c r="V3" s="183"/>
      <c r="W3" s="261"/>
      <c r="X3" s="261"/>
      <c r="Y3" s="183"/>
      <c r="Z3" s="261"/>
      <c r="AA3" s="261"/>
      <c r="AB3" s="183"/>
      <c r="AC3" s="175"/>
      <c r="AD3" s="175"/>
      <c r="AE3" s="182"/>
      <c r="AH3" s="169"/>
      <c r="AI3" s="127"/>
      <c r="AJ3" s="127"/>
      <c r="AK3" s="182"/>
      <c r="AM3" s="112"/>
      <c r="AN3" s="328"/>
      <c r="AO3" s="328"/>
      <c r="AP3"/>
      <c r="AQ3" s="102"/>
      <c r="AR3" s="102"/>
      <c r="AS3" s="102"/>
      <c r="AT3" s="102"/>
      <c r="AU3" s="102"/>
      <c r="AW3" s="159"/>
      <c r="AX3" s="159"/>
      <c r="AY3" s="159"/>
      <c r="BA3" s="159"/>
      <c r="BB3" s="159"/>
      <c r="BC3" s="159"/>
      <c r="BE3" s="159"/>
      <c r="BF3" s="159"/>
      <c r="BG3" s="159"/>
      <c r="BI3" s="159"/>
      <c r="BJ3" s="159"/>
      <c r="BK3" s="159"/>
      <c r="BM3" s="159"/>
      <c r="BN3" s="159"/>
      <c r="BO3" s="159"/>
      <c r="BQ3" s="159"/>
      <c r="BR3" s="159"/>
      <c r="BS3" s="159"/>
      <c r="BU3" s="159"/>
      <c r="BV3" s="159"/>
      <c r="BW3" s="159"/>
    </row>
    <row r="4" spans="1:75" x14ac:dyDescent="0.25">
      <c r="P4" s="109" t="s">
        <v>43</v>
      </c>
      <c r="Q4" s="109">
        <v>1333</v>
      </c>
      <c r="R4" s="109"/>
      <c r="T4" s="109">
        <v>1415</v>
      </c>
      <c r="U4" s="109"/>
      <c r="W4" s="109">
        <v>1389</v>
      </c>
      <c r="X4" s="109"/>
      <c r="Z4" s="109">
        <v>1520</v>
      </c>
      <c r="AA4" s="109"/>
      <c r="AC4" s="109">
        <v>1363</v>
      </c>
      <c r="AD4" s="109"/>
      <c r="AF4" s="109">
        <v>1416</v>
      </c>
      <c r="AG4" s="109"/>
      <c r="AI4" s="109">
        <v>1333</v>
      </c>
      <c r="AJ4" s="109"/>
      <c r="AK4" s="103"/>
      <c r="AM4" s="112"/>
      <c r="AN4" s="328"/>
      <c r="AO4" s="328"/>
      <c r="AW4" s="159"/>
      <c r="AX4" s="159"/>
      <c r="AY4" s="159"/>
      <c r="BA4" s="159"/>
      <c r="BB4" s="159"/>
      <c r="BC4" s="159"/>
      <c r="BE4" s="159"/>
      <c r="BF4" s="159"/>
      <c r="BG4" s="159"/>
      <c r="BI4" s="159"/>
      <c r="BJ4" s="159"/>
      <c r="BK4" s="159"/>
      <c r="BM4" s="159"/>
      <c r="BN4" s="159"/>
      <c r="BO4" s="159"/>
      <c r="BQ4" s="159"/>
      <c r="BR4" s="159"/>
      <c r="BS4" s="159"/>
      <c r="BU4" s="159"/>
      <c r="BV4" s="159"/>
      <c r="BW4" s="159"/>
    </row>
    <row r="5" spans="1:75" ht="31.5" customHeight="1" thickBot="1" x14ac:dyDescent="0.3">
      <c r="C5" s="557" t="s">
        <v>117</v>
      </c>
      <c r="D5" s="557"/>
      <c r="E5" s="557"/>
      <c r="F5" s="557"/>
      <c r="G5" s="557"/>
      <c r="H5" s="557"/>
      <c r="I5" s="557"/>
      <c r="L5" s="181"/>
      <c r="P5" s="109"/>
      <c r="Q5" s="220" t="s">
        <v>119</v>
      </c>
      <c r="R5" s="220" t="s">
        <v>129</v>
      </c>
      <c r="T5" s="220" t="s">
        <v>119</v>
      </c>
      <c r="U5" s="220" t="s">
        <v>123</v>
      </c>
      <c r="W5" s="220" t="s">
        <v>119</v>
      </c>
      <c r="X5" s="220" t="s">
        <v>124</v>
      </c>
      <c r="Z5" s="220" t="s">
        <v>119</v>
      </c>
      <c r="AA5" s="220" t="s">
        <v>125</v>
      </c>
      <c r="AC5" s="220" t="s">
        <v>119</v>
      </c>
      <c r="AD5" s="220" t="s">
        <v>126</v>
      </c>
      <c r="AF5" s="220" t="s">
        <v>119</v>
      </c>
      <c r="AG5" s="220" t="s">
        <v>127</v>
      </c>
      <c r="AI5" s="220" t="s">
        <v>119</v>
      </c>
      <c r="AJ5" s="220" t="s">
        <v>167</v>
      </c>
      <c r="AK5" s="103"/>
      <c r="AX5" s="159"/>
      <c r="AY5" s="159"/>
      <c r="BA5" s="159"/>
      <c r="BB5" s="159"/>
      <c r="BC5" s="159"/>
      <c r="BE5" s="159"/>
      <c r="BF5" s="159"/>
      <c r="BG5" s="159"/>
      <c r="BI5" s="159"/>
      <c r="BJ5" s="159"/>
      <c r="BK5" s="159"/>
      <c r="BM5" s="159"/>
      <c r="BN5" s="159"/>
      <c r="BO5" s="159"/>
      <c r="BQ5" s="159"/>
      <c r="BR5" s="159"/>
      <c r="BS5" s="159"/>
      <c r="BU5" s="159"/>
      <c r="BV5" s="159"/>
      <c r="BW5" s="159"/>
    </row>
    <row r="6" spans="1:75" x14ac:dyDescent="0.25">
      <c r="C6" s="302" t="s">
        <v>34</v>
      </c>
      <c r="D6" s="302" t="s">
        <v>35</v>
      </c>
      <c r="E6" s="302" t="s">
        <v>36</v>
      </c>
      <c r="F6" s="302" t="s">
        <v>37</v>
      </c>
      <c r="G6" s="302" t="s">
        <v>44</v>
      </c>
      <c r="H6" s="165" t="s">
        <v>60</v>
      </c>
      <c r="I6" s="164" t="s">
        <v>70</v>
      </c>
      <c r="Q6" s="330" t="s">
        <v>34</v>
      </c>
      <c r="S6" s="182" t="s">
        <v>38</v>
      </c>
      <c r="T6" s="330" t="s">
        <v>35</v>
      </c>
      <c r="U6" s="330"/>
      <c r="V6" s="182" t="s">
        <v>39</v>
      </c>
      <c r="W6" s="330" t="s">
        <v>36</v>
      </c>
      <c r="X6" s="330"/>
      <c r="Y6" s="182" t="s">
        <v>40</v>
      </c>
      <c r="Z6" s="330" t="s">
        <v>37</v>
      </c>
      <c r="AA6" s="330"/>
      <c r="AB6" s="182" t="s">
        <v>41</v>
      </c>
      <c r="AC6" s="330" t="s">
        <v>44</v>
      </c>
      <c r="AD6" s="330"/>
      <c r="AE6" s="182" t="s">
        <v>45</v>
      </c>
      <c r="AF6" s="330" t="s">
        <v>60</v>
      </c>
      <c r="AG6" s="328"/>
      <c r="AH6" s="103" t="s">
        <v>61</v>
      </c>
      <c r="AI6" s="330" t="s">
        <v>70</v>
      </c>
      <c r="AJ6" s="328"/>
      <c r="AK6" s="103" t="s">
        <v>99</v>
      </c>
      <c r="AW6" s="159"/>
      <c r="AX6" s="159"/>
      <c r="AY6" s="159"/>
      <c r="BA6" s="159"/>
      <c r="BB6" s="159"/>
      <c r="BC6" s="159"/>
      <c r="BE6" s="159"/>
      <c r="BF6" s="159"/>
      <c r="BG6" s="159"/>
      <c r="BI6" s="159"/>
      <c r="BJ6" s="159"/>
      <c r="BK6" s="159"/>
      <c r="BM6" s="159"/>
      <c r="BN6" s="159"/>
      <c r="BO6" s="159"/>
      <c r="BQ6" s="159"/>
      <c r="BR6" s="159"/>
      <c r="BS6" s="159"/>
      <c r="BU6" s="159"/>
      <c r="BV6" s="159"/>
      <c r="BW6" s="159"/>
    </row>
    <row r="7" spans="1:75" ht="15" customHeight="1" x14ac:dyDescent="0.25">
      <c r="A7" s="95">
        <v>41153</v>
      </c>
      <c r="B7" s="36">
        <v>41153</v>
      </c>
      <c r="C7" s="303">
        <v>17.8</v>
      </c>
      <c r="D7" s="303">
        <v>18.399999999999999</v>
      </c>
      <c r="E7" s="303">
        <v>16.5</v>
      </c>
      <c r="F7" s="303">
        <v>17.8</v>
      </c>
      <c r="G7" s="303">
        <v>19.350000000000001</v>
      </c>
      <c r="H7" s="303">
        <v>20.85</v>
      </c>
      <c r="I7" s="303">
        <v>15.850000000000001</v>
      </c>
      <c r="J7" s="104"/>
      <c r="P7" s="177">
        <v>42248</v>
      </c>
      <c r="Q7" s="303">
        <v>17.8</v>
      </c>
      <c r="R7" s="219"/>
      <c r="T7" s="303">
        <v>18.399999999999999</v>
      </c>
      <c r="U7" s="219"/>
      <c r="W7" s="303">
        <v>16.5</v>
      </c>
      <c r="X7" s="219"/>
      <c r="Z7" s="303">
        <v>17.8</v>
      </c>
      <c r="AA7" s="219"/>
      <c r="AC7" s="303">
        <v>19.350000000000001</v>
      </c>
      <c r="AD7" s="218"/>
      <c r="AF7" s="303">
        <v>20.85</v>
      </c>
      <c r="AG7" s="218"/>
      <c r="AI7" s="303">
        <v>15.850000000000001</v>
      </c>
      <c r="AJ7" s="218"/>
      <c r="AW7" s="159"/>
      <c r="AX7" s="159"/>
      <c r="AY7" s="159"/>
      <c r="BA7" s="159"/>
      <c r="BB7" s="159"/>
      <c r="BC7" s="159"/>
      <c r="BE7" s="159"/>
      <c r="BF7" s="159"/>
      <c r="BG7" s="159"/>
      <c r="BI7" s="159"/>
      <c r="BJ7" s="159"/>
      <c r="BK7" s="159"/>
      <c r="BM7" s="159"/>
      <c r="BN7" s="159"/>
      <c r="BO7" s="159"/>
      <c r="BQ7" s="159"/>
      <c r="BR7" s="159"/>
      <c r="BS7" s="159"/>
      <c r="BU7" s="159"/>
      <c r="BV7" s="159"/>
      <c r="BW7" s="159"/>
    </row>
    <row r="8" spans="1:75" x14ac:dyDescent="0.25">
      <c r="A8" s="95">
        <v>41154</v>
      </c>
      <c r="B8" s="36">
        <v>41154</v>
      </c>
      <c r="C8" s="303">
        <v>16.8</v>
      </c>
      <c r="D8" s="303">
        <v>20.149999999999999</v>
      </c>
      <c r="E8" s="303">
        <v>16.2</v>
      </c>
      <c r="F8" s="303">
        <v>17.25</v>
      </c>
      <c r="G8" s="303">
        <v>16.7</v>
      </c>
      <c r="H8" s="303">
        <v>21.7</v>
      </c>
      <c r="I8" s="303">
        <v>16.200000000000003</v>
      </c>
      <c r="J8" s="104"/>
      <c r="P8" s="177">
        <v>42249</v>
      </c>
      <c r="Q8" s="303">
        <v>16.8</v>
      </c>
      <c r="R8" s="219"/>
      <c r="T8" s="303">
        <v>20.149999999999999</v>
      </c>
      <c r="U8" s="219"/>
      <c r="W8" s="303">
        <v>16.2</v>
      </c>
      <c r="X8" s="219"/>
      <c r="Z8" s="303">
        <v>17.25</v>
      </c>
      <c r="AA8" s="219"/>
      <c r="AC8" s="303">
        <v>16.7</v>
      </c>
      <c r="AD8" s="218"/>
      <c r="AF8" s="303">
        <v>21.7</v>
      </c>
      <c r="AG8" s="218"/>
      <c r="AI8" s="303">
        <v>16.200000000000003</v>
      </c>
      <c r="AJ8" s="218"/>
      <c r="AW8" s="159"/>
      <c r="AX8" s="159"/>
      <c r="AY8" s="159"/>
      <c r="BA8" s="159"/>
      <c r="BB8" s="159"/>
      <c r="BC8" s="159"/>
      <c r="BE8" s="159"/>
      <c r="BF8" s="159"/>
      <c r="BG8" s="159"/>
      <c r="BI8" s="159"/>
      <c r="BJ8" s="159"/>
      <c r="BK8" s="159"/>
      <c r="BM8" s="159"/>
      <c r="BN8" s="159"/>
      <c r="BO8" s="159"/>
      <c r="BQ8" s="159"/>
      <c r="BR8" s="159"/>
      <c r="BS8" s="159"/>
      <c r="BU8" s="159"/>
      <c r="BV8" s="159"/>
      <c r="BW8" s="159"/>
    </row>
    <row r="9" spans="1:75" x14ac:dyDescent="0.25">
      <c r="A9" s="95">
        <v>41155</v>
      </c>
      <c r="B9" s="36">
        <v>41155</v>
      </c>
      <c r="C9" s="303">
        <v>15.95</v>
      </c>
      <c r="D9" s="303">
        <v>21.9</v>
      </c>
      <c r="E9" s="303">
        <v>15.899999999999999</v>
      </c>
      <c r="F9" s="303">
        <v>15.3</v>
      </c>
      <c r="G9" s="303">
        <v>14.75</v>
      </c>
      <c r="H9" s="303">
        <v>22.65</v>
      </c>
      <c r="I9" s="303">
        <v>16.8</v>
      </c>
      <c r="J9" s="104"/>
      <c r="P9" s="177">
        <v>42250</v>
      </c>
      <c r="Q9" s="303">
        <v>15.95</v>
      </c>
      <c r="R9" s="219"/>
      <c r="T9" s="303">
        <v>21.9</v>
      </c>
      <c r="U9" s="219"/>
      <c r="W9" s="303">
        <v>15.899999999999999</v>
      </c>
      <c r="X9" s="219"/>
      <c r="Z9" s="303">
        <v>15.3</v>
      </c>
      <c r="AA9" s="219"/>
      <c r="AC9" s="303">
        <v>14.75</v>
      </c>
      <c r="AD9" s="218"/>
      <c r="AF9" s="303">
        <v>22.65</v>
      </c>
      <c r="AG9" s="218"/>
      <c r="AI9" s="303">
        <v>16.8</v>
      </c>
      <c r="AJ9" s="218"/>
      <c r="AW9" s="159"/>
      <c r="AX9" s="159"/>
      <c r="AY9" s="159"/>
      <c r="BA9" s="159"/>
      <c r="BB9" s="159"/>
      <c r="BC9" s="159"/>
      <c r="BE9" s="159"/>
      <c r="BF9" s="159"/>
      <c r="BG9" s="159"/>
      <c r="BI9" s="159"/>
      <c r="BJ9" s="159"/>
      <c r="BK9" s="159"/>
      <c r="BM9" s="159"/>
      <c r="BN9" s="159"/>
      <c r="BO9" s="159"/>
      <c r="BQ9" s="159"/>
      <c r="BR9" s="159"/>
      <c r="BS9" s="159"/>
      <c r="BU9" s="159"/>
      <c r="BV9" s="159"/>
      <c r="BW9" s="159"/>
    </row>
    <row r="10" spans="1:75" ht="16.5" customHeight="1" x14ac:dyDescent="0.25">
      <c r="A10" s="95">
        <v>41156</v>
      </c>
      <c r="B10" s="36">
        <v>41156</v>
      </c>
      <c r="C10" s="303">
        <v>17.899999999999999</v>
      </c>
      <c r="D10" s="303">
        <v>20.5</v>
      </c>
      <c r="E10" s="303">
        <v>15</v>
      </c>
      <c r="F10" s="303">
        <v>14.1</v>
      </c>
      <c r="G10" s="303">
        <v>14.7</v>
      </c>
      <c r="H10" s="303">
        <v>23.35</v>
      </c>
      <c r="I10" s="303">
        <v>16</v>
      </c>
      <c r="J10" s="104"/>
      <c r="P10" s="177">
        <v>42251</v>
      </c>
      <c r="Q10" s="303">
        <v>17.899999999999999</v>
      </c>
      <c r="R10" s="219"/>
      <c r="T10" s="303">
        <v>20.5</v>
      </c>
      <c r="U10" s="219"/>
      <c r="W10" s="303">
        <v>15</v>
      </c>
      <c r="X10" s="219"/>
      <c r="Z10" s="303">
        <v>14.1</v>
      </c>
      <c r="AA10" s="219"/>
      <c r="AC10" s="303">
        <v>14.7</v>
      </c>
      <c r="AD10" s="218"/>
      <c r="AF10" s="303">
        <v>23.35</v>
      </c>
      <c r="AG10" s="218"/>
      <c r="AI10" s="303">
        <v>16</v>
      </c>
      <c r="AJ10" s="218"/>
      <c r="AW10" s="159"/>
      <c r="AX10" s="159"/>
      <c r="AY10" s="159"/>
      <c r="BA10" s="159"/>
      <c r="BB10" s="159"/>
      <c r="BC10" s="159"/>
      <c r="BE10" s="159"/>
      <c r="BF10" s="159"/>
      <c r="BG10" s="159"/>
      <c r="BI10" s="159"/>
      <c r="BJ10" s="159"/>
      <c r="BK10" s="159"/>
      <c r="BM10" s="159"/>
      <c r="BN10" s="159"/>
      <c r="BO10" s="159"/>
      <c r="BQ10" s="159"/>
      <c r="BR10" s="159"/>
      <c r="BS10" s="159"/>
      <c r="BU10" s="159"/>
      <c r="BV10" s="159"/>
      <c r="BW10" s="159"/>
    </row>
    <row r="11" spans="1:75" ht="15" customHeight="1" x14ac:dyDescent="0.25">
      <c r="A11" s="95">
        <v>41157</v>
      </c>
      <c r="B11" s="36">
        <v>41157</v>
      </c>
      <c r="C11" s="303">
        <v>17.350000000000001</v>
      </c>
      <c r="D11" s="303">
        <v>19.100000000000001</v>
      </c>
      <c r="E11" s="303">
        <v>15.350000000000001</v>
      </c>
      <c r="F11" s="303">
        <v>14.05</v>
      </c>
      <c r="G11" s="303">
        <v>14.5</v>
      </c>
      <c r="H11" s="303">
        <v>21.6</v>
      </c>
      <c r="I11" s="303">
        <v>15.1</v>
      </c>
      <c r="J11" s="104"/>
      <c r="P11" s="177">
        <v>42252</v>
      </c>
      <c r="Q11" s="303">
        <v>17.350000000000001</v>
      </c>
      <c r="R11" s="219"/>
      <c r="T11" s="303">
        <v>19.100000000000001</v>
      </c>
      <c r="U11" s="219"/>
      <c r="W11" s="303">
        <v>15.350000000000001</v>
      </c>
      <c r="X11" s="219"/>
      <c r="Z11" s="303">
        <v>14.05</v>
      </c>
      <c r="AA11" s="219"/>
      <c r="AC11" s="303">
        <v>14.5</v>
      </c>
      <c r="AD11" s="218"/>
      <c r="AF11" s="303">
        <v>21.6</v>
      </c>
      <c r="AG11" s="218"/>
      <c r="AI11" s="303">
        <v>15.1</v>
      </c>
      <c r="AJ11" s="218"/>
      <c r="AW11" s="159"/>
      <c r="AX11" s="159"/>
      <c r="AY11" s="159"/>
      <c r="BA11" s="159"/>
      <c r="BB11" s="159"/>
      <c r="BC11" s="159"/>
      <c r="BE11" s="159"/>
      <c r="BF11" s="159"/>
      <c r="BG11" s="159"/>
      <c r="BI11" s="159"/>
      <c r="BJ11" s="159"/>
      <c r="BK11" s="159"/>
      <c r="BM11" s="159"/>
      <c r="BN11" s="159"/>
      <c r="BO11" s="159"/>
      <c r="BQ11" s="159"/>
      <c r="BR11" s="159"/>
      <c r="BS11" s="159"/>
      <c r="BU11" s="159"/>
      <c r="BV11" s="159"/>
      <c r="BW11" s="159"/>
    </row>
    <row r="12" spans="1:75" x14ac:dyDescent="0.25">
      <c r="A12" s="95">
        <v>41158</v>
      </c>
      <c r="B12" s="36">
        <v>41158</v>
      </c>
      <c r="C12" s="303">
        <v>15.5</v>
      </c>
      <c r="D12" s="303">
        <v>18.399999999999999</v>
      </c>
      <c r="E12" s="303">
        <v>16.850000000000001</v>
      </c>
      <c r="F12" s="303">
        <v>12.95</v>
      </c>
      <c r="G12" s="303">
        <v>14.2</v>
      </c>
      <c r="H12" s="303">
        <v>19.899999999999999</v>
      </c>
      <c r="I12" s="303">
        <v>15.9</v>
      </c>
      <c r="J12" s="104"/>
      <c r="P12" s="177">
        <v>42253</v>
      </c>
      <c r="Q12" s="303">
        <v>15.5</v>
      </c>
      <c r="R12" s="219"/>
      <c r="T12" s="303">
        <v>18.399999999999999</v>
      </c>
      <c r="U12" s="219"/>
      <c r="W12" s="303">
        <v>16.850000000000001</v>
      </c>
      <c r="X12" s="219"/>
      <c r="Z12" s="303">
        <v>12.95</v>
      </c>
      <c r="AA12" s="219"/>
      <c r="AC12" s="303">
        <v>14.2</v>
      </c>
      <c r="AD12" s="218"/>
      <c r="AF12" s="303">
        <v>19.899999999999999</v>
      </c>
      <c r="AG12" s="218"/>
      <c r="AI12" s="303">
        <v>15.9</v>
      </c>
      <c r="AJ12" s="218"/>
      <c r="AW12" s="159"/>
      <c r="AX12" s="159"/>
      <c r="AY12" s="159"/>
      <c r="BA12" s="159"/>
      <c r="BB12" s="159"/>
      <c r="BC12" s="159"/>
      <c r="BE12" s="159"/>
      <c r="BF12" s="159"/>
      <c r="BG12" s="159"/>
      <c r="BI12" s="159"/>
      <c r="BJ12" s="159"/>
      <c r="BK12" s="159"/>
      <c r="BM12" s="159"/>
      <c r="BN12" s="159"/>
      <c r="BO12" s="159"/>
      <c r="BQ12" s="159"/>
      <c r="BR12" s="159"/>
      <c r="BS12" s="159"/>
      <c r="BU12" s="159"/>
      <c r="BV12" s="159"/>
      <c r="BW12" s="159"/>
    </row>
    <row r="13" spans="1:75" x14ac:dyDescent="0.25">
      <c r="A13" s="95">
        <v>41159</v>
      </c>
      <c r="B13" s="36">
        <v>41159</v>
      </c>
      <c r="C13" s="303">
        <v>15.9</v>
      </c>
      <c r="D13" s="303">
        <v>16.850000000000001</v>
      </c>
      <c r="E13" s="303">
        <v>18.399999999999999</v>
      </c>
      <c r="F13" s="303">
        <v>13.2</v>
      </c>
      <c r="G13" s="303">
        <v>15.350000000000001</v>
      </c>
      <c r="H13" s="303">
        <v>19.95</v>
      </c>
      <c r="I13" s="303">
        <v>17.149999999999999</v>
      </c>
      <c r="J13" s="104"/>
      <c r="P13" s="177">
        <v>42254</v>
      </c>
      <c r="Q13" s="303">
        <v>15.9</v>
      </c>
      <c r="R13" s="219"/>
      <c r="T13" s="303">
        <v>16.850000000000001</v>
      </c>
      <c r="U13" s="219"/>
      <c r="W13" s="303">
        <v>18.399999999999999</v>
      </c>
      <c r="X13" s="219"/>
      <c r="Z13" s="303">
        <v>13.2</v>
      </c>
      <c r="AA13" s="219"/>
      <c r="AC13" s="303">
        <v>15.350000000000001</v>
      </c>
      <c r="AD13" s="218"/>
      <c r="AF13" s="303">
        <v>19.95</v>
      </c>
      <c r="AG13" s="218"/>
      <c r="AI13" s="303">
        <v>17.149999999999999</v>
      </c>
      <c r="AJ13" s="218"/>
      <c r="AW13" s="159"/>
      <c r="AX13" s="159"/>
      <c r="AY13" s="159"/>
      <c r="BA13" s="159"/>
      <c r="BB13" s="159"/>
      <c r="BC13" s="159"/>
      <c r="BE13" s="159"/>
      <c r="BF13" s="159"/>
      <c r="BG13" s="159"/>
      <c r="BI13" s="159"/>
      <c r="BJ13" s="159"/>
      <c r="BK13" s="159"/>
      <c r="BM13" s="159"/>
      <c r="BN13" s="159"/>
      <c r="BO13" s="159"/>
      <c r="BQ13" s="159"/>
      <c r="BR13" s="159"/>
      <c r="BS13" s="159"/>
      <c r="BU13" s="159"/>
      <c r="BV13" s="159"/>
      <c r="BW13" s="159"/>
    </row>
    <row r="14" spans="1:75" x14ac:dyDescent="0.25">
      <c r="A14" s="95">
        <v>41160</v>
      </c>
      <c r="B14" s="36">
        <v>41160</v>
      </c>
      <c r="C14" s="303">
        <v>17.05</v>
      </c>
      <c r="D14" s="303">
        <v>17.649999999999999</v>
      </c>
      <c r="E14" s="303">
        <v>20.75</v>
      </c>
      <c r="F14" s="303">
        <v>15.35</v>
      </c>
      <c r="G14" s="303">
        <v>15.5</v>
      </c>
      <c r="H14" s="303">
        <v>20.6</v>
      </c>
      <c r="I14" s="303">
        <v>17.549999999999997</v>
      </c>
      <c r="J14" s="104"/>
      <c r="P14" s="177">
        <v>42255</v>
      </c>
      <c r="Q14" s="303">
        <v>17.05</v>
      </c>
      <c r="R14" s="219"/>
      <c r="T14" s="303">
        <v>17.649999999999999</v>
      </c>
      <c r="U14" s="219"/>
      <c r="W14" s="303">
        <v>20.75</v>
      </c>
      <c r="X14" s="219"/>
      <c r="Z14" s="303">
        <v>15.35</v>
      </c>
      <c r="AA14" s="219"/>
      <c r="AC14" s="303">
        <v>15.5</v>
      </c>
      <c r="AD14" s="218"/>
      <c r="AF14" s="303">
        <v>20.6</v>
      </c>
      <c r="AG14" s="218"/>
      <c r="AI14" s="303">
        <v>17.549999999999997</v>
      </c>
      <c r="AJ14" s="218"/>
      <c r="AW14" s="159"/>
      <c r="AX14" s="159"/>
      <c r="AY14" s="159"/>
      <c r="BA14" s="159"/>
      <c r="BB14" s="159"/>
      <c r="BC14" s="159"/>
      <c r="BE14" s="159"/>
      <c r="BF14" s="159"/>
      <c r="BG14" s="159"/>
      <c r="BI14" s="159"/>
      <c r="BJ14" s="159"/>
      <c r="BK14" s="159"/>
      <c r="BM14" s="159"/>
      <c r="BN14" s="159"/>
      <c r="BO14" s="159"/>
      <c r="BQ14" s="159"/>
      <c r="BR14" s="159"/>
      <c r="BS14" s="159"/>
      <c r="BU14" s="159"/>
      <c r="BV14" s="159"/>
      <c r="BW14" s="159"/>
    </row>
    <row r="15" spans="1:75" x14ac:dyDescent="0.25">
      <c r="A15" s="95">
        <v>41161</v>
      </c>
      <c r="B15" s="36">
        <v>41161</v>
      </c>
      <c r="C15" s="303">
        <v>20.05</v>
      </c>
      <c r="D15" s="303">
        <v>18.75</v>
      </c>
      <c r="E15" s="303">
        <v>19.05</v>
      </c>
      <c r="F15" s="303">
        <v>16.45</v>
      </c>
      <c r="G15" s="303">
        <v>14.649999999999999</v>
      </c>
      <c r="H15" s="303">
        <v>21.1</v>
      </c>
      <c r="I15" s="303">
        <v>17.95</v>
      </c>
      <c r="J15" s="104"/>
      <c r="P15" s="177">
        <v>42256</v>
      </c>
      <c r="Q15" s="303">
        <v>20.05</v>
      </c>
      <c r="R15" s="219"/>
      <c r="T15" s="303">
        <v>18.75</v>
      </c>
      <c r="U15" s="219"/>
      <c r="W15" s="303">
        <v>19.05</v>
      </c>
      <c r="X15" s="219"/>
      <c r="Z15" s="303">
        <v>16.45</v>
      </c>
      <c r="AA15" s="219"/>
      <c r="AC15" s="303">
        <v>14.649999999999999</v>
      </c>
      <c r="AD15" s="218"/>
      <c r="AF15" s="303">
        <v>21.1</v>
      </c>
      <c r="AG15" s="218"/>
      <c r="AI15" s="303">
        <v>17.95</v>
      </c>
      <c r="AJ15" s="218"/>
      <c r="AW15" s="327" t="s">
        <v>138</v>
      </c>
      <c r="AX15" s="122"/>
      <c r="AY15" s="122"/>
      <c r="AZ15" s="99"/>
      <c r="BA15" s="122"/>
      <c r="BB15" s="122"/>
      <c r="BC15" s="122"/>
      <c r="BD15" s="99"/>
      <c r="BE15" s="122"/>
      <c r="BF15" s="122"/>
      <c r="BG15" s="122"/>
      <c r="BH15" s="99"/>
      <c r="BI15" s="122"/>
      <c r="BJ15" s="122"/>
      <c r="BK15" s="122"/>
      <c r="BL15" s="99"/>
      <c r="BM15" s="122"/>
      <c r="BN15" s="122"/>
      <c r="BO15" s="122"/>
      <c r="BP15" s="99"/>
      <c r="BQ15" s="122"/>
      <c r="BR15" s="122"/>
      <c r="BS15" s="122"/>
      <c r="BT15" s="99"/>
      <c r="BU15" s="122"/>
      <c r="BV15" s="122"/>
      <c r="BW15" s="122"/>
    </row>
    <row r="16" spans="1:75" x14ac:dyDescent="0.25">
      <c r="A16" s="95">
        <v>41162</v>
      </c>
      <c r="B16" s="36">
        <v>41162</v>
      </c>
      <c r="C16" s="303">
        <v>18.75</v>
      </c>
      <c r="D16" s="303">
        <v>19.3</v>
      </c>
      <c r="E16" s="303">
        <v>15</v>
      </c>
      <c r="F16" s="303">
        <v>16.899999999999999</v>
      </c>
      <c r="G16" s="303">
        <v>17.75</v>
      </c>
      <c r="H16" s="303">
        <v>18.7</v>
      </c>
      <c r="I16" s="303">
        <v>17.899999999999999</v>
      </c>
      <c r="J16" s="104"/>
      <c r="P16" s="177">
        <v>42257</v>
      </c>
      <c r="Q16" s="303">
        <v>18.75</v>
      </c>
      <c r="R16" s="219"/>
      <c r="T16" s="303">
        <v>19.3</v>
      </c>
      <c r="U16" s="219"/>
      <c r="W16" s="303">
        <v>15</v>
      </c>
      <c r="X16" s="219"/>
      <c r="Z16" s="303">
        <v>16.899999999999999</v>
      </c>
      <c r="AA16" s="219"/>
      <c r="AC16" s="303">
        <v>17.75</v>
      </c>
      <c r="AD16" s="218"/>
      <c r="AF16" s="303">
        <v>18.7</v>
      </c>
      <c r="AG16" s="218"/>
      <c r="AI16" s="303">
        <v>17.899999999999999</v>
      </c>
      <c r="AJ16" s="218"/>
      <c r="AW16" s="159"/>
      <c r="AX16" s="325" t="s">
        <v>141</v>
      </c>
      <c r="AY16" s="159"/>
      <c r="BA16" s="159"/>
      <c r="BB16" s="325" t="s">
        <v>141</v>
      </c>
      <c r="BC16" s="159"/>
      <c r="BE16" s="159"/>
      <c r="BF16" s="325" t="s">
        <v>141</v>
      </c>
      <c r="BG16" s="159"/>
      <c r="BI16" s="159"/>
      <c r="BJ16" s="325" t="s">
        <v>141</v>
      </c>
      <c r="BK16" s="159"/>
      <c r="BM16" s="159"/>
      <c r="BN16" s="325" t="s">
        <v>141</v>
      </c>
      <c r="BO16" s="159"/>
      <c r="BQ16" s="159"/>
      <c r="BR16" s="325" t="s">
        <v>141</v>
      </c>
      <c r="BS16" s="159"/>
      <c r="BU16" s="159"/>
      <c r="BV16" s="325" t="s">
        <v>141</v>
      </c>
      <c r="BW16" s="159"/>
    </row>
    <row r="17" spans="1:75" x14ac:dyDescent="0.25">
      <c r="A17" s="95">
        <v>41163</v>
      </c>
      <c r="B17" s="36">
        <v>41163</v>
      </c>
      <c r="C17" s="303">
        <v>13.600000000000001</v>
      </c>
      <c r="D17" s="303">
        <v>19.55</v>
      </c>
      <c r="E17" s="303">
        <v>12.7</v>
      </c>
      <c r="F17" s="303">
        <v>17.649999999999999</v>
      </c>
      <c r="G17" s="303">
        <v>18.95</v>
      </c>
      <c r="H17" s="303">
        <v>17.25</v>
      </c>
      <c r="I17" s="303">
        <v>15.8</v>
      </c>
      <c r="J17" s="104"/>
      <c r="P17" s="177">
        <v>42258</v>
      </c>
      <c r="Q17" s="303">
        <v>13.600000000000001</v>
      </c>
      <c r="R17" s="219"/>
      <c r="T17" s="303">
        <v>19.55</v>
      </c>
      <c r="U17" s="219"/>
      <c r="W17" s="303">
        <v>12.7</v>
      </c>
      <c r="X17" s="219"/>
      <c r="Z17" s="303">
        <v>17.649999999999999</v>
      </c>
      <c r="AA17" s="219"/>
      <c r="AC17" s="303">
        <v>18.95</v>
      </c>
      <c r="AD17" s="218"/>
      <c r="AF17" s="303">
        <v>17.25</v>
      </c>
      <c r="AG17" s="218"/>
      <c r="AI17" s="303">
        <v>15.8</v>
      </c>
      <c r="AJ17" s="218"/>
      <c r="AW17" s="159" t="s">
        <v>54</v>
      </c>
      <c r="AX17" s="325" t="s">
        <v>137</v>
      </c>
      <c r="AY17" s="159"/>
      <c r="BA17" s="159" t="s">
        <v>55</v>
      </c>
      <c r="BB17" s="325" t="s">
        <v>137</v>
      </c>
      <c r="BC17" s="159"/>
      <c r="BE17" s="159" t="s">
        <v>56</v>
      </c>
      <c r="BF17" s="325" t="s">
        <v>137</v>
      </c>
      <c r="BG17" s="159"/>
      <c r="BI17" s="159" t="s">
        <v>57</v>
      </c>
      <c r="BJ17" s="325" t="s">
        <v>137</v>
      </c>
      <c r="BK17" s="159"/>
      <c r="BM17" s="159" t="s">
        <v>58</v>
      </c>
      <c r="BN17" s="325" t="s">
        <v>137</v>
      </c>
      <c r="BO17" s="159"/>
      <c r="BQ17" s="159" t="s">
        <v>62</v>
      </c>
      <c r="BR17" s="325" t="s">
        <v>137</v>
      </c>
      <c r="BS17" s="159"/>
      <c r="BU17" s="159" t="s">
        <v>100</v>
      </c>
      <c r="BV17" s="325" t="s">
        <v>137</v>
      </c>
      <c r="BW17" s="159"/>
    </row>
    <row r="18" spans="1:75" x14ac:dyDescent="0.25">
      <c r="A18" s="95">
        <v>41164</v>
      </c>
      <c r="B18" s="36">
        <v>41164</v>
      </c>
      <c r="C18" s="303">
        <v>11.350000000000001</v>
      </c>
      <c r="D18" s="303">
        <v>19.75</v>
      </c>
      <c r="E18" s="303">
        <v>10.8</v>
      </c>
      <c r="F18" s="303">
        <v>18.75</v>
      </c>
      <c r="G18" s="303">
        <v>15.55</v>
      </c>
      <c r="H18" s="303">
        <v>16.899999999999999</v>
      </c>
      <c r="I18" s="303">
        <v>13.55</v>
      </c>
      <c r="J18" s="104"/>
      <c r="P18" s="177">
        <v>42259</v>
      </c>
      <c r="Q18" s="303">
        <v>11.350000000000001</v>
      </c>
      <c r="R18" s="219"/>
      <c r="T18" s="303">
        <v>19.75</v>
      </c>
      <c r="U18" s="219"/>
      <c r="W18" s="303">
        <v>10.8</v>
      </c>
      <c r="X18" s="219"/>
      <c r="Z18" s="303">
        <v>18.75</v>
      </c>
      <c r="AA18" s="219"/>
      <c r="AC18" s="303">
        <v>15.55</v>
      </c>
      <c r="AD18" s="218"/>
      <c r="AF18" s="303">
        <v>16.899999999999999</v>
      </c>
      <c r="AG18" s="218"/>
      <c r="AI18" s="303">
        <v>13.55</v>
      </c>
      <c r="AJ18" s="218"/>
      <c r="AW18" s="159" t="s">
        <v>122</v>
      </c>
      <c r="AX18" s="103" t="s">
        <v>46</v>
      </c>
      <c r="AY18" s="227"/>
      <c r="BA18" s="159" t="s">
        <v>122</v>
      </c>
      <c r="BB18" s="103" t="s">
        <v>46</v>
      </c>
      <c r="BC18" s="227"/>
      <c r="BE18" s="159" t="s">
        <v>122</v>
      </c>
      <c r="BF18" s="103" t="s">
        <v>46</v>
      </c>
      <c r="BG18" s="227"/>
      <c r="BI18" s="159" t="s">
        <v>122</v>
      </c>
      <c r="BJ18" s="103" t="s">
        <v>46</v>
      </c>
      <c r="BK18" s="227"/>
      <c r="BM18" s="159" t="s">
        <v>122</v>
      </c>
      <c r="BN18" s="103" t="s">
        <v>46</v>
      </c>
      <c r="BO18" s="227"/>
      <c r="BQ18" s="159" t="s">
        <v>122</v>
      </c>
      <c r="BR18" s="103" t="s">
        <v>46</v>
      </c>
      <c r="BS18" s="227"/>
      <c r="BU18" s="159" t="s">
        <v>122</v>
      </c>
      <c r="BV18" s="103" t="s">
        <v>46</v>
      </c>
      <c r="BW18" s="227"/>
    </row>
    <row r="19" spans="1:75" x14ac:dyDescent="0.25">
      <c r="A19" s="95">
        <v>41165</v>
      </c>
      <c r="B19" s="36">
        <v>41165</v>
      </c>
      <c r="C19" s="303">
        <v>12.4</v>
      </c>
      <c r="D19" s="303">
        <v>20.6</v>
      </c>
      <c r="E19" s="303">
        <v>12.65</v>
      </c>
      <c r="F19" s="303">
        <v>19.950000000000003</v>
      </c>
      <c r="G19" s="303">
        <v>14.149999999999999</v>
      </c>
      <c r="H19" s="303">
        <v>16.649999999999999</v>
      </c>
      <c r="I19" s="303">
        <v>12.100000000000001</v>
      </c>
      <c r="J19" s="104"/>
      <c r="K19" s="541" t="s">
        <v>51</v>
      </c>
      <c r="L19" s="541"/>
      <c r="M19" s="176"/>
      <c r="N19" s="176"/>
      <c r="P19" s="177">
        <v>42260</v>
      </c>
      <c r="Q19" s="303">
        <v>12.4</v>
      </c>
      <c r="R19" s="219"/>
      <c r="T19" s="303">
        <v>20.6</v>
      </c>
      <c r="U19" s="219"/>
      <c r="W19" s="303">
        <v>12.65</v>
      </c>
      <c r="X19" s="219"/>
      <c r="Z19" s="303">
        <v>19.950000000000003</v>
      </c>
      <c r="AA19" s="219"/>
      <c r="AC19" s="303">
        <v>14.149999999999999</v>
      </c>
      <c r="AD19" s="218"/>
      <c r="AF19" s="303">
        <v>16.649999999999999</v>
      </c>
      <c r="AG19" s="218"/>
      <c r="AI19" s="303">
        <v>12.100000000000001</v>
      </c>
      <c r="AJ19" s="218"/>
      <c r="AW19" s="159">
        <v>12</v>
      </c>
      <c r="AX19" s="159"/>
      <c r="AY19" s="159"/>
      <c r="BA19" s="159">
        <v>12</v>
      </c>
      <c r="BB19" s="159"/>
      <c r="BC19" s="159"/>
      <c r="BE19" s="159">
        <v>12</v>
      </c>
      <c r="BF19" s="159"/>
      <c r="BG19" s="159"/>
      <c r="BI19" s="159">
        <v>12</v>
      </c>
      <c r="BJ19" s="159"/>
      <c r="BK19" s="159"/>
      <c r="BM19" s="159">
        <v>12</v>
      </c>
      <c r="BN19" s="159"/>
      <c r="BO19" s="159"/>
      <c r="BQ19" s="159">
        <v>12</v>
      </c>
      <c r="BR19" s="159"/>
      <c r="BS19" s="159"/>
      <c r="BU19" s="159">
        <v>12</v>
      </c>
      <c r="BV19" s="159"/>
      <c r="BW19" s="159"/>
    </row>
    <row r="20" spans="1:75" x14ac:dyDescent="0.25">
      <c r="A20" s="95">
        <v>41166</v>
      </c>
      <c r="B20" s="36">
        <v>41166</v>
      </c>
      <c r="C20" s="303">
        <v>14.7</v>
      </c>
      <c r="D20" s="303">
        <v>20.65</v>
      </c>
      <c r="E20" s="303">
        <v>15</v>
      </c>
      <c r="F20" s="303">
        <v>16.8</v>
      </c>
      <c r="G20" s="303">
        <v>14.6</v>
      </c>
      <c r="H20" s="303">
        <v>15.55</v>
      </c>
      <c r="I20" s="303">
        <v>12.05</v>
      </c>
      <c r="J20" s="104"/>
      <c r="K20" s="176"/>
      <c r="L20" s="329" t="s">
        <v>63</v>
      </c>
      <c r="M20" s="329" t="s">
        <v>118</v>
      </c>
      <c r="N20" s="329" t="s">
        <v>64</v>
      </c>
      <c r="O20" s="314"/>
      <c r="P20" s="177">
        <v>42261</v>
      </c>
      <c r="Q20" s="303">
        <v>14.7</v>
      </c>
      <c r="R20" s="219">
        <v>12</v>
      </c>
      <c r="T20" s="303">
        <v>20.65</v>
      </c>
      <c r="U20" s="221">
        <v>12</v>
      </c>
      <c r="W20" s="303">
        <v>15</v>
      </c>
      <c r="X20" s="221">
        <v>12</v>
      </c>
      <c r="Z20" s="303">
        <v>16.8</v>
      </c>
      <c r="AA20" s="221">
        <v>12</v>
      </c>
      <c r="AC20" s="303">
        <v>14.6</v>
      </c>
      <c r="AD20" s="221">
        <v>12</v>
      </c>
      <c r="AF20" s="303">
        <v>15.55</v>
      </c>
      <c r="AG20" s="221">
        <v>12</v>
      </c>
      <c r="AI20" s="303">
        <v>12.05</v>
      </c>
      <c r="AJ20" s="221">
        <v>12</v>
      </c>
      <c r="AV20" s="36">
        <v>42262</v>
      </c>
      <c r="AW20" s="159">
        <v>0.40000000000000036</v>
      </c>
      <c r="AX20" s="159"/>
      <c r="AY20" s="159"/>
      <c r="BA20" s="159">
        <v>4.9499999999999993</v>
      </c>
      <c r="BB20" s="159"/>
      <c r="BC20" s="159"/>
      <c r="BE20" s="159">
        <v>-0.19999999999999929</v>
      </c>
      <c r="BF20" s="159"/>
      <c r="BG20" s="159"/>
      <c r="BI20" s="159">
        <v>-2.6499999999999986</v>
      </c>
      <c r="BJ20" s="159"/>
      <c r="BK20" s="159"/>
      <c r="BM20" s="159">
        <v>0.5</v>
      </c>
      <c r="BN20" s="159"/>
      <c r="BO20" s="159"/>
      <c r="BQ20" s="159">
        <v>-0.84999999999999787</v>
      </c>
      <c r="BR20" s="159"/>
      <c r="BS20" s="159"/>
      <c r="BU20" s="159">
        <v>-2.75</v>
      </c>
      <c r="BV20" s="159"/>
      <c r="BW20" s="159"/>
    </row>
    <row r="21" spans="1:75" x14ac:dyDescent="0.25">
      <c r="A21" s="95">
        <v>41167</v>
      </c>
      <c r="B21" s="36">
        <v>41167</v>
      </c>
      <c r="C21" s="303">
        <v>15.6</v>
      </c>
      <c r="D21" s="303">
        <v>20.149999999999999</v>
      </c>
      <c r="E21" s="303">
        <v>15</v>
      </c>
      <c r="F21" s="303">
        <v>12.55</v>
      </c>
      <c r="G21" s="303">
        <v>15.7</v>
      </c>
      <c r="H21" s="303">
        <v>14.350000000000001</v>
      </c>
      <c r="I21" s="303">
        <v>12.45</v>
      </c>
      <c r="J21" s="104"/>
      <c r="K21" s="36">
        <v>42262</v>
      </c>
      <c r="L21" s="107">
        <v>15.112399999999999</v>
      </c>
      <c r="M21">
        <v>15.2</v>
      </c>
      <c r="N21" s="107"/>
      <c r="O21" s="264"/>
      <c r="P21" s="177">
        <v>42262</v>
      </c>
      <c r="Q21" s="303">
        <v>15.6</v>
      </c>
      <c r="R21" s="219">
        <v>0.40000000000000036</v>
      </c>
      <c r="T21" s="303">
        <v>20.149999999999999</v>
      </c>
      <c r="U21" s="219">
        <v>4.9499999999999993</v>
      </c>
      <c r="W21" s="303">
        <v>15</v>
      </c>
      <c r="X21" s="219">
        <v>-0.19999999999999929</v>
      </c>
      <c r="Z21" s="303">
        <v>12.55</v>
      </c>
      <c r="AA21" s="219">
        <v>-2.6499999999999986</v>
      </c>
      <c r="AC21" s="303">
        <v>15.7</v>
      </c>
      <c r="AD21" s="218">
        <v>0.5</v>
      </c>
      <c r="AF21" s="303">
        <v>14.350000000000001</v>
      </c>
      <c r="AG21" s="218">
        <v>-0.84999999999999787</v>
      </c>
      <c r="AI21" s="303">
        <v>12.45</v>
      </c>
      <c r="AJ21" s="218">
        <v>-2.75</v>
      </c>
      <c r="AV21" s="36">
        <v>42263</v>
      </c>
      <c r="AW21" s="159">
        <v>1.5513999999999974</v>
      </c>
      <c r="AX21" s="159"/>
      <c r="AY21" s="159"/>
      <c r="BA21" s="159">
        <v>4.4013999999999989</v>
      </c>
      <c r="BB21" s="159"/>
      <c r="BC21" s="159"/>
      <c r="BE21" s="159">
        <v>0.20139999999999958</v>
      </c>
      <c r="BF21" s="159"/>
      <c r="BG21" s="159"/>
      <c r="BI21" s="159">
        <v>-2.448599999999999</v>
      </c>
      <c r="BJ21" s="159"/>
      <c r="BK21" s="159"/>
      <c r="BM21" s="159">
        <v>1.5014000000000003</v>
      </c>
      <c r="BN21" s="159"/>
      <c r="BO21" s="159"/>
      <c r="BQ21" s="159">
        <v>-0.59859999999999935</v>
      </c>
      <c r="BR21" s="159"/>
      <c r="BS21" s="159"/>
      <c r="BU21" s="159">
        <v>-2.2986000000000004</v>
      </c>
      <c r="BV21" s="159"/>
      <c r="BW21" s="159"/>
    </row>
    <row r="22" spans="1:75" x14ac:dyDescent="0.25">
      <c r="A22" s="95">
        <v>41168</v>
      </c>
      <c r="B22" s="36">
        <v>41168</v>
      </c>
      <c r="C22" s="303">
        <v>16.549999999999997</v>
      </c>
      <c r="D22" s="303">
        <v>19.399999999999999</v>
      </c>
      <c r="E22" s="303">
        <v>15.2</v>
      </c>
      <c r="F22" s="303">
        <v>12.55</v>
      </c>
      <c r="G22" s="303">
        <v>16.5</v>
      </c>
      <c r="H22" s="303">
        <v>14.4</v>
      </c>
      <c r="I22" s="303">
        <v>12.7</v>
      </c>
      <c r="J22" s="104"/>
      <c r="K22" s="36">
        <v>42263</v>
      </c>
      <c r="L22" s="107">
        <v>14.884799999999998</v>
      </c>
      <c r="M22" s="98">
        <f>AVERAGE(L21:L22)</f>
        <v>14.9986</v>
      </c>
      <c r="N22" s="107"/>
      <c r="O22" s="264"/>
      <c r="P22" s="177">
        <v>42263</v>
      </c>
      <c r="Q22" s="303">
        <v>16.549999999999997</v>
      </c>
      <c r="R22" s="219">
        <v>1.5513999999999974</v>
      </c>
      <c r="T22" s="303">
        <v>19.399999999999999</v>
      </c>
      <c r="U22" s="219">
        <v>4.4013999999999989</v>
      </c>
      <c r="W22" s="303">
        <v>15.2</v>
      </c>
      <c r="X22" s="219">
        <v>0.20139999999999958</v>
      </c>
      <c r="Z22" s="303">
        <v>12.55</v>
      </c>
      <c r="AA22" s="219">
        <v>-2.448599999999999</v>
      </c>
      <c r="AC22" s="303">
        <v>16.5</v>
      </c>
      <c r="AD22" s="218">
        <v>1.5014000000000003</v>
      </c>
      <c r="AF22" s="303">
        <v>14.4</v>
      </c>
      <c r="AG22" s="218">
        <v>-0.59859999999999935</v>
      </c>
      <c r="AI22" s="303">
        <v>12.7</v>
      </c>
      <c r="AJ22" s="218">
        <v>-2.2986000000000004</v>
      </c>
      <c r="AV22" s="36">
        <v>42264</v>
      </c>
      <c r="AW22" s="159">
        <v>1.9284999999999997</v>
      </c>
      <c r="AX22" s="159"/>
      <c r="AY22" s="159"/>
      <c r="BA22" s="159">
        <v>3.0285000000000011</v>
      </c>
      <c r="BB22" s="159"/>
      <c r="BC22" s="159"/>
      <c r="BE22" s="159">
        <v>0.97850000000000037</v>
      </c>
      <c r="BF22" s="159"/>
      <c r="BG22" s="159"/>
      <c r="BI22" s="159">
        <v>-2.4714999999999989</v>
      </c>
      <c r="BJ22" s="159"/>
      <c r="BK22" s="159"/>
      <c r="BM22" s="159">
        <v>2.1785000000000032</v>
      </c>
      <c r="BN22" s="159"/>
      <c r="BO22" s="159"/>
      <c r="BQ22" s="159">
        <v>-0.82150000000000034</v>
      </c>
      <c r="BR22" s="159"/>
      <c r="BS22" s="159"/>
      <c r="BU22" s="159">
        <v>-2.7714999999999996</v>
      </c>
      <c r="BV22" s="159"/>
      <c r="BW22" s="159"/>
    </row>
    <row r="23" spans="1:75" x14ac:dyDescent="0.25">
      <c r="A23" s="95">
        <v>41169</v>
      </c>
      <c r="B23" s="36">
        <v>41169</v>
      </c>
      <c r="C23" s="303">
        <v>16.7</v>
      </c>
      <c r="D23" s="303">
        <v>17.8</v>
      </c>
      <c r="E23" s="303">
        <v>15.75</v>
      </c>
      <c r="F23" s="303">
        <v>12.3</v>
      </c>
      <c r="G23" s="303">
        <v>16.950000000000003</v>
      </c>
      <c r="H23" s="303">
        <v>13.95</v>
      </c>
      <c r="I23" s="303">
        <v>12</v>
      </c>
      <c r="J23" s="104"/>
      <c r="K23" s="36">
        <v>42264</v>
      </c>
      <c r="L23" s="107">
        <v>14.658199999999999</v>
      </c>
      <c r="M23" s="98">
        <f t="shared" ref="M23:M86" si="0">AVERAGE(L22:L23)</f>
        <v>14.7715</v>
      </c>
      <c r="N23" s="107">
        <f>AVERAGE(L21:L23)</f>
        <v>14.885133333333334</v>
      </c>
      <c r="O23" s="264"/>
      <c r="P23" s="177">
        <v>42264</v>
      </c>
      <c r="Q23" s="303">
        <v>16.7</v>
      </c>
      <c r="R23" s="219">
        <v>1.9284999999999997</v>
      </c>
      <c r="T23" s="303">
        <v>17.8</v>
      </c>
      <c r="U23" s="219">
        <v>3.0285000000000011</v>
      </c>
      <c r="W23" s="303">
        <v>15.75</v>
      </c>
      <c r="X23" s="219">
        <v>0.97850000000000037</v>
      </c>
      <c r="Z23" s="303">
        <v>12.3</v>
      </c>
      <c r="AA23" s="219">
        <v>-2.4714999999999989</v>
      </c>
      <c r="AC23" s="303">
        <v>16.950000000000003</v>
      </c>
      <c r="AD23" s="218">
        <v>2.1785000000000032</v>
      </c>
      <c r="AF23" s="303">
        <v>13.95</v>
      </c>
      <c r="AG23" s="218">
        <v>-0.82150000000000034</v>
      </c>
      <c r="AI23" s="303">
        <v>12</v>
      </c>
      <c r="AJ23" s="218">
        <v>-2.7714999999999996</v>
      </c>
      <c r="AV23" s="36">
        <v>42265</v>
      </c>
      <c r="AW23" s="159">
        <v>0.50460000000000171</v>
      </c>
      <c r="AX23" s="159"/>
      <c r="AY23" s="159"/>
      <c r="BA23" s="159">
        <v>1.9046000000000038</v>
      </c>
      <c r="BB23" s="159"/>
      <c r="BC23" s="159"/>
      <c r="BE23" s="159">
        <v>2.6045999999999996</v>
      </c>
      <c r="BF23" s="159"/>
      <c r="BG23" s="159"/>
      <c r="BI23" s="159">
        <v>-0.84539999999999971</v>
      </c>
      <c r="BJ23" s="159"/>
      <c r="BK23" s="159"/>
      <c r="BM23" s="159">
        <v>3.4046000000000038</v>
      </c>
      <c r="BN23" s="159"/>
      <c r="BO23" s="159"/>
      <c r="BQ23" s="159">
        <v>-1.5953999999999997</v>
      </c>
      <c r="BR23" s="159"/>
      <c r="BS23" s="159"/>
      <c r="BU23" s="159">
        <v>-2.295399999999999</v>
      </c>
      <c r="BV23" s="159"/>
      <c r="BW23" s="159"/>
    </row>
    <row r="24" spans="1:75" x14ac:dyDescent="0.25">
      <c r="A24" s="95">
        <v>41170</v>
      </c>
      <c r="B24" s="36">
        <v>41170</v>
      </c>
      <c r="C24" s="303">
        <v>15.05</v>
      </c>
      <c r="D24" s="303">
        <v>16.450000000000003</v>
      </c>
      <c r="E24" s="303">
        <v>17.149999999999999</v>
      </c>
      <c r="F24" s="303">
        <v>13.7</v>
      </c>
      <c r="G24" s="303">
        <v>17.950000000000003</v>
      </c>
      <c r="H24" s="303">
        <v>12.95</v>
      </c>
      <c r="I24" s="303">
        <v>12.25</v>
      </c>
      <c r="J24" s="104"/>
      <c r="K24" s="36">
        <v>42265</v>
      </c>
      <c r="L24" s="107">
        <v>14.432599999999999</v>
      </c>
      <c r="M24" s="98">
        <f t="shared" si="0"/>
        <v>14.545399999999999</v>
      </c>
      <c r="N24" s="107">
        <f t="shared" ref="N24:N87" si="1">AVERAGE(L22:L24)</f>
        <v>14.658533333333333</v>
      </c>
      <c r="O24" s="264"/>
      <c r="P24" s="177">
        <v>42265</v>
      </c>
      <c r="Q24" s="303">
        <v>15.05</v>
      </c>
      <c r="R24" s="219">
        <v>0.50460000000000171</v>
      </c>
      <c r="T24" s="303">
        <v>16.450000000000003</v>
      </c>
      <c r="U24" s="219">
        <v>1.9046000000000038</v>
      </c>
      <c r="W24" s="303">
        <v>17.149999999999999</v>
      </c>
      <c r="X24" s="219">
        <v>2.6045999999999996</v>
      </c>
      <c r="Z24" s="303">
        <v>13.7</v>
      </c>
      <c r="AA24" s="219">
        <v>-0.84539999999999971</v>
      </c>
      <c r="AC24" s="303">
        <v>17.950000000000003</v>
      </c>
      <c r="AD24" s="218">
        <v>3.4046000000000038</v>
      </c>
      <c r="AF24" s="303">
        <v>12.95</v>
      </c>
      <c r="AG24" s="218">
        <v>-1.5953999999999997</v>
      </c>
      <c r="AI24" s="303">
        <v>12.25</v>
      </c>
      <c r="AJ24" s="218">
        <v>-2.295399999999999</v>
      </c>
      <c r="AV24" s="36">
        <v>42266</v>
      </c>
      <c r="AW24" s="159">
        <v>1.0297000000000018</v>
      </c>
      <c r="AX24" s="159"/>
      <c r="AY24" s="159"/>
      <c r="BA24" s="159">
        <v>0.22970000000000113</v>
      </c>
      <c r="BB24" s="159"/>
      <c r="BC24" s="159"/>
      <c r="BE24" s="159">
        <v>4.829699999999999</v>
      </c>
      <c r="BF24" s="159"/>
      <c r="BG24" s="159"/>
      <c r="BI24" s="159">
        <v>2.6297000000000033</v>
      </c>
      <c r="BJ24" s="159"/>
      <c r="BK24" s="159"/>
      <c r="BM24" s="159">
        <v>2.329699999999999</v>
      </c>
      <c r="BN24" s="159"/>
      <c r="BO24" s="159"/>
      <c r="BQ24" s="159">
        <v>-3.1203000000000003</v>
      </c>
      <c r="BR24" s="159"/>
      <c r="BS24" s="159"/>
      <c r="BU24" s="159">
        <v>-1.3703000000000003</v>
      </c>
      <c r="BV24" s="159"/>
      <c r="BW24" s="159"/>
    </row>
    <row r="25" spans="1:75" x14ac:dyDescent="0.25">
      <c r="A25" s="95">
        <v>41171</v>
      </c>
      <c r="B25" s="36">
        <v>41171</v>
      </c>
      <c r="C25" s="303">
        <v>15.350000000000001</v>
      </c>
      <c r="D25" s="303">
        <v>14.55</v>
      </c>
      <c r="E25" s="303">
        <v>19.149999999999999</v>
      </c>
      <c r="F25" s="303">
        <v>16.950000000000003</v>
      </c>
      <c r="G25" s="303">
        <v>16.649999999999999</v>
      </c>
      <c r="H25" s="303">
        <v>11.2</v>
      </c>
      <c r="I25" s="303">
        <v>12.95</v>
      </c>
      <c r="J25" s="104"/>
      <c r="K25" s="36">
        <v>42266</v>
      </c>
      <c r="L25" s="107">
        <v>14.207999999999998</v>
      </c>
      <c r="M25" s="98">
        <f t="shared" si="0"/>
        <v>14.3203</v>
      </c>
      <c r="N25" s="107">
        <f t="shared" si="1"/>
        <v>14.432933333333333</v>
      </c>
      <c r="O25" s="264"/>
      <c r="P25" s="177">
        <v>42266</v>
      </c>
      <c r="Q25" s="303">
        <v>15.350000000000001</v>
      </c>
      <c r="R25" s="219">
        <v>1.0297000000000018</v>
      </c>
      <c r="T25" s="303">
        <v>14.55</v>
      </c>
      <c r="U25" s="219">
        <v>0.22970000000000113</v>
      </c>
      <c r="W25" s="303">
        <v>19.149999999999999</v>
      </c>
      <c r="X25" s="219">
        <v>4.829699999999999</v>
      </c>
      <c r="Z25" s="303">
        <v>16.950000000000003</v>
      </c>
      <c r="AA25" s="219">
        <v>2.6297000000000033</v>
      </c>
      <c r="AC25" s="303">
        <v>16.649999999999999</v>
      </c>
      <c r="AD25" s="218">
        <v>2.329699999999999</v>
      </c>
      <c r="AF25" s="303">
        <v>11.2</v>
      </c>
      <c r="AG25" s="218">
        <v>-3.1203000000000003</v>
      </c>
      <c r="AI25" s="303">
        <v>12.95</v>
      </c>
      <c r="AJ25" s="218">
        <v>-1.3703000000000003</v>
      </c>
      <c r="AV25" s="36">
        <v>42267</v>
      </c>
      <c r="AW25" s="159">
        <v>2.9038000000000004</v>
      </c>
      <c r="AX25" s="159">
        <v>0.3</v>
      </c>
      <c r="AY25" s="159"/>
      <c r="BA25" s="159">
        <v>-1.0961999999999996</v>
      </c>
      <c r="BB25" s="159">
        <v>-0.2</v>
      </c>
      <c r="BC25" s="159"/>
      <c r="BE25" s="159">
        <v>4.3537999999999997</v>
      </c>
      <c r="BF25" s="159">
        <v>0</v>
      </c>
      <c r="BG25" s="159"/>
      <c r="BI25" s="159">
        <v>6.2038000000000011</v>
      </c>
      <c r="BJ25" s="159">
        <v>-1.1000000000000001</v>
      </c>
      <c r="BK25" s="159"/>
      <c r="BM25" s="159">
        <v>-0.99619999999999997</v>
      </c>
      <c r="BN25" s="159">
        <v>0.2</v>
      </c>
      <c r="BO25" s="159"/>
      <c r="BQ25" s="159">
        <v>-4.2961999999999989</v>
      </c>
      <c r="BR25" s="159">
        <v>-0.2</v>
      </c>
      <c r="BS25" s="159"/>
      <c r="BU25" s="159">
        <v>-1.5461999999999989</v>
      </c>
      <c r="BV25" s="159">
        <v>0.3</v>
      </c>
      <c r="BW25" s="159"/>
    </row>
    <row r="26" spans="1:75" x14ac:dyDescent="0.25">
      <c r="A26" s="95">
        <v>41172</v>
      </c>
      <c r="B26" s="36">
        <v>41172</v>
      </c>
      <c r="C26" s="303">
        <v>17</v>
      </c>
      <c r="D26" s="303">
        <v>13</v>
      </c>
      <c r="E26" s="303">
        <v>18.45</v>
      </c>
      <c r="F26" s="303">
        <v>20.3</v>
      </c>
      <c r="G26" s="303">
        <v>13.1</v>
      </c>
      <c r="H26" s="303">
        <v>9.8000000000000007</v>
      </c>
      <c r="I26" s="303">
        <v>12.55</v>
      </c>
      <c r="J26" s="104"/>
      <c r="K26" s="36">
        <v>42267</v>
      </c>
      <c r="L26" s="107">
        <v>13.984399999999999</v>
      </c>
      <c r="M26" s="98">
        <f t="shared" si="0"/>
        <v>14.0962</v>
      </c>
      <c r="N26" s="107">
        <f t="shared" si="1"/>
        <v>14.208333333333334</v>
      </c>
      <c r="O26" s="264"/>
      <c r="P26" s="177">
        <v>42267</v>
      </c>
      <c r="Q26" s="303">
        <v>17</v>
      </c>
      <c r="R26" s="219">
        <v>2.9038000000000004</v>
      </c>
      <c r="T26" s="303">
        <v>13</v>
      </c>
      <c r="U26" s="219">
        <v>-1.0961999999999996</v>
      </c>
      <c r="W26" s="303">
        <v>18.45</v>
      </c>
      <c r="X26" s="219">
        <v>4.3537999999999997</v>
      </c>
      <c r="Z26" s="303">
        <v>20.3</v>
      </c>
      <c r="AA26" s="219">
        <v>6.2038000000000011</v>
      </c>
      <c r="AC26" s="303">
        <v>13.1</v>
      </c>
      <c r="AD26" s="218">
        <v>-0.99619999999999997</v>
      </c>
      <c r="AF26" s="303">
        <v>9.8000000000000007</v>
      </c>
      <c r="AG26" s="218">
        <v>-4.2961999999999989</v>
      </c>
      <c r="AI26" s="303">
        <v>12.55</v>
      </c>
      <c r="AJ26" s="218">
        <v>-1.5461999999999989</v>
      </c>
      <c r="AV26" s="36">
        <v>42268</v>
      </c>
      <c r="AW26" s="159">
        <v>2.7269000000000023</v>
      </c>
      <c r="AX26" s="159">
        <v>0.15864</v>
      </c>
      <c r="AY26" s="159"/>
      <c r="BA26" s="159">
        <v>0.32690000000000019</v>
      </c>
      <c r="BB26" s="159">
        <v>-0.3488</v>
      </c>
      <c r="BC26" s="159"/>
      <c r="BE26" s="159">
        <v>2.8769000000000009</v>
      </c>
      <c r="BF26" s="159">
        <v>-0.14135999999999999</v>
      </c>
      <c r="BG26" s="159"/>
      <c r="BI26" s="159">
        <v>4.2269000000000023</v>
      </c>
      <c r="BJ26" s="159">
        <v>-1.2190400000000001</v>
      </c>
      <c r="BK26" s="159"/>
      <c r="BM26" s="159">
        <v>-0.1230999999999991</v>
      </c>
      <c r="BN26" s="159">
        <v>5.1200000000000023E-2</v>
      </c>
      <c r="BO26" s="159"/>
      <c r="BQ26" s="159">
        <v>-3.5730999999999984</v>
      </c>
      <c r="BR26" s="159">
        <v>-0.37856000000000001</v>
      </c>
      <c r="BS26" s="159"/>
      <c r="BU26" s="159">
        <v>-0.6230999999999991</v>
      </c>
      <c r="BV26" s="159">
        <v>0.1512</v>
      </c>
      <c r="BW26" s="159"/>
    </row>
    <row r="27" spans="1:75" x14ac:dyDescent="0.25">
      <c r="A27" s="95">
        <v>41173</v>
      </c>
      <c r="B27" s="36">
        <v>41173</v>
      </c>
      <c r="C27" s="303">
        <v>16.600000000000001</v>
      </c>
      <c r="D27" s="303">
        <v>14.2</v>
      </c>
      <c r="E27" s="303">
        <v>16.75</v>
      </c>
      <c r="F27" s="303">
        <v>18.100000000000001</v>
      </c>
      <c r="G27" s="303">
        <v>13.75</v>
      </c>
      <c r="H27" s="303">
        <v>10.3</v>
      </c>
      <c r="I27" s="303">
        <v>13.25</v>
      </c>
      <c r="J27" s="104"/>
      <c r="K27" s="36">
        <v>42268</v>
      </c>
      <c r="L27" s="107">
        <v>13.761799999999999</v>
      </c>
      <c r="M27" s="98">
        <f t="shared" si="0"/>
        <v>13.873099999999999</v>
      </c>
      <c r="N27" s="107">
        <f t="shared" si="1"/>
        <v>13.984733333333333</v>
      </c>
      <c r="O27" s="264"/>
      <c r="P27" s="177">
        <v>42268</v>
      </c>
      <c r="Q27" s="303">
        <v>16.600000000000001</v>
      </c>
      <c r="R27" s="219">
        <v>2.7269000000000023</v>
      </c>
      <c r="T27" s="303">
        <v>14.2</v>
      </c>
      <c r="U27" s="219">
        <v>0.32690000000000019</v>
      </c>
      <c r="W27" s="303">
        <v>16.75</v>
      </c>
      <c r="X27" s="219">
        <v>2.8769000000000009</v>
      </c>
      <c r="Z27" s="303">
        <v>18.100000000000001</v>
      </c>
      <c r="AA27" s="219">
        <v>4.2269000000000023</v>
      </c>
      <c r="AC27" s="303">
        <v>13.75</v>
      </c>
      <c r="AD27" s="218">
        <v>-0.1230999999999991</v>
      </c>
      <c r="AF27" s="303">
        <v>10.3</v>
      </c>
      <c r="AG27" s="218">
        <v>-3.5730999999999984</v>
      </c>
      <c r="AI27" s="303">
        <v>13.25</v>
      </c>
      <c r="AJ27" s="218">
        <v>-0.6230999999999991</v>
      </c>
      <c r="AV27" s="36">
        <v>42269</v>
      </c>
      <c r="AW27" s="159">
        <v>2.2990000000000013</v>
      </c>
      <c r="AX27" s="159">
        <v>-4.9499999999999822E-3</v>
      </c>
      <c r="AY27" s="159"/>
      <c r="BA27" s="159">
        <v>-0.1509999999999998</v>
      </c>
      <c r="BB27" s="159">
        <v>-0.52100000000000002</v>
      </c>
      <c r="BC27" s="159"/>
      <c r="BE27" s="159">
        <v>2.0990000000000002</v>
      </c>
      <c r="BF27" s="159">
        <v>-0.30494999999999994</v>
      </c>
      <c r="BG27" s="159"/>
      <c r="BI27" s="159">
        <v>-1.1509999999999998</v>
      </c>
      <c r="BJ27" s="159">
        <v>-1.3912400000000003</v>
      </c>
      <c r="BK27" s="159"/>
      <c r="BM27" s="159">
        <v>2.1989999999999998</v>
      </c>
      <c r="BN27" s="159">
        <v>-0.11238999999999993</v>
      </c>
      <c r="BO27" s="159"/>
      <c r="BQ27" s="159">
        <v>-2.0510000000000002</v>
      </c>
      <c r="BR27" s="159">
        <v>-0.56798000000000004</v>
      </c>
      <c r="BS27" s="159"/>
      <c r="BU27" s="159">
        <v>0.29899999999999949</v>
      </c>
      <c r="BV27" s="159">
        <v>-2.0999999999999963E-2</v>
      </c>
      <c r="BW27" s="159"/>
    </row>
    <row r="28" spans="1:75" x14ac:dyDescent="0.25">
      <c r="A28" s="95">
        <v>41174</v>
      </c>
      <c r="B28" s="36">
        <v>41174</v>
      </c>
      <c r="C28" s="303">
        <v>15.950000000000001</v>
      </c>
      <c r="D28" s="303">
        <v>13.5</v>
      </c>
      <c r="E28" s="303">
        <v>15.75</v>
      </c>
      <c r="F28" s="303">
        <v>12.5</v>
      </c>
      <c r="G28" s="303">
        <v>15.85</v>
      </c>
      <c r="H28" s="303">
        <v>11.6</v>
      </c>
      <c r="I28" s="303">
        <v>13.95</v>
      </c>
      <c r="J28" s="104"/>
      <c r="K28" s="36">
        <v>42269</v>
      </c>
      <c r="L28" s="107">
        <v>13.540199999999999</v>
      </c>
      <c r="M28" s="98">
        <f t="shared" si="0"/>
        <v>13.651</v>
      </c>
      <c r="N28" s="107">
        <f t="shared" si="1"/>
        <v>13.762133333333333</v>
      </c>
      <c r="O28" s="264"/>
      <c r="P28" s="177">
        <v>42269</v>
      </c>
      <c r="Q28" s="303">
        <v>15.950000000000001</v>
      </c>
      <c r="R28" s="219">
        <v>2.2990000000000013</v>
      </c>
      <c r="T28" s="303">
        <v>13.5</v>
      </c>
      <c r="U28" s="219">
        <v>-0.1509999999999998</v>
      </c>
      <c r="W28" s="303">
        <v>15.75</v>
      </c>
      <c r="X28" s="219">
        <v>2.0990000000000002</v>
      </c>
      <c r="Z28" s="303">
        <v>12.5</v>
      </c>
      <c r="AA28" s="219">
        <v>-1.1509999999999998</v>
      </c>
      <c r="AC28" s="303">
        <v>15.85</v>
      </c>
      <c r="AD28" s="218">
        <v>2.1989999999999998</v>
      </c>
      <c r="AF28" s="303">
        <v>11.6</v>
      </c>
      <c r="AG28" s="218">
        <v>-2.0510000000000002</v>
      </c>
      <c r="AI28" s="303">
        <v>13.95</v>
      </c>
      <c r="AJ28" s="218">
        <v>0.29899999999999949</v>
      </c>
      <c r="AV28" s="36">
        <v>42270</v>
      </c>
      <c r="AW28" s="159">
        <v>2.6201000000000008</v>
      </c>
      <c r="AX28" s="159">
        <v>-0.19038999999999995</v>
      </c>
      <c r="AY28" s="159"/>
      <c r="BA28" s="159">
        <v>-1.0299000000000014</v>
      </c>
      <c r="BB28" s="159">
        <v>-0.71619999999999995</v>
      </c>
      <c r="BC28" s="159"/>
      <c r="BE28" s="159">
        <v>2.0200999999999993</v>
      </c>
      <c r="BF28" s="159">
        <v>-0.49038999999999988</v>
      </c>
      <c r="BG28" s="159"/>
      <c r="BI28" s="159">
        <v>-1.3798999999999992</v>
      </c>
      <c r="BJ28" s="159">
        <v>-1.5864400000000003</v>
      </c>
      <c r="BK28" s="159"/>
      <c r="BM28" s="159">
        <v>1.2200999999999986</v>
      </c>
      <c r="BN28" s="159">
        <v>-0.30368599999999996</v>
      </c>
      <c r="BO28" s="159"/>
      <c r="BQ28" s="159">
        <v>-0.52990000000000137</v>
      </c>
      <c r="BR28" s="159">
        <v>-0.76318000000000008</v>
      </c>
      <c r="BS28" s="159"/>
      <c r="BU28" s="159">
        <v>0.22010000000000041</v>
      </c>
      <c r="BV28" s="159">
        <v>-0.2162</v>
      </c>
      <c r="BW28" s="159"/>
    </row>
    <row r="29" spans="1:75" x14ac:dyDescent="0.25">
      <c r="A29" s="95">
        <v>41175</v>
      </c>
      <c r="B29" s="36">
        <v>41175</v>
      </c>
      <c r="C29" s="303">
        <v>16.05</v>
      </c>
      <c r="D29" s="303">
        <v>12.399999999999999</v>
      </c>
      <c r="E29" s="303">
        <v>15.45</v>
      </c>
      <c r="F29" s="303">
        <v>12.05</v>
      </c>
      <c r="G29" s="303">
        <v>14.649999999999999</v>
      </c>
      <c r="H29" s="303">
        <v>12.899999999999999</v>
      </c>
      <c r="I29" s="303">
        <v>13.65</v>
      </c>
      <c r="J29" s="104"/>
      <c r="K29" s="36">
        <v>42270</v>
      </c>
      <c r="L29" s="107">
        <v>13.319599999999999</v>
      </c>
      <c r="M29" s="98">
        <f t="shared" si="0"/>
        <v>13.4299</v>
      </c>
      <c r="N29" s="107">
        <f t="shared" si="1"/>
        <v>13.540533333333334</v>
      </c>
      <c r="O29" s="264"/>
      <c r="P29" s="177">
        <v>42270</v>
      </c>
      <c r="Q29" s="303">
        <v>16.05</v>
      </c>
      <c r="R29" s="219">
        <v>2.6201000000000008</v>
      </c>
      <c r="T29" s="303">
        <v>12.399999999999999</v>
      </c>
      <c r="U29" s="219">
        <v>-1.0299000000000014</v>
      </c>
      <c r="W29" s="303">
        <v>15.45</v>
      </c>
      <c r="X29" s="219">
        <v>2.0200999999999993</v>
      </c>
      <c r="Z29" s="303">
        <v>12.05</v>
      </c>
      <c r="AA29" s="219">
        <v>-1.3798999999999992</v>
      </c>
      <c r="AC29" s="303">
        <v>14.649999999999999</v>
      </c>
      <c r="AD29" s="218">
        <v>1.2200999999999986</v>
      </c>
      <c r="AF29" s="303">
        <v>12.899999999999999</v>
      </c>
      <c r="AG29" s="218">
        <v>-0.52990000000000137</v>
      </c>
      <c r="AI29" s="303">
        <v>13.65</v>
      </c>
      <c r="AJ29" s="218">
        <v>0.22010000000000041</v>
      </c>
      <c r="AV29" s="36">
        <v>42271</v>
      </c>
      <c r="AW29" s="159">
        <v>2.7902000000000005</v>
      </c>
      <c r="AX29" s="159">
        <v>-0.39729999999999993</v>
      </c>
      <c r="AY29" s="159"/>
      <c r="BA29" s="159">
        <v>-1.1097999999999999</v>
      </c>
      <c r="BB29" s="159">
        <v>-0.93399999999999994</v>
      </c>
      <c r="BC29" s="159"/>
      <c r="BE29" s="159">
        <v>3.8402000000000012</v>
      </c>
      <c r="BF29" s="159">
        <v>-0.68640999999999985</v>
      </c>
      <c r="BG29" s="159"/>
      <c r="BI29" s="159">
        <v>0.39020000000000188</v>
      </c>
      <c r="BJ29" s="159">
        <v>-1.8042400000000003</v>
      </c>
      <c r="BK29" s="159"/>
      <c r="BM29" s="159">
        <v>1.190199999999999</v>
      </c>
      <c r="BN29" s="159">
        <v>-0.51712999999999987</v>
      </c>
      <c r="BO29" s="159"/>
      <c r="BQ29" s="159">
        <v>-0.75980000000000025</v>
      </c>
      <c r="BR29" s="159">
        <v>-0.98098000000000007</v>
      </c>
      <c r="BS29" s="159"/>
      <c r="BU29" s="159">
        <v>0.54020000000000046</v>
      </c>
      <c r="BV29" s="159">
        <v>-0.434</v>
      </c>
      <c r="BW29" s="159"/>
    </row>
    <row r="30" spans="1:75" x14ac:dyDescent="0.25">
      <c r="A30" s="95">
        <v>41176</v>
      </c>
      <c r="B30" s="36">
        <v>41176</v>
      </c>
      <c r="C30" s="303">
        <v>16</v>
      </c>
      <c r="D30" s="303">
        <v>12.1</v>
      </c>
      <c r="E30" s="303">
        <v>17.05</v>
      </c>
      <c r="F30" s="303">
        <v>13.600000000000001</v>
      </c>
      <c r="G30" s="303">
        <v>14.399999999999999</v>
      </c>
      <c r="H30" s="303">
        <v>12.45</v>
      </c>
      <c r="I30" s="303">
        <v>13.75</v>
      </c>
      <c r="J30" s="104"/>
      <c r="K30" s="36">
        <v>42271</v>
      </c>
      <c r="L30" s="107">
        <v>13.1</v>
      </c>
      <c r="M30" s="98">
        <f t="shared" si="0"/>
        <v>13.2098</v>
      </c>
      <c r="N30" s="107">
        <f t="shared" si="1"/>
        <v>13.319933333333333</v>
      </c>
      <c r="O30" s="264"/>
      <c r="P30" s="177">
        <v>42271</v>
      </c>
      <c r="Q30" s="303">
        <v>16</v>
      </c>
      <c r="R30" s="219">
        <v>2.7902000000000005</v>
      </c>
      <c r="T30" s="303">
        <v>12.1</v>
      </c>
      <c r="U30" s="219">
        <v>-1.1097999999999999</v>
      </c>
      <c r="W30" s="303">
        <v>17.05</v>
      </c>
      <c r="X30" s="219">
        <v>3.8402000000000012</v>
      </c>
      <c r="Z30" s="303">
        <v>13.600000000000001</v>
      </c>
      <c r="AA30" s="219">
        <v>0.39020000000000188</v>
      </c>
      <c r="AC30" s="303">
        <v>14.399999999999999</v>
      </c>
      <c r="AD30" s="218">
        <v>1.190199999999999</v>
      </c>
      <c r="AF30" s="303">
        <v>12.45</v>
      </c>
      <c r="AG30" s="218">
        <v>-0.75980000000000025</v>
      </c>
      <c r="AI30" s="303">
        <v>13.75</v>
      </c>
      <c r="AJ30" s="218">
        <v>0.54020000000000046</v>
      </c>
      <c r="AV30" s="36">
        <v>42272</v>
      </c>
      <c r="AW30" s="159">
        <v>4.4092999999999982</v>
      </c>
      <c r="AX30" s="159">
        <v>-0.58929999999999993</v>
      </c>
      <c r="AY30" s="159"/>
      <c r="BA30" s="159">
        <v>-1.9406999999999996</v>
      </c>
      <c r="BB30" s="159">
        <v>-1.1739999999999999</v>
      </c>
      <c r="BC30" s="159"/>
      <c r="BE30" s="159">
        <v>4.1592999999999982</v>
      </c>
      <c r="BF30" s="159">
        <v>-0.87840999999999991</v>
      </c>
      <c r="BG30" s="159"/>
      <c r="BI30" s="159">
        <v>2.4092999999999982</v>
      </c>
      <c r="BJ30" s="159">
        <v>-2.0322400000000003</v>
      </c>
      <c r="BK30" s="159"/>
      <c r="BM30" s="159">
        <v>2.7592999999999996</v>
      </c>
      <c r="BN30" s="159">
        <v>-0.74512999999999985</v>
      </c>
      <c r="BO30" s="159"/>
      <c r="BQ30" s="159">
        <v>-1.5407000000000011</v>
      </c>
      <c r="BR30" s="159">
        <v>-1.22098</v>
      </c>
      <c r="BS30" s="159"/>
      <c r="BU30" s="159">
        <v>0.20929999999999893</v>
      </c>
      <c r="BV30" s="159">
        <v>-0.67399999999999993</v>
      </c>
      <c r="BW30" s="159"/>
    </row>
    <row r="31" spans="1:75" x14ac:dyDescent="0.25">
      <c r="A31" s="95">
        <v>41177</v>
      </c>
      <c r="B31" s="36">
        <v>41177</v>
      </c>
      <c r="C31" s="303">
        <v>17.399999999999999</v>
      </c>
      <c r="D31" s="303">
        <v>11.05</v>
      </c>
      <c r="E31" s="303">
        <v>17.149999999999999</v>
      </c>
      <c r="F31" s="303">
        <v>15.399999999999999</v>
      </c>
      <c r="G31" s="303">
        <v>15.75</v>
      </c>
      <c r="H31" s="303">
        <v>11.45</v>
      </c>
      <c r="I31" s="303">
        <v>13.2</v>
      </c>
      <c r="J31" s="104"/>
      <c r="K31" s="36">
        <v>42272</v>
      </c>
      <c r="L31" s="107">
        <v>12.881399999999999</v>
      </c>
      <c r="M31" s="98">
        <f t="shared" si="0"/>
        <v>12.9907</v>
      </c>
      <c r="N31" s="107">
        <f t="shared" si="1"/>
        <v>13.100333333333333</v>
      </c>
      <c r="O31" s="264"/>
      <c r="P31" s="177">
        <v>42272</v>
      </c>
      <c r="Q31" s="303">
        <v>17.399999999999999</v>
      </c>
      <c r="R31" s="219">
        <v>4.4092999999999982</v>
      </c>
      <c r="T31" s="303">
        <v>11.05</v>
      </c>
      <c r="U31" s="219">
        <v>-1.9406999999999996</v>
      </c>
      <c r="W31" s="303">
        <v>17.149999999999999</v>
      </c>
      <c r="X31" s="219">
        <v>4.1592999999999982</v>
      </c>
      <c r="Z31" s="303">
        <v>15.399999999999999</v>
      </c>
      <c r="AA31" s="219">
        <v>2.4092999999999982</v>
      </c>
      <c r="AC31" s="303">
        <v>15.75</v>
      </c>
      <c r="AD31" s="218">
        <v>2.7592999999999996</v>
      </c>
      <c r="AF31" s="303">
        <v>11.45</v>
      </c>
      <c r="AG31" s="218">
        <v>-1.5407000000000011</v>
      </c>
      <c r="AI31" s="303">
        <v>13.2</v>
      </c>
      <c r="AJ31" s="218">
        <v>0.20929999999999893</v>
      </c>
      <c r="AV31" s="36">
        <v>42273</v>
      </c>
      <c r="AW31" s="159">
        <v>3.8274000000000026</v>
      </c>
      <c r="AX31" s="159">
        <v>-0.82491999999999988</v>
      </c>
      <c r="AY31" s="159"/>
      <c r="BA31" s="159">
        <v>-1.5225999999999988</v>
      </c>
      <c r="BB31" s="159">
        <v>-1.4358</v>
      </c>
      <c r="BC31" s="159"/>
      <c r="BE31" s="159">
        <v>1.9274000000000004</v>
      </c>
      <c r="BF31" s="159">
        <v>-1.1349739999999999</v>
      </c>
      <c r="BG31" s="159"/>
      <c r="BI31" s="159">
        <v>1.5774000000000008</v>
      </c>
      <c r="BJ31" s="159">
        <v>-2.2888040000000003</v>
      </c>
      <c r="BK31" s="159"/>
      <c r="BM31" s="159">
        <v>3.7274000000000012</v>
      </c>
      <c r="BN31" s="159">
        <v>-0.9807499999999999</v>
      </c>
      <c r="BO31" s="159"/>
      <c r="BQ31" s="159">
        <v>-7.2599999999999554E-2</v>
      </c>
      <c r="BR31" s="159">
        <v>-1.48278</v>
      </c>
      <c r="BS31" s="159"/>
      <c r="BU31" s="159">
        <v>-0.87259999999999849</v>
      </c>
      <c r="BV31" s="159">
        <v>-0.93579999999999997</v>
      </c>
      <c r="BW31" s="159"/>
    </row>
    <row r="32" spans="1:75" x14ac:dyDescent="0.25">
      <c r="A32" s="95">
        <v>41178</v>
      </c>
      <c r="B32" s="36">
        <v>41178</v>
      </c>
      <c r="C32" s="303">
        <v>16.600000000000001</v>
      </c>
      <c r="D32" s="303">
        <v>11.25</v>
      </c>
      <c r="E32" s="303">
        <v>14.7</v>
      </c>
      <c r="F32" s="303">
        <v>14.35</v>
      </c>
      <c r="G32" s="303">
        <v>16.5</v>
      </c>
      <c r="H32" s="303">
        <v>12.7</v>
      </c>
      <c r="I32" s="303">
        <v>11.9</v>
      </c>
      <c r="J32" s="104"/>
      <c r="K32" s="36">
        <v>42273</v>
      </c>
      <c r="L32" s="107">
        <v>12.663799999999998</v>
      </c>
      <c r="M32" s="98">
        <f t="shared" si="0"/>
        <v>12.772599999999999</v>
      </c>
      <c r="N32" s="107">
        <f t="shared" si="1"/>
        <v>12.881733333333335</v>
      </c>
      <c r="O32" s="264"/>
      <c r="P32" s="177">
        <v>42273</v>
      </c>
      <c r="Q32" s="303">
        <v>16.600000000000001</v>
      </c>
      <c r="R32" s="219">
        <v>3.8274000000000026</v>
      </c>
      <c r="T32" s="303">
        <v>11.25</v>
      </c>
      <c r="U32" s="219">
        <v>-1.5225999999999988</v>
      </c>
      <c r="W32" s="303">
        <v>14.7</v>
      </c>
      <c r="X32" s="219">
        <v>1.9274000000000004</v>
      </c>
      <c r="Z32" s="303">
        <v>14.35</v>
      </c>
      <c r="AA32" s="219">
        <v>1.5774000000000008</v>
      </c>
      <c r="AC32" s="303">
        <v>16.5</v>
      </c>
      <c r="AD32" s="218">
        <v>3.7274000000000012</v>
      </c>
      <c r="AF32" s="303">
        <v>12.7</v>
      </c>
      <c r="AG32" s="218">
        <v>-7.2599999999999554E-2</v>
      </c>
      <c r="AI32" s="303">
        <v>11.9</v>
      </c>
      <c r="AJ32" s="218">
        <v>-0.87259999999999849</v>
      </c>
      <c r="AV32" s="36">
        <v>42274</v>
      </c>
      <c r="AW32" s="159">
        <v>1.4445000000000014</v>
      </c>
      <c r="AX32" s="159">
        <v>-1.1024559999999999</v>
      </c>
      <c r="AY32" s="159"/>
      <c r="BA32" s="159">
        <v>-3.1554999999999982</v>
      </c>
      <c r="BB32" s="159">
        <v>-1.7756399999999999</v>
      </c>
      <c r="BC32" s="159"/>
      <c r="BE32" s="159">
        <v>1.2445000000000022</v>
      </c>
      <c r="BF32" s="159">
        <v>-1.4125099999999999</v>
      </c>
      <c r="BG32" s="159"/>
      <c r="BI32" s="159">
        <v>-1.2554999999999978</v>
      </c>
      <c r="BJ32" s="159">
        <v>-2.5720040000000006</v>
      </c>
      <c r="BK32" s="159"/>
      <c r="BM32" s="159">
        <v>4.3945000000000007</v>
      </c>
      <c r="BN32" s="159">
        <v>-1.2073100000000001</v>
      </c>
      <c r="BO32" s="159"/>
      <c r="BQ32" s="159">
        <v>1.0445000000000029</v>
      </c>
      <c r="BR32" s="159">
        <v>-1.760316</v>
      </c>
      <c r="BS32" s="159"/>
      <c r="BU32" s="159">
        <v>0.49450000000000216</v>
      </c>
      <c r="BV32" s="159">
        <v>-1.2190000000000001</v>
      </c>
      <c r="BW32" s="159"/>
    </row>
    <row r="33" spans="1:75" x14ac:dyDescent="0.25">
      <c r="A33" s="95">
        <v>41179</v>
      </c>
      <c r="B33" s="36">
        <v>41179</v>
      </c>
      <c r="C33" s="303">
        <v>14</v>
      </c>
      <c r="D33" s="303">
        <v>9.4</v>
      </c>
      <c r="E33" s="303">
        <v>13.8</v>
      </c>
      <c r="F33" s="303">
        <v>11.3</v>
      </c>
      <c r="G33" s="303">
        <v>16.95</v>
      </c>
      <c r="H33" s="303">
        <v>13.600000000000001</v>
      </c>
      <c r="I33" s="303">
        <v>13.05</v>
      </c>
      <c r="J33" s="104"/>
      <c r="K33" s="36">
        <v>42274</v>
      </c>
      <c r="L33" s="107">
        <v>12.447199999999999</v>
      </c>
      <c r="M33" s="98">
        <f t="shared" si="0"/>
        <v>12.555499999999999</v>
      </c>
      <c r="N33" s="107">
        <f t="shared" si="1"/>
        <v>12.664133333333332</v>
      </c>
      <c r="O33" s="264"/>
      <c r="P33" s="177">
        <v>42274</v>
      </c>
      <c r="Q33" s="303">
        <v>14</v>
      </c>
      <c r="R33" s="219">
        <v>1.4445000000000014</v>
      </c>
      <c r="T33" s="303">
        <v>9.4</v>
      </c>
      <c r="U33" s="219">
        <v>-3.1554999999999982</v>
      </c>
      <c r="W33" s="303">
        <v>13.8</v>
      </c>
      <c r="X33" s="219">
        <v>1.2445000000000022</v>
      </c>
      <c r="Z33" s="303">
        <v>11.3</v>
      </c>
      <c r="AA33" s="219">
        <v>-1.2554999999999978</v>
      </c>
      <c r="AC33" s="303">
        <v>16.95</v>
      </c>
      <c r="AD33" s="218">
        <v>4.3945000000000007</v>
      </c>
      <c r="AF33" s="303">
        <v>13.600000000000001</v>
      </c>
      <c r="AG33" s="218">
        <v>1.0445000000000029</v>
      </c>
      <c r="AI33" s="303">
        <v>13.05</v>
      </c>
      <c r="AJ33" s="218">
        <v>0.49450000000000216</v>
      </c>
      <c r="AV33" s="36">
        <v>42275</v>
      </c>
      <c r="AW33" s="159">
        <v>1.6105999999999998</v>
      </c>
      <c r="AX33" s="159">
        <v>-1.4005719999999999</v>
      </c>
      <c r="AY33" s="159"/>
      <c r="BA33" s="159">
        <v>-1.5893999999999995</v>
      </c>
      <c r="BB33" s="159">
        <v>-2.0798399999999999</v>
      </c>
      <c r="BC33" s="159"/>
      <c r="BE33" s="159">
        <v>1.8605999999999998</v>
      </c>
      <c r="BF33" s="159">
        <v>-1.710626</v>
      </c>
      <c r="BG33" s="159"/>
      <c r="BI33" s="159">
        <v>-1.6394000000000002</v>
      </c>
      <c r="BJ33" s="159">
        <v>-2.8762040000000004</v>
      </c>
      <c r="BK33" s="159"/>
      <c r="BM33" s="159">
        <v>2.4106000000000005</v>
      </c>
      <c r="BN33" s="159">
        <v>-1.4963</v>
      </c>
      <c r="BO33" s="159"/>
      <c r="BQ33" s="159">
        <v>1.9606000000000012</v>
      </c>
      <c r="BR33" s="159">
        <v>-2.0584319999999998</v>
      </c>
      <c r="BS33" s="159"/>
      <c r="BU33" s="159">
        <v>1.8105999999999991</v>
      </c>
      <c r="BV33" s="159">
        <v>-1.5171160000000001</v>
      </c>
      <c r="BW33" s="159"/>
    </row>
    <row r="34" spans="1:75" x14ac:dyDescent="0.25">
      <c r="A34" s="95">
        <v>41180</v>
      </c>
      <c r="B34" s="36">
        <v>41180</v>
      </c>
      <c r="C34" s="303">
        <v>13.95</v>
      </c>
      <c r="D34" s="303">
        <v>10.75</v>
      </c>
      <c r="E34" s="303">
        <v>14.2</v>
      </c>
      <c r="F34" s="303">
        <v>10.7</v>
      </c>
      <c r="G34" s="303">
        <v>14.75</v>
      </c>
      <c r="H34" s="303">
        <v>14.3</v>
      </c>
      <c r="I34" s="303">
        <v>14.149999999999999</v>
      </c>
      <c r="J34" s="104"/>
      <c r="K34" s="36">
        <v>42275</v>
      </c>
      <c r="L34" s="107">
        <v>12.2316</v>
      </c>
      <c r="M34" s="98">
        <f t="shared" si="0"/>
        <v>12.339399999999999</v>
      </c>
      <c r="N34" s="107">
        <f t="shared" si="1"/>
        <v>12.447533333333332</v>
      </c>
      <c r="O34" s="264"/>
      <c r="P34" s="177">
        <v>42275</v>
      </c>
      <c r="Q34" s="303">
        <v>13.95</v>
      </c>
      <c r="R34" s="219">
        <v>1.6105999999999998</v>
      </c>
      <c r="T34" s="303">
        <v>10.75</v>
      </c>
      <c r="U34" s="219">
        <v>-1.5893999999999995</v>
      </c>
      <c r="W34" s="303">
        <v>14.2</v>
      </c>
      <c r="X34" s="219">
        <v>1.8605999999999998</v>
      </c>
      <c r="Z34" s="303">
        <v>10.7</v>
      </c>
      <c r="AA34" s="219">
        <v>-1.6394000000000002</v>
      </c>
      <c r="AC34" s="303">
        <v>14.75</v>
      </c>
      <c r="AD34" s="218">
        <v>2.4106000000000005</v>
      </c>
      <c r="AF34" s="303">
        <v>14.3</v>
      </c>
      <c r="AG34" s="218">
        <v>1.9606000000000012</v>
      </c>
      <c r="AI34" s="303">
        <v>14.149999999999999</v>
      </c>
      <c r="AJ34" s="218">
        <v>1.8105999999999991</v>
      </c>
      <c r="AV34" s="36">
        <v>42276</v>
      </c>
      <c r="AW34" s="159">
        <v>3.5257000000000005</v>
      </c>
      <c r="AX34" s="159">
        <v>-1.6928919999999998</v>
      </c>
      <c r="AY34" s="159"/>
      <c r="BA34" s="159">
        <v>0.67570000000000086</v>
      </c>
      <c r="BB34" s="159">
        <v>-2.4046399999999997</v>
      </c>
      <c r="BC34" s="159"/>
      <c r="BE34" s="159">
        <v>1.5756999999999994</v>
      </c>
      <c r="BF34" s="159">
        <v>-2.0289299999999999</v>
      </c>
      <c r="BG34" s="159"/>
      <c r="BI34" s="159">
        <v>-1.1743000000000006</v>
      </c>
      <c r="BJ34" s="159">
        <v>-3.2010040000000002</v>
      </c>
      <c r="BK34" s="159"/>
      <c r="BM34" s="159">
        <v>0.2757000000000005</v>
      </c>
      <c r="BN34" s="159">
        <v>-1.8210999999999997</v>
      </c>
      <c r="BO34" s="159"/>
      <c r="BQ34" s="159">
        <v>3.0756999999999994</v>
      </c>
      <c r="BR34" s="159">
        <v>-2.350752</v>
      </c>
      <c r="BS34" s="159"/>
      <c r="BU34" s="159">
        <v>0.17570000000000086</v>
      </c>
      <c r="BV34" s="159">
        <v>-1.8419160000000001</v>
      </c>
      <c r="BW34" s="159"/>
    </row>
    <row r="35" spans="1:75" x14ac:dyDescent="0.25">
      <c r="A35" s="95">
        <v>41181</v>
      </c>
      <c r="B35" s="36">
        <v>41181</v>
      </c>
      <c r="C35" s="303">
        <v>15.65</v>
      </c>
      <c r="D35" s="303">
        <v>12.8</v>
      </c>
      <c r="E35" s="303">
        <v>13.7</v>
      </c>
      <c r="F35" s="303">
        <v>10.95</v>
      </c>
      <c r="G35" s="303">
        <v>12.4</v>
      </c>
      <c r="H35" s="303">
        <v>15.2</v>
      </c>
      <c r="I35" s="303">
        <v>12.3</v>
      </c>
      <c r="J35" s="104"/>
      <c r="K35" s="36">
        <v>42276</v>
      </c>
      <c r="L35" s="107">
        <v>12.016999999999999</v>
      </c>
      <c r="M35" s="98">
        <f t="shared" si="0"/>
        <v>12.1243</v>
      </c>
      <c r="N35" s="107">
        <f t="shared" si="1"/>
        <v>12.231933333333332</v>
      </c>
      <c r="O35" s="264"/>
      <c r="P35" s="177">
        <v>42276</v>
      </c>
      <c r="Q35" s="303">
        <v>15.65</v>
      </c>
      <c r="R35" s="219">
        <v>3.5257000000000005</v>
      </c>
      <c r="T35" s="303">
        <v>12.8</v>
      </c>
      <c r="U35" s="219">
        <v>0.67570000000000086</v>
      </c>
      <c r="W35" s="303">
        <v>13.7</v>
      </c>
      <c r="X35" s="219">
        <v>1.5756999999999994</v>
      </c>
      <c r="Z35" s="303">
        <v>10.95</v>
      </c>
      <c r="AA35" s="219">
        <v>-1.1743000000000006</v>
      </c>
      <c r="AC35" s="303">
        <v>12.4</v>
      </c>
      <c r="AD35" s="218">
        <v>0.2757000000000005</v>
      </c>
      <c r="AF35" s="303">
        <v>15.2</v>
      </c>
      <c r="AG35" s="218">
        <v>3.0756999999999994</v>
      </c>
      <c r="AI35" s="303">
        <v>12.3</v>
      </c>
      <c r="AJ35" s="218">
        <v>0.17570000000000086</v>
      </c>
      <c r="AV35" s="36">
        <v>42277</v>
      </c>
      <c r="AW35" s="159">
        <v>3.4898000000000007</v>
      </c>
      <c r="AX35" s="159">
        <v>-2.0033919999999998</v>
      </c>
      <c r="AY35" s="159"/>
      <c r="BA35" s="159">
        <v>-0.56020000000000003</v>
      </c>
      <c r="BB35" s="159">
        <v>-2.7496399999999994</v>
      </c>
      <c r="BC35" s="159"/>
      <c r="BE35" s="159">
        <v>0.88980000000000103</v>
      </c>
      <c r="BF35" s="159">
        <v>-2.3739299999999997</v>
      </c>
      <c r="BG35" s="159"/>
      <c r="BI35" s="159">
        <v>-0.86019999999999897</v>
      </c>
      <c r="BJ35" s="159">
        <v>-3.5460040000000004</v>
      </c>
      <c r="BK35" s="159"/>
      <c r="BM35" s="159">
        <v>1.889800000000001</v>
      </c>
      <c r="BN35" s="159">
        <v>-2.1591999999999993</v>
      </c>
      <c r="BO35" s="159"/>
      <c r="BQ35" s="159">
        <v>1.5898000000000003</v>
      </c>
      <c r="BR35" s="159">
        <v>-2.6888519999999998</v>
      </c>
      <c r="BS35" s="159"/>
      <c r="BU35" s="159">
        <v>-1.4101999999999997</v>
      </c>
      <c r="BV35" s="159">
        <v>-2.1869160000000001</v>
      </c>
      <c r="BW35" s="159"/>
    </row>
    <row r="36" spans="1:75" x14ac:dyDescent="0.25">
      <c r="A36" s="95">
        <v>41182</v>
      </c>
      <c r="B36" s="36">
        <v>41182</v>
      </c>
      <c r="C36" s="303">
        <v>15.4</v>
      </c>
      <c r="D36" s="303">
        <v>11.35</v>
      </c>
      <c r="E36" s="303">
        <v>12.8</v>
      </c>
      <c r="F36" s="303">
        <v>11.05</v>
      </c>
      <c r="G36" s="303">
        <v>13.8</v>
      </c>
      <c r="H36" s="303">
        <v>13.5</v>
      </c>
      <c r="I36" s="303">
        <v>10.5</v>
      </c>
      <c r="J36" s="104"/>
      <c r="K36" s="36">
        <v>42277</v>
      </c>
      <c r="L36" s="107">
        <v>11.8034</v>
      </c>
      <c r="M36" s="98">
        <f t="shared" si="0"/>
        <v>11.9102</v>
      </c>
      <c r="N36" s="107">
        <f t="shared" si="1"/>
        <v>12.017333333333333</v>
      </c>
      <c r="O36" s="264"/>
      <c r="P36" s="177">
        <v>42277</v>
      </c>
      <c r="Q36" s="303">
        <v>15.4</v>
      </c>
      <c r="R36" s="219">
        <v>3.4898000000000007</v>
      </c>
      <c r="T36" s="303">
        <v>11.35</v>
      </c>
      <c r="U36" s="219">
        <v>-0.56020000000000003</v>
      </c>
      <c r="W36" s="303">
        <v>12.8</v>
      </c>
      <c r="X36" s="219">
        <v>0.88980000000000103</v>
      </c>
      <c r="Z36" s="303">
        <v>11.05</v>
      </c>
      <c r="AA36" s="219">
        <v>-0.86019999999999897</v>
      </c>
      <c r="AC36" s="303">
        <v>13.8</v>
      </c>
      <c r="AD36" s="218">
        <v>1.889800000000001</v>
      </c>
      <c r="AF36" s="303">
        <v>13.5</v>
      </c>
      <c r="AG36" s="218">
        <v>1.5898000000000003</v>
      </c>
      <c r="AI36" s="303">
        <v>10.5</v>
      </c>
      <c r="AJ36" s="218">
        <v>-1.4101999999999997</v>
      </c>
      <c r="AV36" s="36">
        <v>42278</v>
      </c>
      <c r="AW36" s="159">
        <v>2.4529000000000014</v>
      </c>
      <c r="AX36" s="159">
        <v>-2.3499519999999996</v>
      </c>
      <c r="AY36" s="159"/>
      <c r="BA36" s="159">
        <v>-1.2470999999999997</v>
      </c>
      <c r="BB36" s="159">
        <v>-3.1144399999999992</v>
      </c>
      <c r="BC36" s="159"/>
      <c r="BE36" s="159">
        <v>-9.7099999999999298E-2</v>
      </c>
      <c r="BF36" s="159">
        <v>-2.7387299999999994</v>
      </c>
      <c r="BG36" s="159"/>
      <c r="BI36" s="159">
        <v>0.85290000000000177</v>
      </c>
      <c r="BJ36" s="159">
        <v>-3.9108040000000002</v>
      </c>
      <c r="BK36" s="159"/>
      <c r="BM36" s="159">
        <v>2.7529000000000003</v>
      </c>
      <c r="BN36" s="159">
        <v>-2.5057599999999991</v>
      </c>
      <c r="BO36" s="159"/>
      <c r="BQ36" s="159">
        <v>0.30290000000000106</v>
      </c>
      <c r="BR36" s="159">
        <v>-3.0536519999999996</v>
      </c>
      <c r="BS36" s="159"/>
      <c r="BU36" s="159">
        <v>-1.1470999999999982</v>
      </c>
      <c r="BV36" s="159">
        <v>-2.5517159999999999</v>
      </c>
      <c r="BW36" s="159"/>
    </row>
    <row r="37" spans="1:75" x14ac:dyDescent="0.25">
      <c r="A37" s="95">
        <v>41183</v>
      </c>
      <c r="B37" s="36">
        <v>41183</v>
      </c>
      <c r="C37" s="303">
        <v>14.15</v>
      </c>
      <c r="D37" s="303">
        <v>10.45</v>
      </c>
      <c r="E37" s="303">
        <v>11.6</v>
      </c>
      <c r="F37" s="303">
        <v>12.55</v>
      </c>
      <c r="G37" s="303">
        <v>14.45</v>
      </c>
      <c r="H37" s="303">
        <v>12</v>
      </c>
      <c r="I37" s="303">
        <v>10.55</v>
      </c>
      <c r="J37" s="104"/>
      <c r="K37" s="36">
        <v>42278</v>
      </c>
      <c r="L37" s="107">
        <v>11.5908</v>
      </c>
      <c r="M37" s="98">
        <f t="shared" si="0"/>
        <v>11.697099999999999</v>
      </c>
      <c r="N37" s="107">
        <f t="shared" si="1"/>
        <v>11.803733333333334</v>
      </c>
      <c r="O37" s="264"/>
      <c r="P37" s="177">
        <v>42278</v>
      </c>
      <c r="Q37" s="303">
        <v>14.15</v>
      </c>
      <c r="R37" s="219">
        <v>2.4529000000000014</v>
      </c>
      <c r="T37" s="303">
        <v>10.45</v>
      </c>
      <c r="U37" s="219">
        <v>-1.2470999999999997</v>
      </c>
      <c r="W37" s="303">
        <v>11.6</v>
      </c>
      <c r="X37" s="219">
        <v>-9.7099999999999298E-2</v>
      </c>
      <c r="Z37" s="303">
        <v>12.55</v>
      </c>
      <c r="AA37" s="219">
        <v>0.85290000000000177</v>
      </c>
      <c r="AC37" s="303">
        <v>14.45</v>
      </c>
      <c r="AD37" s="218">
        <v>2.7529000000000003</v>
      </c>
      <c r="AF37" s="303">
        <v>12</v>
      </c>
      <c r="AG37" s="218">
        <v>0.30290000000000106</v>
      </c>
      <c r="AI37" s="303">
        <v>10.55</v>
      </c>
      <c r="AJ37" s="218">
        <v>-1.1470999999999982</v>
      </c>
      <c r="AV37" s="36">
        <v>42279</v>
      </c>
      <c r="AW37" s="159">
        <v>2.0150000000000006</v>
      </c>
      <c r="AX37" s="159">
        <v>-2.7149419999999997</v>
      </c>
      <c r="AY37" s="159"/>
      <c r="BA37" s="159">
        <v>-3.2349999999999994</v>
      </c>
      <c r="BB37" s="159">
        <v>-3.5754799999999993</v>
      </c>
      <c r="BC37" s="159"/>
      <c r="BE37" s="159">
        <v>0.11500000000000021</v>
      </c>
      <c r="BF37" s="159">
        <v>-3.1229299999999993</v>
      </c>
      <c r="BG37" s="159"/>
      <c r="BI37" s="159">
        <v>0.46499999999999986</v>
      </c>
      <c r="BJ37" s="159">
        <v>-4.2950040000000005</v>
      </c>
      <c r="BK37" s="159"/>
      <c r="BM37" s="159">
        <v>1.5000000000000568E-2</v>
      </c>
      <c r="BN37" s="159">
        <v>-2.889959999999999</v>
      </c>
      <c r="BO37" s="159"/>
      <c r="BQ37" s="159">
        <v>0.41499999999999915</v>
      </c>
      <c r="BR37" s="159">
        <v>-3.4378519999999995</v>
      </c>
      <c r="BS37" s="159"/>
      <c r="BU37" s="159">
        <v>-2.3349999999999991</v>
      </c>
      <c r="BV37" s="159">
        <v>-2.9743360000000001</v>
      </c>
      <c r="BW37" s="159"/>
    </row>
    <row r="38" spans="1:75" x14ac:dyDescent="0.25">
      <c r="A38" s="95">
        <v>41184</v>
      </c>
      <c r="B38" s="36">
        <v>41184</v>
      </c>
      <c r="C38" s="303">
        <v>13.5</v>
      </c>
      <c r="D38" s="303">
        <v>8.25</v>
      </c>
      <c r="E38" s="303">
        <v>11.6</v>
      </c>
      <c r="F38" s="303">
        <v>11.95</v>
      </c>
      <c r="G38" s="303">
        <v>11.5</v>
      </c>
      <c r="H38" s="303">
        <v>11.899999999999999</v>
      </c>
      <c r="I38" s="303">
        <v>9.15</v>
      </c>
      <c r="J38" s="104"/>
      <c r="K38" s="36">
        <v>42279</v>
      </c>
      <c r="L38" s="107">
        <v>11.379199999999999</v>
      </c>
      <c r="M38" s="98">
        <f t="shared" si="0"/>
        <v>11.484999999999999</v>
      </c>
      <c r="N38" s="107">
        <f t="shared" si="1"/>
        <v>11.591133333333332</v>
      </c>
      <c r="O38" s="264"/>
      <c r="P38" s="177">
        <v>42279</v>
      </c>
      <c r="Q38" s="303">
        <v>13.5</v>
      </c>
      <c r="R38" s="219">
        <v>2.0150000000000006</v>
      </c>
      <c r="T38" s="303">
        <v>8.25</v>
      </c>
      <c r="U38" s="219">
        <v>-3.2349999999999994</v>
      </c>
      <c r="W38" s="303">
        <v>11.6</v>
      </c>
      <c r="X38" s="219">
        <v>0.11500000000000021</v>
      </c>
      <c r="Z38" s="303">
        <v>11.95</v>
      </c>
      <c r="AA38" s="219">
        <v>0.46499999999999986</v>
      </c>
      <c r="AC38" s="303">
        <v>11.5</v>
      </c>
      <c r="AD38" s="218">
        <v>1.5000000000000568E-2</v>
      </c>
      <c r="AF38" s="303">
        <v>11.899999999999999</v>
      </c>
      <c r="AG38" s="218">
        <v>0.41499999999999915</v>
      </c>
      <c r="AI38" s="303">
        <v>9.15</v>
      </c>
      <c r="AJ38" s="218">
        <v>-2.3349999999999991</v>
      </c>
      <c r="AV38" s="36">
        <v>42280</v>
      </c>
      <c r="AW38" s="159">
        <v>-0.82390000000000008</v>
      </c>
      <c r="AX38" s="159">
        <v>-3.1181419999999997</v>
      </c>
      <c r="AY38" s="159"/>
      <c r="BA38" s="159">
        <v>-3.123899999999999</v>
      </c>
      <c r="BB38" s="159">
        <v>-4.0593199999999996</v>
      </c>
      <c r="BC38" s="159"/>
      <c r="BE38" s="159">
        <v>-0.17389999999999972</v>
      </c>
      <c r="BF38" s="159">
        <v>-3.5261299999999993</v>
      </c>
      <c r="BG38" s="159"/>
      <c r="BI38" s="159">
        <v>0.32610000000000028</v>
      </c>
      <c r="BJ38" s="159">
        <v>-4.6982040000000005</v>
      </c>
      <c r="BK38" s="159"/>
      <c r="BM38" s="159">
        <v>-1.3239000000000001</v>
      </c>
      <c r="BN38" s="159">
        <v>-3.293159999999999</v>
      </c>
      <c r="BO38" s="159"/>
      <c r="BQ38" s="159">
        <v>-0.87390000000000079</v>
      </c>
      <c r="BR38" s="159">
        <v>-3.8410519999999995</v>
      </c>
      <c r="BS38" s="159"/>
      <c r="BU38" s="159">
        <v>-5.2238999999999987</v>
      </c>
      <c r="BV38" s="159">
        <v>-3.8613759999999999</v>
      </c>
      <c r="BW38" s="159"/>
    </row>
    <row r="39" spans="1:75" x14ac:dyDescent="0.25">
      <c r="A39" s="95">
        <v>41185</v>
      </c>
      <c r="B39" s="36">
        <v>41185</v>
      </c>
      <c r="C39" s="303">
        <v>10.45</v>
      </c>
      <c r="D39" s="303">
        <v>8.15</v>
      </c>
      <c r="E39" s="303">
        <v>11.1</v>
      </c>
      <c r="F39" s="303">
        <v>11.6</v>
      </c>
      <c r="G39" s="303">
        <v>9.9499999999999993</v>
      </c>
      <c r="H39" s="303">
        <v>10.399999999999999</v>
      </c>
      <c r="I39" s="303">
        <v>6.0500000000000007</v>
      </c>
      <c r="J39" s="104"/>
      <c r="K39" s="36">
        <v>42280</v>
      </c>
      <c r="L39" s="107">
        <v>11.1686</v>
      </c>
      <c r="M39" s="98">
        <f t="shared" si="0"/>
        <v>11.273899999999999</v>
      </c>
      <c r="N39" s="107">
        <f t="shared" si="1"/>
        <v>11.379533333333333</v>
      </c>
      <c r="O39" s="264"/>
      <c r="P39" s="177">
        <v>42280</v>
      </c>
      <c r="Q39" s="303">
        <v>10.45</v>
      </c>
      <c r="R39" s="219">
        <v>-0.82390000000000008</v>
      </c>
      <c r="T39" s="303">
        <v>8.15</v>
      </c>
      <c r="U39" s="219">
        <v>-3.123899999999999</v>
      </c>
      <c r="W39" s="303">
        <v>11.1</v>
      </c>
      <c r="X39" s="219">
        <v>-0.17389999999999972</v>
      </c>
      <c r="Z39" s="303">
        <v>11.6</v>
      </c>
      <c r="AA39" s="219">
        <v>0.32610000000000028</v>
      </c>
      <c r="AC39" s="303">
        <v>9.9499999999999993</v>
      </c>
      <c r="AD39" s="218">
        <v>-1.3239000000000001</v>
      </c>
      <c r="AF39" s="303">
        <v>10.399999999999999</v>
      </c>
      <c r="AG39" s="218">
        <v>-0.87390000000000079</v>
      </c>
      <c r="AI39" s="303">
        <v>6.0500000000000007</v>
      </c>
      <c r="AJ39" s="218">
        <v>-5.2238999999999987</v>
      </c>
      <c r="AV39" s="36">
        <v>42281</v>
      </c>
      <c r="AW39" s="159">
        <v>-3.0137999999999998</v>
      </c>
      <c r="AX39" s="159">
        <v>-3.6243019999999997</v>
      </c>
      <c r="AY39" s="159"/>
      <c r="BA39" s="159">
        <v>-2.6138000000000012</v>
      </c>
      <c r="BB39" s="159">
        <v>-4.5232999999999999</v>
      </c>
      <c r="BC39" s="159"/>
      <c r="BE39" s="159">
        <v>0.58619999999999983</v>
      </c>
      <c r="BF39" s="159">
        <v>-3.9479299999999995</v>
      </c>
      <c r="BG39" s="159"/>
      <c r="BI39" s="159">
        <v>0.53619999999999912</v>
      </c>
      <c r="BJ39" s="159">
        <v>-5.1200040000000007</v>
      </c>
      <c r="BK39" s="159"/>
      <c r="BM39" s="159">
        <v>-0.66380000000000194</v>
      </c>
      <c r="BN39" s="159">
        <v>-3.7149599999999992</v>
      </c>
      <c r="BO39" s="159"/>
      <c r="BQ39" s="159">
        <v>-2.2138000000000009</v>
      </c>
      <c r="BR39" s="159">
        <v>-4.3050319999999989</v>
      </c>
      <c r="BS39" s="159"/>
      <c r="BU39" s="159">
        <v>-4.6638000000000002</v>
      </c>
      <c r="BV39" s="159">
        <v>-4.5362559999999998</v>
      </c>
      <c r="BW39" s="159"/>
    </row>
    <row r="40" spans="1:75" x14ac:dyDescent="0.25">
      <c r="A40" s="95">
        <v>41186</v>
      </c>
      <c r="B40" s="36">
        <v>41186</v>
      </c>
      <c r="C40" s="303">
        <v>8.0500000000000007</v>
      </c>
      <c r="D40" s="303">
        <v>8.4499999999999993</v>
      </c>
      <c r="E40" s="303">
        <v>11.65</v>
      </c>
      <c r="F40" s="303">
        <v>11.6</v>
      </c>
      <c r="G40" s="303">
        <v>10.399999999999999</v>
      </c>
      <c r="H40" s="303">
        <v>8.85</v>
      </c>
      <c r="I40" s="303">
        <v>6.4</v>
      </c>
      <c r="J40" s="104"/>
      <c r="K40" s="36">
        <v>42281</v>
      </c>
      <c r="L40" s="107">
        <v>10.959</v>
      </c>
      <c r="M40" s="98">
        <f t="shared" si="0"/>
        <v>11.063800000000001</v>
      </c>
      <c r="N40" s="107">
        <f t="shared" si="1"/>
        <v>11.168933333333333</v>
      </c>
      <c r="O40" s="264"/>
      <c r="P40" s="177">
        <v>42281</v>
      </c>
      <c r="Q40" s="303">
        <v>8.0500000000000007</v>
      </c>
      <c r="R40" s="219">
        <v>-3.0137999999999998</v>
      </c>
      <c r="T40" s="303">
        <v>8.4499999999999993</v>
      </c>
      <c r="U40" s="219">
        <v>-2.6138000000000012</v>
      </c>
      <c r="W40" s="303">
        <v>11.65</v>
      </c>
      <c r="X40" s="219">
        <v>0.58619999999999983</v>
      </c>
      <c r="Z40" s="303">
        <v>11.6</v>
      </c>
      <c r="AA40" s="219">
        <v>0.53619999999999912</v>
      </c>
      <c r="AC40" s="303">
        <v>10.399999999999999</v>
      </c>
      <c r="AD40" s="218">
        <v>-0.66380000000000194</v>
      </c>
      <c r="AF40" s="303">
        <v>8.85</v>
      </c>
      <c r="AG40" s="218">
        <v>-2.2138000000000009</v>
      </c>
      <c r="AI40" s="303">
        <v>6.4</v>
      </c>
      <c r="AJ40" s="218">
        <v>-4.6638000000000002</v>
      </c>
      <c r="AV40" s="36">
        <v>42282</v>
      </c>
      <c r="AW40" s="159">
        <v>-3.2546999999999997</v>
      </c>
      <c r="AX40" s="159">
        <v>-4.1523019999999997</v>
      </c>
      <c r="AY40" s="159"/>
      <c r="BA40" s="159">
        <v>-1.5546999999999986</v>
      </c>
      <c r="BB40" s="159">
        <v>-4.9633000000000003</v>
      </c>
      <c r="BC40" s="159"/>
      <c r="BE40" s="159">
        <v>1.6953000000000014</v>
      </c>
      <c r="BF40" s="159">
        <v>-4.3791299999999991</v>
      </c>
      <c r="BG40" s="159"/>
      <c r="BI40" s="159">
        <v>-1.0046999999999997</v>
      </c>
      <c r="BJ40" s="159">
        <v>-5.5600040000000011</v>
      </c>
      <c r="BK40" s="159"/>
      <c r="BM40" s="159">
        <v>0.19530000000000136</v>
      </c>
      <c r="BN40" s="159">
        <v>-4.1549599999999991</v>
      </c>
      <c r="BO40" s="159"/>
      <c r="BQ40" s="159">
        <v>-2.0046999999999997</v>
      </c>
      <c r="BR40" s="159">
        <v>-4.7890319999999988</v>
      </c>
      <c r="BS40" s="159"/>
      <c r="BU40" s="159">
        <v>-4.3046999999999986</v>
      </c>
      <c r="BV40" s="159">
        <v>-5.2402559999999996</v>
      </c>
      <c r="BW40" s="159"/>
    </row>
    <row r="41" spans="1:75" x14ac:dyDescent="0.25">
      <c r="A41" s="95">
        <v>41187</v>
      </c>
      <c r="B41" s="36">
        <v>41187</v>
      </c>
      <c r="C41" s="303">
        <v>7.6</v>
      </c>
      <c r="D41" s="303">
        <v>9.3000000000000007</v>
      </c>
      <c r="E41" s="303">
        <v>12.55</v>
      </c>
      <c r="F41" s="303">
        <v>9.85</v>
      </c>
      <c r="G41" s="303">
        <v>11.05</v>
      </c>
      <c r="H41" s="303">
        <v>8.85</v>
      </c>
      <c r="I41" s="303">
        <v>6.5500000000000007</v>
      </c>
      <c r="J41" s="104"/>
      <c r="K41" s="36">
        <v>42282</v>
      </c>
      <c r="L41" s="107">
        <v>10.750399999999999</v>
      </c>
      <c r="M41" s="98">
        <f t="shared" si="0"/>
        <v>10.854699999999999</v>
      </c>
      <c r="N41" s="107">
        <f t="shared" si="1"/>
        <v>10.959333333333333</v>
      </c>
      <c r="O41" s="264"/>
      <c r="P41" s="177">
        <v>42282</v>
      </c>
      <c r="Q41" s="303">
        <v>7.6</v>
      </c>
      <c r="R41" s="219">
        <v>-3.2546999999999997</v>
      </c>
      <c r="T41" s="303">
        <v>9.3000000000000007</v>
      </c>
      <c r="U41" s="219">
        <v>-1.5546999999999986</v>
      </c>
      <c r="W41" s="303">
        <v>12.55</v>
      </c>
      <c r="X41" s="219">
        <v>1.6953000000000014</v>
      </c>
      <c r="Z41" s="303">
        <v>9.85</v>
      </c>
      <c r="AA41" s="219">
        <v>-1.0046999999999997</v>
      </c>
      <c r="AC41" s="303">
        <v>11.05</v>
      </c>
      <c r="AD41" s="218">
        <v>0.19530000000000136</v>
      </c>
      <c r="AF41" s="303">
        <v>8.85</v>
      </c>
      <c r="AG41" s="218">
        <v>-2.0046999999999997</v>
      </c>
      <c r="AI41" s="303">
        <v>6.5500000000000007</v>
      </c>
      <c r="AJ41" s="218">
        <v>-4.3046999999999986</v>
      </c>
      <c r="AV41" s="36">
        <v>42283</v>
      </c>
      <c r="AW41" s="159">
        <v>-2.6465999999999994</v>
      </c>
      <c r="AX41" s="159">
        <v>-4.6558820000000001</v>
      </c>
      <c r="AY41" s="159"/>
      <c r="BA41" s="159">
        <v>1.3033999999999999</v>
      </c>
      <c r="BB41" s="159">
        <v>-5.4119440000000001</v>
      </c>
      <c r="BC41" s="159"/>
      <c r="BE41" s="159">
        <v>2.3033999999999999</v>
      </c>
      <c r="BF41" s="159">
        <v>-4.8140399999999985</v>
      </c>
      <c r="BG41" s="159"/>
      <c r="BI41" s="159">
        <v>-1.0965999999999987</v>
      </c>
      <c r="BJ41" s="159">
        <v>-6.0178040000000008</v>
      </c>
      <c r="BK41" s="159"/>
      <c r="BM41" s="159">
        <v>1.0533999999999999</v>
      </c>
      <c r="BN41" s="159">
        <v>-4.6036039999999989</v>
      </c>
      <c r="BO41" s="159"/>
      <c r="BQ41" s="159">
        <v>-1.7466000000000008</v>
      </c>
      <c r="BR41" s="159">
        <v>-5.2468319999999986</v>
      </c>
      <c r="BS41" s="159"/>
      <c r="BU41" s="159">
        <v>-3.746599999999999</v>
      </c>
      <c r="BV41" s="159">
        <v>-5.7896159999999997</v>
      </c>
      <c r="BW41" s="159"/>
    </row>
    <row r="42" spans="1:75" x14ac:dyDescent="0.25">
      <c r="A42" s="95">
        <v>41188</v>
      </c>
      <c r="B42" s="36">
        <v>41188</v>
      </c>
      <c r="C42" s="303">
        <v>8</v>
      </c>
      <c r="D42" s="303">
        <v>11.95</v>
      </c>
      <c r="E42" s="303">
        <v>12.95</v>
      </c>
      <c r="F42" s="303">
        <v>9.5500000000000007</v>
      </c>
      <c r="G42" s="303">
        <v>11.7</v>
      </c>
      <c r="H42" s="303">
        <v>8.8999999999999986</v>
      </c>
      <c r="I42" s="303">
        <v>6.9</v>
      </c>
      <c r="J42" s="104"/>
      <c r="K42" s="36">
        <v>42283</v>
      </c>
      <c r="L42" s="107">
        <v>10.5428</v>
      </c>
      <c r="M42" s="98">
        <f t="shared" si="0"/>
        <v>10.646599999999999</v>
      </c>
      <c r="N42" s="107">
        <f t="shared" si="1"/>
        <v>10.750733333333335</v>
      </c>
      <c r="O42" s="264"/>
      <c r="P42" s="177">
        <v>42283</v>
      </c>
      <c r="Q42" s="303">
        <v>8</v>
      </c>
      <c r="R42" s="219">
        <v>-2.6465999999999994</v>
      </c>
      <c r="T42" s="303">
        <v>11.95</v>
      </c>
      <c r="U42" s="219">
        <v>1.3033999999999999</v>
      </c>
      <c r="W42" s="303">
        <v>12.95</v>
      </c>
      <c r="X42" s="219">
        <v>2.3033999999999999</v>
      </c>
      <c r="Z42" s="303">
        <v>9.5500000000000007</v>
      </c>
      <c r="AA42" s="219">
        <v>-1.0965999999999987</v>
      </c>
      <c r="AC42" s="303">
        <v>11.7</v>
      </c>
      <c r="AD42" s="218">
        <v>1.0533999999999999</v>
      </c>
      <c r="AF42" s="303">
        <v>8.8999999999999986</v>
      </c>
      <c r="AG42" s="218">
        <v>-1.7466000000000008</v>
      </c>
      <c r="AI42" s="303">
        <v>6.9</v>
      </c>
      <c r="AJ42" s="218">
        <v>-3.746599999999999</v>
      </c>
      <c r="AV42" s="36">
        <v>42284</v>
      </c>
      <c r="AW42" s="159">
        <v>-2.0394999999999985</v>
      </c>
      <c r="AX42" s="159">
        <v>-5.1786019999999997</v>
      </c>
      <c r="AY42" s="159"/>
      <c r="BA42" s="159">
        <v>3.1105000000000018</v>
      </c>
      <c r="BB42" s="159">
        <v>-5.8396239999999997</v>
      </c>
      <c r="BC42" s="159"/>
      <c r="BE42" s="159">
        <v>3.9105000000000008</v>
      </c>
      <c r="BF42" s="159">
        <v>-5.2417199999999982</v>
      </c>
      <c r="BG42" s="159"/>
      <c r="BI42" s="159">
        <v>-8.9499999999999247E-2</v>
      </c>
      <c r="BJ42" s="159">
        <v>-6.4930040000000009</v>
      </c>
      <c r="BK42" s="159"/>
      <c r="BM42" s="159">
        <v>2.6605000000000025</v>
      </c>
      <c r="BN42" s="159">
        <v>-5.0550439999999988</v>
      </c>
      <c r="BO42" s="159"/>
      <c r="BQ42" s="159">
        <v>-0.78950000000000031</v>
      </c>
      <c r="BR42" s="159">
        <v>-5.7220319999999987</v>
      </c>
      <c r="BS42" s="159"/>
      <c r="BU42" s="159">
        <v>-2.7394999999999996</v>
      </c>
      <c r="BV42" s="159">
        <v>-6.3123359999999993</v>
      </c>
      <c r="BW42" s="159"/>
    </row>
    <row r="43" spans="1:75" x14ac:dyDescent="0.25">
      <c r="A43" s="95">
        <v>41189</v>
      </c>
      <c r="B43" s="36">
        <v>41189</v>
      </c>
      <c r="C43" s="303">
        <v>8.4</v>
      </c>
      <c r="D43" s="303">
        <v>13.55</v>
      </c>
      <c r="E43" s="303">
        <v>14.35</v>
      </c>
      <c r="F43" s="303">
        <v>10.35</v>
      </c>
      <c r="G43" s="303">
        <v>13.100000000000001</v>
      </c>
      <c r="H43" s="303">
        <v>9.6499999999999986</v>
      </c>
      <c r="I43" s="303">
        <v>7.6999999999999993</v>
      </c>
      <c r="J43" s="104"/>
      <c r="K43" s="36">
        <v>42284</v>
      </c>
      <c r="L43" s="107">
        <v>10.336199999999998</v>
      </c>
      <c r="M43" s="98">
        <f t="shared" si="0"/>
        <v>10.439499999999999</v>
      </c>
      <c r="N43" s="107">
        <f t="shared" si="1"/>
        <v>10.543133333333332</v>
      </c>
      <c r="O43" s="264"/>
      <c r="P43" s="177">
        <v>42284</v>
      </c>
      <c r="Q43" s="303">
        <v>8.4</v>
      </c>
      <c r="R43" s="219">
        <v>-2.0394999999999985</v>
      </c>
      <c r="T43" s="303">
        <v>13.55</v>
      </c>
      <c r="U43" s="219">
        <v>3.1105000000000018</v>
      </c>
      <c r="W43" s="303">
        <v>14.35</v>
      </c>
      <c r="X43" s="219">
        <v>3.9105000000000008</v>
      </c>
      <c r="Z43" s="303">
        <v>10.35</v>
      </c>
      <c r="AA43" s="219">
        <v>-8.9499999999999247E-2</v>
      </c>
      <c r="AC43" s="303">
        <v>13.100000000000001</v>
      </c>
      <c r="AD43" s="218">
        <v>2.6605000000000025</v>
      </c>
      <c r="AF43" s="303">
        <v>9.6499999999999986</v>
      </c>
      <c r="AG43" s="218">
        <v>-0.78950000000000031</v>
      </c>
      <c r="AI43" s="303">
        <v>7.6999999999999993</v>
      </c>
      <c r="AJ43" s="218">
        <v>-2.7394999999999996</v>
      </c>
      <c r="AV43" s="36">
        <v>42285</v>
      </c>
      <c r="AW43" s="159">
        <v>-1.1833999999999989</v>
      </c>
      <c r="AX43" s="159">
        <v>-5.6708020000000001</v>
      </c>
      <c r="AY43" s="159"/>
      <c r="BA43" s="159">
        <v>2.1666000000000007</v>
      </c>
      <c r="BB43" s="159">
        <v>-6.3072140000000001</v>
      </c>
      <c r="BC43" s="159"/>
      <c r="BE43" s="159">
        <v>4.416599999999999</v>
      </c>
      <c r="BF43" s="159">
        <v>-5.6354799999999985</v>
      </c>
      <c r="BG43" s="159"/>
      <c r="BI43" s="159">
        <v>3.0666000000000011</v>
      </c>
      <c r="BJ43" s="159">
        <v>-6.9359840000000013</v>
      </c>
      <c r="BK43" s="159"/>
      <c r="BM43" s="159">
        <v>2.4166000000000007</v>
      </c>
      <c r="BN43" s="159">
        <v>-5.5226339999999992</v>
      </c>
      <c r="BO43" s="159"/>
      <c r="BQ43" s="159">
        <v>-0.6833999999999989</v>
      </c>
      <c r="BR43" s="159">
        <v>-6.2142319999999991</v>
      </c>
      <c r="BS43" s="159"/>
      <c r="BU43" s="159">
        <v>-2.5334000000000003</v>
      </c>
      <c r="BV43" s="159">
        <v>-6.8537559999999997</v>
      </c>
      <c r="BW43" s="159"/>
    </row>
    <row r="44" spans="1:75" x14ac:dyDescent="0.25">
      <c r="A44" s="95">
        <v>41190</v>
      </c>
      <c r="B44" s="36">
        <v>41190</v>
      </c>
      <c r="C44" s="303">
        <v>9.0500000000000007</v>
      </c>
      <c r="D44" s="303">
        <v>12.4</v>
      </c>
      <c r="E44" s="303">
        <v>14.649999999999999</v>
      </c>
      <c r="F44" s="303">
        <v>13.3</v>
      </c>
      <c r="G44" s="303">
        <v>12.65</v>
      </c>
      <c r="H44" s="303">
        <v>9.5500000000000007</v>
      </c>
      <c r="I44" s="303">
        <v>7.6999999999999993</v>
      </c>
      <c r="J44" s="104"/>
      <c r="K44" s="36">
        <v>42285</v>
      </c>
      <c r="L44" s="107">
        <v>10.130599999999999</v>
      </c>
      <c r="M44" s="98">
        <f t="shared" si="0"/>
        <v>10.2334</v>
      </c>
      <c r="N44" s="107">
        <f t="shared" si="1"/>
        <v>10.336533333333334</v>
      </c>
      <c r="O44" s="264"/>
      <c r="P44" s="177">
        <v>42285</v>
      </c>
      <c r="Q44" s="303">
        <v>9.0500000000000007</v>
      </c>
      <c r="R44" s="219">
        <v>-1.1833999999999989</v>
      </c>
      <c r="T44" s="303">
        <v>12.4</v>
      </c>
      <c r="U44" s="219">
        <v>2.1666000000000007</v>
      </c>
      <c r="W44" s="303">
        <v>14.649999999999999</v>
      </c>
      <c r="X44" s="219">
        <v>4.416599999999999</v>
      </c>
      <c r="Z44" s="303">
        <v>13.3</v>
      </c>
      <c r="AA44" s="219">
        <v>3.0666000000000011</v>
      </c>
      <c r="AC44" s="303">
        <v>12.65</v>
      </c>
      <c r="AD44" s="218">
        <v>2.4166000000000007</v>
      </c>
      <c r="AF44" s="303">
        <v>9.5500000000000007</v>
      </c>
      <c r="AG44" s="218">
        <v>-0.6833999999999989</v>
      </c>
      <c r="AI44" s="303">
        <v>7.6999999999999993</v>
      </c>
      <c r="AJ44" s="218">
        <v>-2.5334000000000003</v>
      </c>
      <c r="AV44" s="36">
        <v>42286</v>
      </c>
      <c r="AW44" s="159">
        <v>0.22170000000000201</v>
      </c>
      <c r="AX44" s="159">
        <v>-6.1708020000000001</v>
      </c>
      <c r="AY44" s="159"/>
      <c r="BA44" s="159">
        <v>-1.1782999999999983</v>
      </c>
      <c r="BB44" s="159">
        <v>-6.8072140000000001</v>
      </c>
      <c r="BC44" s="159"/>
      <c r="BE44" s="159">
        <v>3.6717000000000013</v>
      </c>
      <c r="BF44" s="159">
        <v>-6.0854799999999987</v>
      </c>
      <c r="BG44" s="159"/>
      <c r="BI44" s="159">
        <v>6.221700000000002</v>
      </c>
      <c r="BJ44" s="159">
        <v>-7.2359840000000011</v>
      </c>
      <c r="BK44" s="159"/>
      <c r="BM44" s="159">
        <v>1.4217000000000013</v>
      </c>
      <c r="BN44" s="159">
        <v>-6.0126339999999994</v>
      </c>
      <c r="BO44" s="159"/>
      <c r="BQ44" s="159">
        <v>-2.3282999999999978</v>
      </c>
      <c r="BR44" s="159">
        <v>-6.7642319999999989</v>
      </c>
      <c r="BS44" s="159"/>
      <c r="BU44" s="159">
        <v>0.12170000000000059</v>
      </c>
      <c r="BV44" s="159">
        <v>-7.3537559999999997</v>
      </c>
      <c r="BW44" s="159"/>
    </row>
    <row r="45" spans="1:75" x14ac:dyDescent="0.25">
      <c r="A45" s="95">
        <v>41191</v>
      </c>
      <c r="B45" s="36">
        <v>41191</v>
      </c>
      <c r="C45" s="303">
        <v>10.25</v>
      </c>
      <c r="D45" s="303">
        <v>8.85</v>
      </c>
      <c r="E45" s="303">
        <v>13.7</v>
      </c>
      <c r="F45" s="303">
        <v>16.25</v>
      </c>
      <c r="G45" s="303">
        <v>11.45</v>
      </c>
      <c r="H45" s="303">
        <v>7.7</v>
      </c>
      <c r="I45" s="303">
        <v>10.149999999999999</v>
      </c>
      <c r="J45" s="104"/>
      <c r="K45" s="36">
        <v>42286</v>
      </c>
      <c r="L45" s="107">
        <v>9.9259999999999984</v>
      </c>
      <c r="M45" s="98">
        <f t="shared" si="0"/>
        <v>10.028299999999998</v>
      </c>
      <c r="N45" s="107">
        <f t="shared" si="1"/>
        <v>10.130933333333333</v>
      </c>
      <c r="O45" s="264"/>
      <c r="P45" s="177">
        <v>42286</v>
      </c>
      <c r="Q45" s="303">
        <v>10.25</v>
      </c>
      <c r="R45" s="219">
        <v>0.22170000000000201</v>
      </c>
      <c r="T45" s="303">
        <v>8.85</v>
      </c>
      <c r="U45" s="219">
        <v>-1.1782999999999983</v>
      </c>
      <c r="W45" s="303">
        <v>13.7</v>
      </c>
      <c r="X45" s="219">
        <v>3.6717000000000013</v>
      </c>
      <c r="Z45" s="303">
        <v>16.25</v>
      </c>
      <c r="AA45" s="219">
        <v>6.221700000000002</v>
      </c>
      <c r="AC45" s="303">
        <v>11.45</v>
      </c>
      <c r="AD45" s="218">
        <v>1.4217000000000013</v>
      </c>
      <c r="AF45" s="303">
        <v>7.7</v>
      </c>
      <c r="AG45" s="218">
        <v>-2.3282999999999978</v>
      </c>
      <c r="AI45" s="303">
        <v>10.149999999999999</v>
      </c>
      <c r="AJ45" s="218">
        <v>0.12170000000000059</v>
      </c>
      <c r="AV45" s="36">
        <v>42287</v>
      </c>
      <c r="AW45" s="159">
        <v>0.37579999999999991</v>
      </c>
      <c r="AX45" s="159">
        <v>-6.6708020000000001</v>
      </c>
      <c r="AY45" s="159"/>
      <c r="BA45" s="159">
        <v>-2.0741999999999994</v>
      </c>
      <c r="BB45" s="159">
        <v>-7.3572139999999999</v>
      </c>
      <c r="BC45" s="159"/>
      <c r="BE45" s="159">
        <v>2.8257999999999992</v>
      </c>
      <c r="BF45" s="159">
        <v>-6.5604799999999983</v>
      </c>
      <c r="BG45" s="159"/>
      <c r="BI45" s="159">
        <v>6.9258000000000006</v>
      </c>
      <c r="BJ45" s="159">
        <v>-7.5359840000000009</v>
      </c>
      <c r="BK45" s="159"/>
      <c r="BM45" s="159">
        <v>-0.17419999999999902</v>
      </c>
      <c r="BN45" s="159">
        <v>-6.5126339999999994</v>
      </c>
      <c r="BO45" s="159"/>
      <c r="BQ45" s="159">
        <v>-1.2741999999999987</v>
      </c>
      <c r="BR45" s="159">
        <v>-7.2642319999999989</v>
      </c>
      <c r="BS45" s="159"/>
      <c r="BU45" s="159">
        <v>0.92580000000000062</v>
      </c>
      <c r="BV45" s="159">
        <v>-7.8537559999999997</v>
      </c>
      <c r="BW45" s="159"/>
    </row>
    <row r="46" spans="1:75" x14ac:dyDescent="0.25">
      <c r="A46" s="95">
        <v>41192</v>
      </c>
      <c r="B46" s="36">
        <v>41192</v>
      </c>
      <c r="C46" s="303">
        <v>10.199999999999999</v>
      </c>
      <c r="D46" s="303">
        <v>7.75</v>
      </c>
      <c r="E46" s="303">
        <v>12.649999999999999</v>
      </c>
      <c r="F46" s="303">
        <v>16.75</v>
      </c>
      <c r="G46" s="303">
        <v>9.65</v>
      </c>
      <c r="H46" s="303">
        <v>8.5500000000000007</v>
      </c>
      <c r="I46" s="303">
        <v>10.75</v>
      </c>
      <c r="J46" s="104"/>
      <c r="K46" s="36">
        <v>42287</v>
      </c>
      <c r="L46" s="107">
        <v>9.7224000000000004</v>
      </c>
      <c r="M46" s="98">
        <f t="shared" si="0"/>
        <v>9.8241999999999994</v>
      </c>
      <c r="N46" s="107">
        <f t="shared" si="1"/>
        <v>9.9263333333333321</v>
      </c>
      <c r="O46" s="264"/>
      <c r="P46" s="177">
        <v>42287</v>
      </c>
      <c r="Q46" s="303">
        <v>10.199999999999999</v>
      </c>
      <c r="R46" s="219">
        <v>0.37579999999999991</v>
      </c>
      <c r="T46" s="303">
        <v>7.75</v>
      </c>
      <c r="U46" s="219">
        <v>-2.0741999999999994</v>
      </c>
      <c r="W46" s="303">
        <v>12.649999999999999</v>
      </c>
      <c r="X46" s="219">
        <v>2.8257999999999992</v>
      </c>
      <c r="Z46" s="303">
        <v>16.75</v>
      </c>
      <c r="AA46" s="219">
        <v>6.9258000000000006</v>
      </c>
      <c r="AC46" s="303">
        <v>9.65</v>
      </c>
      <c r="AD46" s="218">
        <v>-0.17419999999999902</v>
      </c>
      <c r="AF46" s="303">
        <v>8.5500000000000007</v>
      </c>
      <c r="AG46" s="218">
        <v>-1.2741999999999987</v>
      </c>
      <c r="AI46" s="303">
        <v>10.75</v>
      </c>
      <c r="AJ46" s="218">
        <v>0.92580000000000062</v>
      </c>
      <c r="AV46" s="36">
        <v>42288</v>
      </c>
      <c r="AW46" s="159">
        <v>-0.12110000000000021</v>
      </c>
      <c r="AX46" s="159">
        <v>-7.1708020000000001</v>
      </c>
      <c r="AY46" s="159"/>
      <c r="BA46" s="159">
        <v>-3.3211000000000004</v>
      </c>
      <c r="BB46" s="159">
        <v>-7.9572139999999996</v>
      </c>
      <c r="BC46" s="159"/>
      <c r="BE46" s="159">
        <v>3.8788999999999998</v>
      </c>
      <c r="BF46" s="159">
        <v>-7.0104799999999985</v>
      </c>
      <c r="BG46" s="159"/>
      <c r="BI46" s="159">
        <v>5.9288999999999987</v>
      </c>
      <c r="BJ46" s="159">
        <v>-7.8859840000000005</v>
      </c>
      <c r="BK46" s="159"/>
      <c r="BM46" s="159">
        <v>-3.2711000000000006</v>
      </c>
      <c r="BN46" s="159">
        <v>-7.112633999999999</v>
      </c>
      <c r="BO46" s="159"/>
      <c r="BQ46" s="159">
        <v>-2.0711000000000004</v>
      </c>
      <c r="BR46" s="159">
        <v>-7.8142319999999987</v>
      </c>
      <c r="BS46" s="159"/>
      <c r="BU46" s="159">
        <v>-1.1211000000000002</v>
      </c>
      <c r="BV46" s="159">
        <v>-8.3537560000000006</v>
      </c>
      <c r="BW46" s="159"/>
    </row>
    <row r="47" spans="1:75" x14ac:dyDescent="0.25">
      <c r="A47" s="95">
        <v>41193</v>
      </c>
      <c r="B47" s="36">
        <v>41193</v>
      </c>
      <c r="C47" s="303">
        <v>9.5</v>
      </c>
      <c r="D47" s="303">
        <v>6.3</v>
      </c>
      <c r="E47" s="303">
        <v>13.5</v>
      </c>
      <c r="F47" s="303">
        <v>15.549999999999999</v>
      </c>
      <c r="G47" s="303">
        <v>6.35</v>
      </c>
      <c r="H47" s="303">
        <v>7.55</v>
      </c>
      <c r="I47" s="303">
        <v>8.5</v>
      </c>
      <c r="J47" s="104"/>
      <c r="K47" s="36">
        <v>42288</v>
      </c>
      <c r="L47" s="107">
        <v>9.5198</v>
      </c>
      <c r="M47" s="98">
        <f t="shared" si="0"/>
        <v>9.6211000000000002</v>
      </c>
      <c r="N47" s="107">
        <f t="shared" si="1"/>
        <v>9.7227333333333323</v>
      </c>
      <c r="O47" s="264"/>
      <c r="P47" s="177">
        <v>42288</v>
      </c>
      <c r="Q47" s="303">
        <v>9.5</v>
      </c>
      <c r="R47" s="219">
        <v>-0.12110000000000021</v>
      </c>
      <c r="T47" s="303">
        <v>6.3</v>
      </c>
      <c r="U47" s="219">
        <v>-3.3211000000000004</v>
      </c>
      <c r="W47" s="303">
        <v>13.5</v>
      </c>
      <c r="X47" s="219">
        <v>3.8788999999999998</v>
      </c>
      <c r="Z47" s="303">
        <v>15.549999999999999</v>
      </c>
      <c r="AA47" s="219">
        <v>5.9288999999999987</v>
      </c>
      <c r="AC47" s="303">
        <v>6.35</v>
      </c>
      <c r="AD47" s="218">
        <v>-3.2711000000000006</v>
      </c>
      <c r="AF47" s="303">
        <v>7.55</v>
      </c>
      <c r="AG47" s="218">
        <v>-2.0711000000000004</v>
      </c>
      <c r="AI47" s="303">
        <v>8.5</v>
      </c>
      <c r="AJ47" s="218">
        <v>-1.1211000000000002</v>
      </c>
      <c r="AV47" s="36">
        <v>42289</v>
      </c>
      <c r="AW47" s="159">
        <v>1.4809999999999999</v>
      </c>
      <c r="AX47" s="159">
        <v>-7.6608020000000003</v>
      </c>
      <c r="AY47" s="159"/>
      <c r="BA47" s="159">
        <v>-2.1190000000000007</v>
      </c>
      <c r="BB47" s="159">
        <v>-8.5072139999999994</v>
      </c>
      <c r="BC47" s="159"/>
      <c r="BE47" s="159">
        <v>3.5309999999999988</v>
      </c>
      <c r="BF47" s="159">
        <v>-7.4604799999999987</v>
      </c>
      <c r="BG47" s="159"/>
      <c r="BI47" s="159">
        <v>4.1809999999999992</v>
      </c>
      <c r="BJ47" s="159">
        <v>-8.2859840000000009</v>
      </c>
      <c r="BK47" s="159"/>
      <c r="BM47" s="159">
        <v>-4.3690000000000007</v>
      </c>
      <c r="BN47" s="159">
        <v>-7.9126339999999997</v>
      </c>
      <c r="BO47" s="159"/>
      <c r="BQ47" s="159">
        <v>-3.8190000000000008</v>
      </c>
      <c r="BR47" s="159">
        <v>-8.4142319999999984</v>
      </c>
      <c r="BS47" s="159"/>
      <c r="BU47" s="159">
        <v>-1.0190000000000001</v>
      </c>
      <c r="BV47" s="159">
        <v>-8.8537560000000006</v>
      </c>
      <c r="BW47" s="159"/>
    </row>
    <row r="48" spans="1:75" x14ac:dyDescent="0.25">
      <c r="A48" s="95">
        <v>41194</v>
      </c>
      <c r="B48" s="36">
        <v>41194</v>
      </c>
      <c r="C48" s="303">
        <v>10.9</v>
      </c>
      <c r="D48" s="303">
        <v>7.3</v>
      </c>
      <c r="E48" s="303">
        <v>12.95</v>
      </c>
      <c r="F48" s="303">
        <v>13.6</v>
      </c>
      <c r="G48" s="303">
        <v>5.05</v>
      </c>
      <c r="H48" s="303">
        <v>5.6</v>
      </c>
      <c r="I48" s="303">
        <v>8.4</v>
      </c>
      <c r="J48" s="104"/>
      <c r="K48" s="36">
        <v>42289</v>
      </c>
      <c r="L48" s="107">
        <v>9.3182000000000009</v>
      </c>
      <c r="M48" s="98">
        <f t="shared" si="0"/>
        <v>9.4190000000000005</v>
      </c>
      <c r="N48" s="107">
        <f t="shared" si="1"/>
        <v>9.5201333333333338</v>
      </c>
      <c r="O48" s="264"/>
      <c r="P48" s="177">
        <v>42289</v>
      </c>
      <c r="Q48" s="303">
        <v>10.9</v>
      </c>
      <c r="R48" s="219">
        <v>1.4809999999999999</v>
      </c>
      <c r="T48" s="303">
        <v>7.3</v>
      </c>
      <c r="U48" s="219">
        <v>-2.1190000000000007</v>
      </c>
      <c r="W48" s="303">
        <v>12.95</v>
      </c>
      <c r="X48" s="219">
        <v>3.5309999999999988</v>
      </c>
      <c r="Z48" s="303">
        <v>13.6</v>
      </c>
      <c r="AA48" s="219">
        <v>4.1809999999999992</v>
      </c>
      <c r="AC48" s="303">
        <v>5.05</v>
      </c>
      <c r="AD48" s="218">
        <v>-4.3690000000000007</v>
      </c>
      <c r="AF48" s="303">
        <v>5.6</v>
      </c>
      <c r="AG48" s="218">
        <v>-3.8190000000000008</v>
      </c>
      <c r="AI48" s="303">
        <v>8.4</v>
      </c>
      <c r="AJ48" s="218">
        <v>-1.0190000000000001</v>
      </c>
      <c r="AV48" s="36">
        <v>42290</v>
      </c>
      <c r="AW48" s="159">
        <v>3.4321000000000002</v>
      </c>
      <c r="AX48" s="159">
        <v>-8.1108019999999996</v>
      </c>
      <c r="AY48" s="159"/>
      <c r="BA48" s="159">
        <v>0.18209999999999837</v>
      </c>
      <c r="BB48" s="159">
        <v>-9.0072139999999994</v>
      </c>
      <c r="BC48" s="159"/>
      <c r="BE48" s="159">
        <v>3.2320999999999991</v>
      </c>
      <c r="BF48" s="159">
        <v>-7.9104799999999988</v>
      </c>
      <c r="BG48" s="159"/>
      <c r="BI48" s="159">
        <v>2.8321000000000005</v>
      </c>
      <c r="BJ48" s="159">
        <v>-8.7609840000000005</v>
      </c>
      <c r="BK48" s="159"/>
      <c r="BM48" s="159">
        <v>-2.5179000000000009</v>
      </c>
      <c r="BN48" s="159">
        <v>-8.4626340000000013</v>
      </c>
      <c r="BO48" s="159"/>
      <c r="BQ48" s="159">
        <v>-2.6678999999999995</v>
      </c>
      <c r="BR48" s="159">
        <v>-8.9642319999999991</v>
      </c>
      <c r="BS48" s="159"/>
      <c r="BU48" s="159">
        <v>0.63209999999999944</v>
      </c>
      <c r="BV48" s="159">
        <v>-9.3537560000000006</v>
      </c>
      <c r="BW48" s="159"/>
    </row>
    <row r="49" spans="1:75" s="119" customFormat="1" x14ac:dyDescent="0.25">
      <c r="A49" s="322">
        <v>41195</v>
      </c>
      <c r="B49" s="316">
        <v>41195</v>
      </c>
      <c r="C49" s="313">
        <v>12.65</v>
      </c>
      <c r="D49" s="313">
        <v>9.3999999999999986</v>
      </c>
      <c r="E49" s="313">
        <v>12.45</v>
      </c>
      <c r="F49" s="313">
        <v>12.05</v>
      </c>
      <c r="G49" s="313">
        <v>6.6999999999999993</v>
      </c>
      <c r="H49" s="313">
        <v>6.5500000000000007</v>
      </c>
      <c r="I49" s="313">
        <v>9.85</v>
      </c>
      <c r="J49" s="107"/>
      <c r="K49" s="316">
        <v>42290</v>
      </c>
      <c r="L49" s="107">
        <v>9.1175999999999995</v>
      </c>
      <c r="M49" s="323">
        <f t="shared" si="0"/>
        <v>9.2179000000000002</v>
      </c>
      <c r="N49" s="107">
        <f t="shared" si="1"/>
        <v>9.3185333333333329</v>
      </c>
      <c r="O49" s="264"/>
      <c r="P49" s="324">
        <v>42290</v>
      </c>
      <c r="Q49" s="313">
        <v>12.65</v>
      </c>
      <c r="R49" s="315">
        <v>3.4321000000000002</v>
      </c>
      <c r="S49" s="331"/>
      <c r="T49" s="313">
        <v>9.3999999999999986</v>
      </c>
      <c r="U49" s="315">
        <v>0.18209999999999837</v>
      </c>
      <c r="V49" s="331"/>
      <c r="W49" s="313">
        <v>12.45</v>
      </c>
      <c r="X49" s="315">
        <v>3.2320999999999991</v>
      </c>
      <c r="Y49" s="331"/>
      <c r="Z49" s="313">
        <v>12.05</v>
      </c>
      <c r="AA49" s="315">
        <v>2.8321000000000005</v>
      </c>
      <c r="AB49" s="331"/>
      <c r="AC49" s="313">
        <v>6.6999999999999993</v>
      </c>
      <c r="AD49" s="317">
        <v>-2.5179000000000009</v>
      </c>
      <c r="AE49" s="331"/>
      <c r="AF49" s="313">
        <v>6.5500000000000007</v>
      </c>
      <c r="AG49" s="317">
        <v>-2.6678999999999995</v>
      </c>
      <c r="AH49" s="170"/>
      <c r="AI49" s="303">
        <v>9.85</v>
      </c>
      <c r="AJ49" s="317">
        <v>0.63209999999999944</v>
      </c>
      <c r="AK49" s="375"/>
      <c r="AV49" s="316">
        <v>42291</v>
      </c>
      <c r="AW49" s="227">
        <v>4.5322000000000013</v>
      </c>
      <c r="AX49" s="227">
        <v>-8.510802</v>
      </c>
      <c r="AY49" s="119" t="s">
        <v>38</v>
      </c>
      <c r="BA49" s="227">
        <v>-1.4677999999999995</v>
      </c>
      <c r="BB49" s="227">
        <v>-9.5072139999999994</v>
      </c>
      <c r="BC49" s="119" t="s">
        <v>39</v>
      </c>
      <c r="BE49" s="227">
        <v>4.7822000000000013</v>
      </c>
      <c r="BF49" s="227">
        <v>-8.3104799999999983</v>
      </c>
      <c r="BG49" s="119" t="s">
        <v>40</v>
      </c>
      <c r="BI49" s="227">
        <v>1.2322000000000006</v>
      </c>
      <c r="BJ49" s="227">
        <v>-9.250983999999999</v>
      </c>
      <c r="BK49" s="119" t="s">
        <v>41</v>
      </c>
      <c r="BM49" s="227">
        <v>0.83220000000000027</v>
      </c>
      <c r="BN49" s="227">
        <v>-8.9626340000000013</v>
      </c>
      <c r="BO49" s="119" t="s">
        <v>45</v>
      </c>
      <c r="BQ49" s="227">
        <v>-4.2177999999999987</v>
      </c>
      <c r="BR49" s="227">
        <v>-9.7642319999999998</v>
      </c>
      <c r="BS49" s="119" t="s">
        <v>61</v>
      </c>
      <c r="BU49" s="227">
        <v>-1.5678000000000001</v>
      </c>
      <c r="BV49" s="227">
        <v>-9.8537560000000006</v>
      </c>
      <c r="BW49" s="119" t="s">
        <v>99</v>
      </c>
    </row>
    <row r="50" spans="1:75" x14ac:dyDescent="0.25">
      <c r="A50" s="95">
        <v>41196</v>
      </c>
      <c r="B50" s="36">
        <v>41196</v>
      </c>
      <c r="C50" s="303">
        <v>13.55</v>
      </c>
      <c r="D50" s="303">
        <v>7.55</v>
      </c>
      <c r="E50" s="303">
        <v>13.8</v>
      </c>
      <c r="F50" s="303">
        <v>10.25</v>
      </c>
      <c r="G50" s="303">
        <v>9.85</v>
      </c>
      <c r="H50" s="303">
        <v>4.8000000000000007</v>
      </c>
      <c r="I50" s="303">
        <v>7.4499999999999993</v>
      </c>
      <c r="J50" s="104"/>
      <c r="K50" s="36">
        <v>42291</v>
      </c>
      <c r="L50" s="107">
        <v>8.9179999999999993</v>
      </c>
      <c r="M50" s="98">
        <f t="shared" si="0"/>
        <v>9.0177999999999994</v>
      </c>
      <c r="N50" s="107">
        <f t="shared" si="1"/>
        <v>9.1179333333333332</v>
      </c>
      <c r="O50" s="264"/>
      <c r="P50" s="177">
        <v>42291</v>
      </c>
      <c r="Q50" s="303">
        <v>13.55</v>
      </c>
      <c r="R50" s="219">
        <v>4.5322000000000013</v>
      </c>
      <c r="T50" s="303">
        <v>7.55</v>
      </c>
      <c r="U50" s="219">
        <v>-1.4677999999999995</v>
      </c>
      <c r="W50" s="303">
        <v>13.8</v>
      </c>
      <c r="X50" s="219">
        <v>4.7822000000000013</v>
      </c>
      <c r="Z50" s="303">
        <v>10.25</v>
      </c>
      <c r="AA50" s="219">
        <v>1.2322000000000006</v>
      </c>
      <c r="AC50" s="303">
        <v>9.85</v>
      </c>
      <c r="AD50" s="218">
        <v>0.83220000000000027</v>
      </c>
      <c r="AF50" s="303">
        <v>4.8000000000000007</v>
      </c>
      <c r="AG50" s="218">
        <v>-4.2177999999999987</v>
      </c>
      <c r="AI50" s="303">
        <v>7.4499999999999993</v>
      </c>
      <c r="AJ50" s="218">
        <v>-1.5678000000000001</v>
      </c>
      <c r="AV50" s="36">
        <v>42292</v>
      </c>
      <c r="AW50" s="159">
        <v>5.5813000000000006</v>
      </c>
      <c r="AX50" s="159">
        <v>-8.8608019999999996</v>
      </c>
      <c r="AY50" s="159">
        <v>-9.5</v>
      </c>
      <c r="BA50" s="159">
        <v>-2.5186999999999999</v>
      </c>
      <c r="BB50" s="159">
        <v>-10.057214</v>
      </c>
      <c r="BC50" s="159">
        <v>-9.5</v>
      </c>
      <c r="BE50" s="159">
        <v>3.7812999999999999</v>
      </c>
      <c r="BF50" s="159">
        <v>-8.7604799999999976</v>
      </c>
      <c r="BG50" s="159">
        <v>-9.5</v>
      </c>
      <c r="BI50" s="159">
        <v>0.13129999999999953</v>
      </c>
      <c r="BJ50" s="159">
        <v>-9.750983999999999</v>
      </c>
      <c r="BK50" s="159">
        <v>-9.5</v>
      </c>
      <c r="BM50" s="159">
        <v>2.5312999999999999</v>
      </c>
      <c r="BN50" s="159">
        <v>-9.437634000000001</v>
      </c>
      <c r="BO50" s="159">
        <v>-9.5</v>
      </c>
      <c r="BQ50" s="159">
        <v>-2.0186999999999991</v>
      </c>
      <c r="BR50" s="159">
        <v>-10.314232000000001</v>
      </c>
      <c r="BS50" s="159">
        <v>-9.5</v>
      </c>
      <c r="BU50" s="159">
        <v>-3.2686999999999999</v>
      </c>
      <c r="BV50" s="159">
        <v>-10.453756</v>
      </c>
      <c r="BW50" s="159">
        <v>-9.5</v>
      </c>
    </row>
    <row r="51" spans="1:75" x14ac:dyDescent="0.25">
      <c r="A51" s="95">
        <v>41197</v>
      </c>
      <c r="B51" s="36">
        <v>41197</v>
      </c>
      <c r="C51" s="303">
        <v>14.4</v>
      </c>
      <c r="D51" s="303">
        <v>6.3</v>
      </c>
      <c r="E51" s="303">
        <v>12.6</v>
      </c>
      <c r="F51" s="303">
        <v>8.9499999999999993</v>
      </c>
      <c r="G51" s="303">
        <v>11.35</v>
      </c>
      <c r="H51" s="303">
        <v>6.8000000000000007</v>
      </c>
      <c r="I51" s="303">
        <v>5.55</v>
      </c>
      <c r="J51" s="104"/>
      <c r="K51" s="36">
        <v>42292</v>
      </c>
      <c r="L51" s="107">
        <v>8.7194000000000003</v>
      </c>
      <c r="M51" s="98">
        <f t="shared" si="0"/>
        <v>8.8186999999999998</v>
      </c>
      <c r="N51" s="107">
        <f t="shared" si="1"/>
        <v>8.918333333333333</v>
      </c>
      <c r="O51" s="264"/>
      <c r="P51" s="177">
        <v>42292</v>
      </c>
      <c r="Q51" s="303">
        <v>14.4</v>
      </c>
      <c r="R51" s="219">
        <v>5.5813000000000006</v>
      </c>
      <c r="T51" s="303">
        <v>6.3</v>
      </c>
      <c r="U51" s="219">
        <v>-2.5186999999999999</v>
      </c>
      <c r="W51" s="303">
        <v>12.6</v>
      </c>
      <c r="X51" s="219">
        <v>3.7812999999999999</v>
      </c>
      <c r="Z51" s="303">
        <v>8.9499999999999993</v>
      </c>
      <c r="AA51" s="219">
        <v>0.13129999999999953</v>
      </c>
      <c r="AC51" s="303">
        <v>11.35</v>
      </c>
      <c r="AD51" s="218">
        <v>2.5312999999999999</v>
      </c>
      <c r="AF51" s="303">
        <v>6.8000000000000007</v>
      </c>
      <c r="AG51" s="218">
        <v>-2.0186999999999991</v>
      </c>
      <c r="AI51" s="303">
        <v>5.55</v>
      </c>
      <c r="AJ51" s="218">
        <v>-3.2686999999999999</v>
      </c>
      <c r="AV51" s="36">
        <v>42293</v>
      </c>
      <c r="AW51" s="159">
        <v>5.0294000000000008</v>
      </c>
      <c r="AX51" s="159">
        <v>-9.2108019999999993</v>
      </c>
      <c r="AY51" s="159"/>
      <c r="BA51" s="159">
        <v>-0.72060000000000013</v>
      </c>
      <c r="BB51" s="159">
        <v>-10.557214</v>
      </c>
      <c r="BC51" s="159"/>
      <c r="BE51" s="159">
        <v>1.8794000000000004</v>
      </c>
      <c r="BF51" s="159">
        <v>-9.2504799999999978</v>
      </c>
      <c r="BG51" s="159"/>
      <c r="BI51" s="159">
        <v>0.77940000000000076</v>
      </c>
      <c r="BJ51" s="159">
        <v>-10.250983999999999</v>
      </c>
      <c r="BK51" s="159"/>
      <c r="BM51" s="159">
        <v>3.1794000000000011</v>
      </c>
      <c r="BN51" s="159">
        <v>-9.8876340000000003</v>
      </c>
      <c r="BO51" s="159"/>
      <c r="BQ51" s="159">
        <v>3.7294000000000018</v>
      </c>
      <c r="BR51" s="159">
        <v>-10.764232</v>
      </c>
      <c r="BS51" s="159"/>
      <c r="BU51" s="159">
        <v>-2.5206</v>
      </c>
      <c r="BV51" s="159">
        <v>-11.003756000000001</v>
      </c>
      <c r="BW51" s="159"/>
    </row>
    <row r="52" spans="1:75" x14ac:dyDescent="0.25">
      <c r="A52" s="95">
        <v>41198</v>
      </c>
      <c r="B52" s="36">
        <v>41198</v>
      </c>
      <c r="C52" s="303">
        <v>13.65</v>
      </c>
      <c r="D52" s="303">
        <v>7.8999999999999995</v>
      </c>
      <c r="E52" s="303">
        <v>10.5</v>
      </c>
      <c r="F52" s="303">
        <v>9.4</v>
      </c>
      <c r="G52" s="303">
        <v>11.8</v>
      </c>
      <c r="H52" s="303">
        <v>12.350000000000001</v>
      </c>
      <c r="I52" s="303">
        <v>6.1</v>
      </c>
      <c r="J52" s="104"/>
      <c r="K52" s="36">
        <v>42293</v>
      </c>
      <c r="L52" s="107">
        <v>8.5217999999999989</v>
      </c>
      <c r="M52" s="98">
        <f t="shared" si="0"/>
        <v>8.6205999999999996</v>
      </c>
      <c r="N52" s="107">
        <f t="shared" si="1"/>
        <v>8.7197333333333322</v>
      </c>
      <c r="O52" s="264"/>
      <c r="P52" s="177">
        <v>42293</v>
      </c>
      <c r="Q52" s="303">
        <v>13.65</v>
      </c>
      <c r="R52" s="219">
        <v>5.0294000000000008</v>
      </c>
      <c r="T52" s="303">
        <v>7.8999999999999995</v>
      </c>
      <c r="U52" s="219">
        <v>-0.72060000000000013</v>
      </c>
      <c r="W52" s="303">
        <v>10.5</v>
      </c>
      <c r="X52" s="219">
        <v>1.8794000000000004</v>
      </c>
      <c r="Z52" s="303">
        <v>9.4</v>
      </c>
      <c r="AA52" s="219">
        <v>0.77940000000000076</v>
      </c>
      <c r="AC52" s="303">
        <v>11.8</v>
      </c>
      <c r="AD52" s="218">
        <v>3.1794000000000011</v>
      </c>
      <c r="AF52" s="303">
        <v>12.350000000000001</v>
      </c>
      <c r="AG52" s="218">
        <v>3.7294000000000018</v>
      </c>
      <c r="AI52" s="303">
        <v>6.1</v>
      </c>
      <c r="AJ52" s="218">
        <v>-2.5206</v>
      </c>
      <c r="AV52" s="36">
        <v>42294</v>
      </c>
      <c r="AW52" s="159">
        <v>1.3265000000000011</v>
      </c>
      <c r="AX52" s="159">
        <v>-9.7008019999999995</v>
      </c>
      <c r="AY52" s="159"/>
      <c r="BA52" s="159">
        <v>0.2264999999999997</v>
      </c>
      <c r="BB52" s="159">
        <v>-11.057214</v>
      </c>
      <c r="BC52" s="159"/>
      <c r="BE52" s="159">
        <v>1.5265000000000004</v>
      </c>
      <c r="BF52" s="159">
        <v>-9.740479999999998</v>
      </c>
      <c r="BG52" s="159"/>
      <c r="BI52" s="159">
        <v>1.8265000000000011</v>
      </c>
      <c r="BJ52" s="159">
        <v>-10.740983999999999</v>
      </c>
      <c r="BK52" s="159"/>
      <c r="BM52" s="159">
        <v>2.3265000000000011</v>
      </c>
      <c r="BN52" s="159">
        <v>-10.362634</v>
      </c>
      <c r="BO52" s="159"/>
      <c r="BQ52" s="159">
        <v>3.3265000000000011</v>
      </c>
      <c r="BR52" s="159">
        <v>-11.214231999999999</v>
      </c>
      <c r="BS52" s="159"/>
      <c r="BU52" s="159">
        <v>-2.3234999999999992</v>
      </c>
      <c r="BV52" s="159">
        <v>-11.553756000000002</v>
      </c>
      <c r="BW52" s="159"/>
    </row>
    <row r="53" spans="1:75" x14ac:dyDescent="0.25">
      <c r="A53" s="95">
        <v>41199</v>
      </c>
      <c r="B53" s="36">
        <v>41199</v>
      </c>
      <c r="C53" s="303">
        <v>9.75</v>
      </c>
      <c r="D53" s="303">
        <v>8.6499999999999986</v>
      </c>
      <c r="E53" s="303">
        <v>9.9499999999999993</v>
      </c>
      <c r="F53" s="303">
        <v>10.25</v>
      </c>
      <c r="G53" s="303">
        <v>10.75</v>
      </c>
      <c r="H53" s="303">
        <v>11.75</v>
      </c>
      <c r="I53" s="303">
        <v>6.1</v>
      </c>
      <c r="J53" s="104"/>
      <c r="K53" s="36">
        <v>42294</v>
      </c>
      <c r="L53" s="107">
        <v>8.3251999999999988</v>
      </c>
      <c r="M53" s="98">
        <f t="shared" si="0"/>
        <v>8.4234999999999989</v>
      </c>
      <c r="N53" s="107">
        <f t="shared" si="1"/>
        <v>8.5221333333333327</v>
      </c>
      <c r="O53" s="264"/>
      <c r="P53" s="177">
        <v>42294</v>
      </c>
      <c r="Q53" s="303">
        <v>9.75</v>
      </c>
      <c r="R53" s="219">
        <v>1.3265000000000011</v>
      </c>
      <c r="T53" s="303">
        <v>8.6499999999999986</v>
      </c>
      <c r="U53" s="219">
        <v>0.2264999999999997</v>
      </c>
      <c r="W53" s="303">
        <v>9.9499999999999993</v>
      </c>
      <c r="X53" s="219">
        <v>1.5265000000000004</v>
      </c>
      <c r="Z53" s="303">
        <v>10.25</v>
      </c>
      <c r="AA53" s="219">
        <v>1.8265000000000011</v>
      </c>
      <c r="AC53" s="303">
        <v>10.75</v>
      </c>
      <c r="AD53" s="218">
        <v>2.3265000000000011</v>
      </c>
      <c r="AF53" s="303">
        <v>11.75</v>
      </c>
      <c r="AG53" s="218">
        <v>3.3265000000000011</v>
      </c>
      <c r="AI53" s="303">
        <v>6.1</v>
      </c>
      <c r="AJ53" s="218">
        <v>-2.3234999999999992</v>
      </c>
      <c r="AV53" s="36">
        <v>42295</v>
      </c>
      <c r="AW53" s="159">
        <v>1.4725999999999999</v>
      </c>
      <c r="AX53" s="159">
        <v>-10.190802</v>
      </c>
      <c r="AY53" s="159"/>
      <c r="BA53" s="159">
        <v>-1.7273999999999994</v>
      </c>
      <c r="BB53" s="159">
        <v>-11.557214</v>
      </c>
      <c r="BC53" s="159"/>
      <c r="BE53" s="159">
        <v>3.872600000000002</v>
      </c>
      <c r="BF53" s="159">
        <v>-10.190479999999997</v>
      </c>
      <c r="BG53" s="159"/>
      <c r="BI53" s="159">
        <v>3.3726000000000003</v>
      </c>
      <c r="BJ53" s="159">
        <v>-11.190983999999998</v>
      </c>
      <c r="BK53" s="159"/>
      <c r="BM53" s="159">
        <v>0.87260000000000026</v>
      </c>
      <c r="BN53" s="159">
        <v>-10.862634</v>
      </c>
      <c r="BO53" s="159"/>
      <c r="BQ53" s="159">
        <v>0.12260000000000026</v>
      </c>
      <c r="BR53" s="159">
        <v>-11.714231999999999</v>
      </c>
      <c r="BS53" s="159"/>
      <c r="BU53" s="159">
        <v>-1.7774000000000001</v>
      </c>
      <c r="BV53" s="159">
        <v>-12.053756000000002</v>
      </c>
      <c r="BW53" s="159"/>
    </row>
    <row r="54" spans="1:75" x14ac:dyDescent="0.25">
      <c r="A54" s="95">
        <v>41200</v>
      </c>
      <c r="B54" s="36">
        <v>41200</v>
      </c>
      <c r="C54" s="303">
        <v>9.6999999999999993</v>
      </c>
      <c r="D54" s="303">
        <v>6.5</v>
      </c>
      <c r="E54" s="303">
        <v>12.100000000000001</v>
      </c>
      <c r="F54" s="303">
        <v>11.6</v>
      </c>
      <c r="G54" s="303">
        <v>9.1</v>
      </c>
      <c r="H54" s="303">
        <v>8.35</v>
      </c>
      <c r="I54" s="303">
        <v>6.4499999999999993</v>
      </c>
      <c r="J54" s="104"/>
      <c r="K54" s="36">
        <v>42295</v>
      </c>
      <c r="L54" s="107">
        <v>8.1295999999999999</v>
      </c>
      <c r="M54" s="98">
        <f t="shared" si="0"/>
        <v>8.2273999999999994</v>
      </c>
      <c r="N54" s="107">
        <f t="shared" si="1"/>
        <v>8.3255333333333326</v>
      </c>
      <c r="O54" s="264"/>
      <c r="P54" s="177">
        <v>42295</v>
      </c>
      <c r="Q54" s="303">
        <v>9.6999999999999993</v>
      </c>
      <c r="R54" s="219">
        <v>1.4725999999999999</v>
      </c>
      <c r="T54" s="303">
        <v>6.5</v>
      </c>
      <c r="U54" s="219">
        <v>-1.7273999999999994</v>
      </c>
      <c r="W54" s="303">
        <v>12.100000000000001</v>
      </c>
      <c r="X54" s="219">
        <v>3.872600000000002</v>
      </c>
      <c r="Z54" s="303">
        <v>11.6</v>
      </c>
      <c r="AA54" s="219">
        <v>3.3726000000000003</v>
      </c>
      <c r="AC54" s="303">
        <v>9.1</v>
      </c>
      <c r="AD54" s="218">
        <v>0.87260000000000026</v>
      </c>
      <c r="AF54" s="303">
        <v>8.35</v>
      </c>
      <c r="AG54" s="218">
        <v>0.12260000000000026</v>
      </c>
      <c r="AI54" s="303">
        <v>6.4499999999999993</v>
      </c>
      <c r="AJ54" s="218">
        <v>-1.7774000000000001</v>
      </c>
      <c r="AV54" s="36">
        <v>42296</v>
      </c>
      <c r="AW54" s="159">
        <v>4.6176999999999992</v>
      </c>
      <c r="AX54" s="159">
        <v>-10.590802</v>
      </c>
      <c r="AY54" s="159"/>
      <c r="BA54" s="159">
        <v>-2.4822999999999986</v>
      </c>
      <c r="BB54" s="159">
        <v>-12.107214000000001</v>
      </c>
      <c r="BC54" s="159"/>
      <c r="BE54" s="159">
        <v>6.9177</v>
      </c>
      <c r="BF54" s="159">
        <v>-10.490479999999998</v>
      </c>
      <c r="BG54" s="159"/>
      <c r="BI54" s="159">
        <v>5.617700000000001</v>
      </c>
      <c r="BJ54" s="159">
        <v>-11.540983999999998</v>
      </c>
      <c r="BK54" s="159"/>
      <c r="BM54" s="159">
        <v>6.7700000000000315E-2</v>
      </c>
      <c r="BN54" s="159">
        <v>-11.362634</v>
      </c>
      <c r="BO54" s="159"/>
      <c r="BQ54" s="159">
        <v>0.76770000000000138</v>
      </c>
      <c r="BR54" s="159">
        <v>-12.214231999999999</v>
      </c>
      <c r="BS54" s="159"/>
      <c r="BU54" s="159">
        <v>-0.38229999999999986</v>
      </c>
      <c r="BV54" s="159">
        <v>-12.553756000000002</v>
      </c>
      <c r="BW54" s="159"/>
    </row>
    <row r="55" spans="1:75" x14ac:dyDescent="0.25">
      <c r="A55" s="95">
        <v>41201</v>
      </c>
      <c r="B55" s="36">
        <v>41201</v>
      </c>
      <c r="C55" s="303">
        <v>12.649999999999999</v>
      </c>
      <c r="D55" s="303">
        <v>5.5500000000000007</v>
      </c>
      <c r="E55" s="303">
        <v>14.95</v>
      </c>
      <c r="F55" s="303">
        <v>13.65</v>
      </c>
      <c r="G55" s="303">
        <v>8.1</v>
      </c>
      <c r="H55" s="303">
        <v>8.8000000000000007</v>
      </c>
      <c r="I55" s="303">
        <v>7.6499999999999995</v>
      </c>
      <c r="J55" s="104"/>
      <c r="K55" s="36">
        <v>42296</v>
      </c>
      <c r="L55" s="107">
        <v>7.9349999999999996</v>
      </c>
      <c r="M55" s="98">
        <f t="shared" si="0"/>
        <v>8.0322999999999993</v>
      </c>
      <c r="N55" s="107">
        <f t="shared" si="1"/>
        <v>8.1299333333333319</v>
      </c>
      <c r="O55" s="264"/>
      <c r="P55" s="177">
        <v>42296</v>
      </c>
      <c r="Q55" s="303">
        <v>12.649999999999999</v>
      </c>
      <c r="R55" s="219">
        <v>4.6176999999999992</v>
      </c>
      <c r="T55" s="303">
        <v>5.5500000000000007</v>
      </c>
      <c r="U55" s="219">
        <v>-2.4822999999999986</v>
      </c>
      <c r="W55" s="303">
        <v>14.95</v>
      </c>
      <c r="X55" s="219">
        <v>6.9177</v>
      </c>
      <c r="Z55" s="303">
        <v>13.65</v>
      </c>
      <c r="AA55" s="219">
        <v>5.617700000000001</v>
      </c>
      <c r="AC55" s="303">
        <v>8.1</v>
      </c>
      <c r="AD55" s="218">
        <v>6.7700000000000315E-2</v>
      </c>
      <c r="AF55" s="303">
        <v>8.8000000000000007</v>
      </c>
      <c r="AG55" s="218">
        <v>0.76770000000000138</v>
      </c>
      <c r="AI55" s="303">
        <v>7.6499999999999995</v>
      </c>
      <c r="AJ55" s="218">
        <v>-0.38229999999999986</v>
      </c>
      <c r="AV55" s="36">
        <v>42297</v>
      </c>
      <c r="AW55" s="159">
        <v>2.211800000000002</v>
      </c>
      <c r="AX55" s="159">
        <v>-11.065802</v>
      </c>
      <c r="AY55" s="159"/>
      <c r="BA55" s="159">
        <v>-1.1881999999999984</v>
      </c>
      <c r="BB55" s="159">
        <v>-12.607214000000001</v>
      </c>
      <c r="BC55" s="159"/>
      <c r="BE55" s="159">
        <v>6.2618000000000009</v>
      </c>
      <c r="BF55" s="159">
        <v>-10.790479999999999</v>
      </c>
      <c r="BG55" s="159"/>
      <c r="BI55" s="159">
        <v>4.5618000000000016</v>
      </c>
      <c r="BJ55" s="159">
        <v>-11.940983999999998</v>
      </c>
      <c r="BK55" s="159"/>
      <c r="BM55" s="159">
        <v>1.5118000000000009</v>
      </c>
      <c r="BN55" s="159">
        <v>-11.852634</v>
      </c>
      <c r="BO55" s="159"/>
      <c r="BQ55" s="159">
        <v>3.6118000000000006</v>
      </c>
      <c r="BR55" s="159">
        <v>-12.664231999999998</v>
      </c>
      <c r="BS55" s="159"/>
      <c r="BU55" s="159">
        <v>1.1800000000000921E-2</v>
      </c>
      <c r="BV55" s="159">
        <v>-13.053756000000002</v>
      </c>
      <c r="BW55" s="159"/>
    </row>
    <row r="56" spans="1:75" x14ac:dyDescent="0.25">
      <c r="A56" s="95">
        <v>41202</v>
      </c>
      <c r="B56" s="36">
        <v>41202</v>
      </c>
      <c r="C56" s="303">
        <v>10.050000000000001</v>
      </c>
      <c r="D56" s="303">
        <v>6.65</v>
      </c>
      <c r="E56" s="303">
        <v>14.1</v>
      </c>
      <c r="F56" s="303">
        <v>12.4</v>
      </c>
      <c r="G56" s="303">
        <v>9.35</v>
      </c>
      <c r="H56" s="303">
        <v>11.45</v>
      </c>
      <c r="I56" s="303">
        <v>7.85</v>
      </c>
      <c r="J56" s="104"/>
      <c r="K56" s="36">
        <v>42297</v>
      </c>
      <c r="L56" s="107">
        <v>7.7413999999999987</v>
      </c>
      <c r="M56" s="98">
        <f t="shared" si="0"/>
        <v>7.8381999999999987</v>
      </c>
      <c r="N56" s="107">
        <f t="shared" si="1"/>
        <v>7.9353333333333325</v>
      </c>
      <c r="O56" s="264"/>
      <c r="P56" s="177">
        <v>42297</v>
      </c>
      <c r="Q56" s="303">
        <v>10.050000000000001</v>
      </c>
      <c r="R56" s="219">
        <v>2.211800000000002</v>
      </c>
      <c r="T56" s="303">
        <v>6.65</v>
      </c>
      <c r="U56" s="219">
        <v>-1.1881999999999984</v>
      </c>
      <c r="W56" s="303">
        <v>14.1</v>
      </c>
      <c r="X56" s="219">
        <v>6.2618000000000009</v>
      </c>
      <c r="Z56" s="303">
        <v>12.4</v>
      </c>
      <c r="AA56" s="219">
        <v>4.5618000000000016</v>
      </c>
      <c r="AC56" s="303">
        <v>9.35</v>
      </c>
      <c r="AD56" s="218">
        <v>1.5118000000000009</v>
      </c>
      <c r="AF56" s="303">
        <v>11.45</v>
      </c>
      <c r="AG56" s="218">
        <v>3.6118000000000006</v>
      </c>
      <c r="AI56" s="303">
        <v>7.85</v>
      </c>
      <c r="AJ56" s="218">
        <v>1.1800000000000921E-2</v>
      </c>
      <c r="AV56" s="36">
        <v>42298</v>
      </c>
      <c r="AW56" s="159">
        <v>-2.5450999999999997</v>
      </c>
      <c r="AX56" s="159">
        <v>-11.71167234642</v>
      </c>
      <c r="AY56" s="159"/>
      <c r="BA56" s="159">
        <v>0.15490000000000048</v>
      </c>
      <c r="BB56" s="159">
        <v>-13.104037343400002</v>
      </c>
      <c r="BC56" s="159"/>
      <c r="BE56" s="159">
        <v>5.7049000000000003</v>
      </c>
      <c r="BF56" s="159">
        <v>-11.18793867472</v>
      </c>
      <c r="BG56" s="159"/>
      <c r="BI56" s="159">
        <v>1.4049000000000014</v>
      </c>
      <c r="BJ56" s="159">
        <v>-12.427870876531999</v>
      </c>
      <c r="BK56" s="159"/>
      <c r="BM56" s="159">
        <v>1.8048999999999999</v>
      </c>
      <c r="BN56" s="159">
        <v>-12.339520876532001</v>
      </c>
      <c r="BO56" s="159"/>
      <c r="BQ56" s="159">
        <v>1.5548999999999999</v>
      </c>
      <c r="BR56" s="159">
        <v>-13.151118876531999</v>
      </c>
      <c r="BS56" s="159"/>
      <c r="BU56" s="159">
        <v>-9.5099999999999518E-2</v>
      </c>
      <c r="BV56" s="159">
        <v>-13.550579343400003</v>
      </c>
      <c r="BW56" s="159"/>
    </row>
    <row r="57" spans="1:75" x14ac:dyDescent="0.25">
      <c r="A57" s="95">
        <v>41203</v>
      </c>
      <c r="B57" s="36">
        <v>41203</v>
      </c>
      <c r="C57" s="303">
        <v>5.0999999999999996</v>
      </c>
      <c r="D57" s="303">
        <v>7.8</v>
      </c>
      <c r="E57" s="303">
        <v>13.35</v>
      </c>
      <c r="F57" s="303">
        <v>9.0500000000000007</v>
      </c>
      <c r="G57" s="303">
        <v>9.4499999999999993</v>
      </c>
      <c r="H57" s="303">
        <v>9.1999999999999993</v>
      </c>
      <c r="I57" s="303">
        <v>7.55</v>
      </c>
      <c r="J57" s="104"/>
      <c r="K57" s="36">
        <v>42298</v>
      </c>
      <c r="L57" s="107">
        <v>7.5488</v>
      </c>
      <c r="M57" s="98">
        <f t="shared" si="0"/>
        <v>7.6450999999999993</v>
      </c>
      <c r="N57" s="107">
        <f t="shared" si="1"/>
        <v>7.7417333333333325</v>
      </c>
      <c r="O57" s="264"/>
      <c r="P57" s="177">
        <v>42298</v>
      </c>
      <c r="Q57" s="303">
        <v>5.0999999999999996</v>
      </c>
      <c r="R57" s="219">
        <v>-2.5450999999999997</v>
      </c>
      <c r="T57" s="303">
        <v>7.8</v>
      </c>
      <c r="U57" s="219">
        <v>0.15490000000000048</v>
      </c>
      <c r="W57" s="303">
        <v>13.35</v>
      </c>
      <c r="X57" s="219">
        <v>5.7049000000000003</v>
      </c>
      <c r="Z57" s="303">
        <v>9.0500000000000007</v>
      </c>
      <c r="AA57" s="219">
        <v>1.4049000000000014</v>
      </c>
      <c r="AC57" s="303">
        <v>9.4499999999999993</v>
      </c>
      <c r="AD57" s="218">
        <v>1.8048999999999999</v>
      </c>
      <c r="AF57" s="303">
        <v>9.1999999999999993</v>
      </c>
      <c r="AG57" s="218">
        <v>1.5548999999999999</v>
      </c>
      <c r="AI57" s="303">
        <v>7.55</v>
      </c>
      <c r="AJ57" s="218">
        <v>-9.5099999999999518E-2</v>
      </c>
      <c r="AV57" s="36">
        <v>42299</v>
      </c>
      <c r="AW57" s="159">
        <v>-3.9529999999999994</v>
      </c>
      <c r="AX57" s="159">
        <v>-12.481889558260001</v>
      </c>
      <c r="AY57" s="159"/>
      <c r="BA57" s="159">
        <v>-0.40299999999999958</v>
      </c>
      <c r="BB57" s="159">
        <v>-13.585423100800002</v>
      </c>
      <c r="BC57" s="159"/>
      <c r="BE57" s="159">
        <v>5.7970000000000006</v>
      </c>
      <c r="BF57" s="159">
        <v>-11.573047280639999</v>
      </c>
      <c r="BG57" s="159"/>
      <c r="BI57" s="159">
        <v>1.2469999999999999</v>
      </c>
      <c r="BJ57" s="159">
        <v>-12.899628918784</v>
      </c>
      <c r="BK57" s="159"/>
      <c r="BM57" s="159">
        <v>0.69700000000000095</v>
      </c>
      <c r="BN57" s="159">
        <v>-12.820906633932001</v>
      </c>
      <c r="BO57" s="159"/>
      <c r="BQ57" s="159">
        <v>1.4969999999999999</v>
      </c>
      <c r="BR57" s="159">
        <v>-13.622876918784</v>
      </c>
      <c r="BS57" s="159"/>
      <c r="BU57" s="159">
        <v>-0.35299999999999976</v>
      </c>
      <c r="BV57" s="159">
        <v>-14.031965100800003</v>
      </c>
      <c r="BW57" s="159"/>
    </row>
    <row r="58" spans="1:75" x14ac:dyDescent="0.25">
      <c r="A58" s="95">
        <v>41204</v>
      </c>
      <c r="B58" s="36">
        <v>41204</v>
      </c>
      <c r="C58" s="303">
        <v>3.5</v>
      </c>
      <c r="D58" s="303">
        <v>7.05</v>
      </c>
      <c r="E58" s="303">
        <v>13.25</v>
      </c>
      <c r="F58" s="303">
        <v>8.6999999999999993</v>
      </c>
      <c r="G58" s="303">
        <v>8.15</v>
      </c>
      <c r="H58" s="303">
        <v>8.9499999999999993</v>
      </c>
      <c r="I58" s="303">
        <v>7.1</v>
      </c>
      <c r="J58" s="104"/>
      <c r="K58" s="36">
        <v>42299</v>
      </c>
      <c r="L58" s="107">
        <v>7.3571999999999989</v>
      </c>
      <c r="M58" s="98">
        <f t="shared" si="0"/>
        <v>7.4529999999999994</v>
      </c>
      <c r="N58" s="107">
        <f t="shared" si="1"/>
        <v>7.5491333333333328</v>
      </c>
      <c r="O58" s="264"/>
      <c r="P58" s="177">
        <v>42299</v>
      </c>
      <c r="Q58" s="303">
        <v>3.5</v>
      </c>
      <c r="R58" s="219">
        <v>-3.9529999999999994</v>
      </c>
      <c r="T58" s="303">
        <v>7.05</v>
      </c>
      <c r="U58" s="219">
        <v>-0.40299999999999958</v>
      </c>
      <c r="W58" s="303">
        <v>13.25</v>
      </c>
      <c r="X58" s="219">
        <v>5.7970000000000006</v>
      </c>
      <c r="Z58" s="303">
        <v>8.6999999999999993</v>
      </c>
      <c r="AA58" s="219">
        <v>1.2469999999999999</v>
      </c>
      <c r="AC58" s="303">
        <v>8.15</v>
      </c>
      <c r="AD58" s="218">
        <v>0.69700000000000095</v>
      </c>
      <c r="AF58" s="303">
        <v>8.9499999999999993</v>
      </c>
      <c r="AG58" s="218">
        <v>1.4969999999999999</v>
      </c>
      <c r="AI58" s="303">
        <v>7.1</v>
      </c>
      <c r="AJ58" s="218">
        <v>-0.35299999999999976</v>
      </c>
      <c r="AV58" s="332">
        <v>42300</v>
      </c>
      <c r="AW58" s="333">
        <v>-2.9618999999999991</v>
      </c>
      <c r="AX58" s="333">
        <v>-13.088056169959998</v>
      </c>
      <c r="AY58" s="333"/>
      <c r="AZ58" s="334"/>
      <c r="BA58" s="333">
        <v>-1.1899999999998911E-2</v>
      </c>
      <c r="BB58" s="333">
        <v>-14.0517051098</v>
      </c>
      <c r="BC58" s="333"/>
      <c r="BD58" s="334"/>
      <c r="BE58" s="333">
        <v>4.7381000000000011</v>
      </c>
      <c r="BF58" s="333">
        <v>-11.969386988289997</v>
      </c>
      <c r="BG58" s="333"/>
      <c r="BH58" s="334"/>
      <c r="BI58" s="333">
        <v>0.58810000000000162</v>
      </c>
      <c r="BJ58" s="333">
        <v>-13.365910927783998</v>
      </c>
      <c r="BK58" s="333"/>
      <c r="BL58" s="334"/>
      <c r="BM58" s="333">
        <v>1.6881000000000004</v>
      </c>
      <c r="BN58" s="333">
        <v>-13.277863002751999</v>
      </c>
      <c r="BO58" s="333"/>
      <c r="BP58" s="334"/>
      <c r="BQ58" s="333">
        <v>1.7881000000000018</v>
      </c>
      <c r="BR58" s="333">
        <v>-14.079833287603998</v>
      </c>
      <c r="BS58" s="333"/>
      <c r="BT58" s="334"/>
      <c r="BU58" s="333">
        <v>-1.2118999999999991</v>
      </c>
      <c r="BV58" s="333">
        <v>-14.498247109800001</v>
      </c>
      <c r="BW58" s="159"/>
    </row>
    <row r="59" spans="1:75" x14ac:dyDescent="0.25">
      <c r="A59" s="95">
        <v>41205</v>
      </c>
      <c r="B59" s="36">
        <v>41205</v>
      </c>
      <c r="C59" s="303">
        <v>4.3</v>
      </c>
      <c r="D59" s="303">
        <v>7.25</v>
      </c>
      <c r="E59" s="303">
        <v>12</v>
      </c>
      <c r="F59" s="303">
        <v>7.8500000000000005</v>
      </c>
      <c r="G59" s="303">
        <v>8.9499999999999993</v>
      </c>
      <c r="H59" s="303">
        <v>9.0500000000000007</v>
      </c>
      <c r="I59" s="303">
        <v>6.05</v>
      </c>
      <c r="J59" s="104"/>
      <c r="K59" s="36">
        <v>42300</v>
      </c>
      <c r="L59" s="107">
        <v>7.166599999999999</v>
      </c>
      <c r="M59" s="98">
        <f t="shared" si="0"/>
        <v>7.2618999999999989</v>
      </c>
      <c r="N59" s="107">
        <f t="shared" si="1"/>
        <v>7.3575333333333326</v>
      </c>
      <c r="O59" s="264"/>
      <c r="P59" s="177">
        <v>42300</v>
      </c>
      <c r="Q59" s="303">
        <v>4.3</v>
      </c>
      <c r="R59" s="219">
        <v>-2.9618999999999991</v>
      </c>
      <c r="T59" s="303">
        <v>7.25</v>
      </c>
      <c r="U59" s="219">
        <v>-1.1899999999998911E-2</v>
      </c>
      <c r="W59" s="303">
        <v>12</v>
      </c>
      <c r="X59" s="219">
        <v>4.7381000000000011</v>
      </c>
      <c r="Z59" s="303">
        <v>7.8500000000000005</v>
      </c>
      <c r="AA59" s="219">
        <v>0.58810000000000162</v>
      </c>
      <c r="AC59" s="303">
        <v>8.9499999999999993</v>
      </c>
      <c r="AD59" s="218">
        <v>1.6881000000000004</v>
      </c>
      <c r="AF59" s="303">
        <v>9.0500000000000007</v>
      </c>
      <c r="AG59" s="218">
        <v>1.7881000000000018</v>
      </c>
      <c r="AI59" s="303">
        <v>6.05</v>
      </c>
      <c r="AJ59" s="218">
        <v>-1.2118999999999991</v>
      </c>
      <c r="AV59" s="36">
        <v>42301</v>
      </c>
      <c r="AW59" s="159">
        <v>-2.7717999999999998</v>
      </c>
      <c r="AX59" s="159">
        <v>-13.675016754611997</v>
      </c>
      <c r="AY59" s="159"/>
      <c r="BA59" s="159">
        <v>0.92820000000000036</v>
      </c>
      <c r="BB59" s="159">
        <v>-14.50321325184</v>
      </c>
      <c r="BC59" s="159"/>
      <c r="BE59" s="159">
        <v>2.0782000000000007</v>
      </c>
      <c r="BF59" s="159">
        <v>-12.398319723227997</v>
      </c>
      <c r="BG59" s="159"/>
      <c r="BI59" s="159">
        <v>-1.4718</v>
      </c>
      <c r="BJ59" s="159">
        <v>-13.817419069823998</v>
      </c>
      <c r="BK59" s="159"/>
      <c r="BM59" s="159">
        <v>2.0282000000000018</v>
      </c>
      <c r="BN59" s="159">
        <v>-13.706795737689999</v>
      </c>
      <c r="BO59" s="159"/>
      <c r="BQ59" s="159">
        <v>0.72820000000000107</v>
      </c>
      <c r="BR59" s="159">
        <v>-14.531341429643998</v>
      </c>
      <c r="BS59" s="159"/>
      <c r="BU59" s="159">
        <v>0.62820000000000054</v>
      </c>
      <c r="BV59" s="159">
        <v>-14.949755251840001</v>
      </c>
      <c r="BW59" s="159"/>
    </row>
    <row r="60" spans="1:75" x14ac:dyDescent="0.25">
      <c r="A60" s="95">
        <v>41206</v>
      </c>
      <c r="B60" s="36">
        <v>41206</v>
      </c>
      <c r="C60" s="303">
        <v>4.3</v>
      </c>
      <c r="D60" s="303">
        <v>8</v>
      </c>
      <c r="E60" s="303">
        <v>9.15</v>
      </c>
      <c r="F60" s="303">
        <v>5.6</v>
      </c>
      <c r="G60" s="303">
        <v>9.1000000000000014</v>
      </c>
      <c r="H60" s="303">
        <v>7.8000000000000007</v>
      </c>
      <c r="I60" s="303">
        <v>7.7</v>
      </c>
      <c r="J60" s="104"/>
      <c r="K60" s="36">
        <v>42301</v>
      </c>
      <c r="L60" s="107">
        <v>6.9770000000000003</v>
      </c>
      <c r="M60" s="98">
        <f t="shared" si="0"/>
        <v>7.0717999999999996</v>
      </c>
      <c r="N60" s="107">
        <f t="shared" si="1"/>
        <v>7.1669333333333327</v>
      </c>
      <c r="O60" s="264"/>
      <c r="P60" s="177">
        <v>42301</v>
      </c>
      <c r="Q60" s="303">
        <v>4.3</v>
      </c>
      <c r="R60" s="219">
        <v>-2.7717999999999998</v>
      </c>
      <c r="T60" s="303">
        <v>8</v>
      </c>
      <c r="U60" s="219">
        <v>0.92820000000000036</v>
      </c>
      <c r="W60" s="303">
        <v>9.15</v>
      </c>
      <c r="X60" s="219">
        <v>2.0782000000000007</v>
      </c>
      <c r="Z60" s="303">
        <v>5.6</v>
      </c>
      <c r="AA60" s="219">
        <v>-1.4718</v>
      </c>
      <c r="AC60" s="303">
        <v>9.1000000000000014</v>
      </c>
      <c r="AD60" s="218">
        <v>2.0282000000000018</v>
      </c>
      <c r="AF60" s="303">
        <v>7.8000000000000007</v>
      </c>
      <c r="AG60" s="218">
        <v>0.72820000000000107</v>
      </c>
      <c r="AI60" s="303">
        <v>7.7</v>
      </c>
      <c r="AJ60" s="218">
        <v>0.62820000000000054</v>
      </c>
      <c r="AV60" s="36">
        <v>42302</v>
      </c>
      <c r="AW60" s="159">
        <v>-2.1326999999999998</v>
      </c>
      <c r="AX60" s="159">
        <v>-14.24319501508</v>
      </c>
      <c r="AY60" s="159"/>
      <c r="BA60" s="159">
        <v>0.81729999999999947</v>
      </c>
      <c r="BB60" s="159">
        <v>-14.940273452200001</v>
      </c>
      <c r="BC60" s="159">
        <v>-13.895244444444447</v>
      </c>
      <c r="BE60" s="159">
        <v>1.4173000000000009</v>
      </c>
      <c r="BF60" s="159">
        <v>-12.826638719580799</v>
      </c>
      <c r="BG60" s="159"/>
      <c r="BI60" s="159">
        <v>-1.4327000000000005</v>
      </c>
      <c r="BJ60" s="159">
        <v>-14.254479270184</v>
      </c>
      <c r="BK60" s="159"/>
      <c r="BM60" s="159">
        <v>3.1173000000000002</v>
      </c>
      <c r="BN60" s="159">
        <v>-14.100149918014001</v>
      </c>
      <c r="BO60" s="159"/>
      <c r="BQ60" s="159">
        <v>1.3172999999999995</v>
      </c>
      <c r="BR60" s="159">
        <v>-14.9596604259968</v>
      </c>
      <c r="BS60" s="159"/>
      <c r="BU60" s="159">
        <v>4.3172999999999995</v>
      </c>
      <c r="BV60" s="159">
        <v>-15.321256422146002</v>
      </c>
      <c r="BW60" s="159"/>
    </row>
    <row r="61" spans="1:75" x14ac:dyDescent="0.25">
      <c r="A61" s="95">
        <v>41207</v>
      </c>
      <c r="B61" s="36">
        <v>41207</v>
      </c>
      <c r="C61" s="303">
        <v>4.75</v>
      </c>
      <c r="D61" s="303">
        <v>7.6999999999999993</v>
      </c>
      <c r="E61" s="303">
        <v>8.3000000000000007</v>
      </c>
      <c r="F61" s="303">
        <v>5.4499999999999993</v>
      </c>
      <c r="G61" s="303">
        <v>10</v>
      </c>
      <c r="H61" s="303">
        <v>8.1999999999999993</v>
      </c>
      <c r="I61" s="303">
        <v>11.2</v>
      </c>
      <c r="J61" s="104"/>
      <c r="K61" s="36">
        <v>42302</v>
      </c>
      <c r="L61" s="107">
        <v>6.7883999999999993</v>
      </c>
      <c r="M61" s="98">
        <f t="shared" si="0"/>
        <v>6.8826999999999998</v>
      </c>
      <c r="N61" s="107">
        <f t="shared" si="1"/>
        <v>6.9773333333333332</v>
      </c>
      <c r="O61" s="264"/>
      <c r="P61" s="177">
        <v>42302</v>
      </c>
      <c r="Q61" s="303">
        <v>4.75</v>
      </c>
      <c r="R61" s="219">
        <v>-2.1326999999999998</v>
      </c>
      <c r="T61" s="303">
        <v>7.6999999999999993</v>
      </c>
      <c r="U61" s="219">
        <v>0.81729999999999947</v>
      </c>
      <c r="V61" s="182">
        <v>-13.895244444444447</v>
      </c>
      <c r="W61" s="303">
        <v>8.3000000000000007</v>
      </c>
      <c r="X61" s="219">
        <v>1.4173000000000009</v>
      </c>
      <c r="Z61" s="303">
        <v>5.4499999999999993</v>
      </c>
      <c r="AA61" s="219">
        <v>-1.4327000000000005</v>
      </c>
      <c r="AC61" s="303">
        <v>10</v>
      </c>
      <c r="AD61" s="218">
        <v>3.1173000000000002</v>
      </c>
      <c r="AF61" s="303">
        <v>8.1999999999999993</v>
      </c>
      <c r="AG61" s="218">
        <v>1.3172999999999995</v>
      </c>
      <c r="AI61" s="303">
        <v>11.2</v>
      </c>
      <c r="AJ61" s="218">
        <v>4.3172999999999995</v>
      </c>
      <c r="AV61" s="36">
        <v>42303</v>
      </c>
      <c r="AW61" s="159">
        <v>-2.0445999999999991</v>
      </c>
      <c r="AX61" s="159">
        <v>-14.793009511219998</v>
      </c>
      <c r="AY61" s="159"/>
      <c r="BA61" s="159">
        <v>1.0053999999999998</v>
      </c>
      <c r="BB61" s="159">
        <v>-15.354748995444</v>
      </c>
      <c r="BC61" s="159"/>
      <c r="BE61" s="159">
        <v>3.405400000000002</v>
      </c>
      <c r="BF61" s="159">
        <v>-13.207279524600798</v>
      </c>
      <c r="BG61" s="159"/>
      <c r="BI61" s="159">
        <v>1.2054</v>
      </c>
      <c r="BJ61" s="159">
        <v>-14.668954813427998</v>
      </c>
      <c r="BK61" s="159"/>
      <c r="BM61" s="159">
        <v>2.5053999999999998</v>
      </c>
      <c r="BN61" s="159">
        <v>-14.501937434424001</v>
      </c>
      <c r="BO61" s="159"/>
      <c r="BQ61" s="159">
        <v>-0.44459999999999944</v>
      </c>
      <c r="BR61" s="159">
        <v>-15.382594653796799</v>
      </c>
      <c r="BS61" s="159"/>
      <c r="BU61" s="159">
        <v>4.1054000000000013</v>
      </c>
      <c r="BV61" s="159">
        <v>-15.680750515776001</v>
      </c>
      <c r="BW61" s="159"/>
    </row>
    <row r="62" spans="1:75" ht="15.75" thickBot="1" x14ac:dyDescent="0.3">
      <c r="A62" s="95">
        <v>41208</v>
      </c>
      <c r="B62" s="36">
        <v>41208</v>
      </c>
      <c r="C62" s="303">
        <v>4.6500000000000004</v>
      </c>
      <c r="D62" s="303">
        <v>7.6999999999999993</v>
      </c>
      <c r="E62" s="303">
        <v>10.100000000000001</v>
      </c>
      <c r="F62" s="303">
        <v>7.8999999999999995</v>
      </c>
      <c r="G62" s="303">
        <v>9.1999999999999993</v>
      </c>
      <c r="H62" s="303">
        <v>6.25</v>
      </c>
      <c r="I62" s="303">
        <v>10.8</v>
      </c>
      <c r="J62" s="104"/>
      <c r="K62" s="36">
        <v>42303</v>
      </c>
      <c r="L62" s="107">
        <v>6.6007999999999996</v>
      </c>
      <c r="M62" s="98">
        <f t="shared" si="0"/>
        <v>6.6945999999999994</v>
      </c>
      <c r="N62" s="107">
        <f t="shared" si="1"/>
        <v>6.7887333333333331</v>
      </c>
      <c r="O62" s="264"/>
      <c r="P62" s="177">
        <v>42303</v>
      </c>
      <c r="Q62" s="303">
        <v>4.6500000000000004</v>
      </c>
      <c r="R62" s="219">
        <v>-2.0445999999999991</v>
      </c>
      <c r="T62" s="303">
        <v>7.6999999999999993</v>
      </c>
      <c r="U62" s="219">
        <v>1.0053999999999998</v>
      </c>
      <c r="W62" s="303">
        <v>10.100000000000001</v>
      </c>
      <c r="X62" s="219">
        <v>3.405400000000002</v>
      </c>
      <c r="Z62" s="303">
        <v>7.8999999999999995</v>
      </c>
      <c r="AA62" s="219">
        <v>1.2054</v>
      </c>
      <c r="AC62" s="303">
        <v>9.1999999999999993</v>
      </c>
      <c r="AD62" s="218">
        <v>2.5053999999999998</v>
      </c>
      <c r="AF62" s="303">
        <v>6.25</v>
      </c>
      <c r="AG62" s="218">
        <v>-0.44459999999999944</v>
      </c>
      <c r="AI62" s="303">
        <v>10.8</v>
      </c>
      <c r="AJ62" s="218">
        <v>4.1054000000000013</v>
      </c>
      <c r="AV62" s="36">
        <v>42304</v>
      </c>
      <c r="AW62" s="159">
        <v>-1.7574999999999994</v>
      </c>
      <c r="AX62" s="159">
        <v>-15.202135779419999</v>
      </c>
      <c r="AY62" s="159"/>
      <c r="BA62" s="159">
        <v>1.4425000000000008</v>
      </c>
      <c r="BB62" s="159">
        <v>-15.75569273828</v>
      </c>
      <c r="BC62" s="159"/>
      <c r="BE62" s="159">
        <v>2.7425000000000006</v>
      </c>
      <c r="BF62" s="159">
        <v>-13.5959494793908</v>
      </c>
      <c r="BG62" s="159"/>
      <c r="BI62" s="159">
        <v>1.8425000000000002</v>
      </c>
      <c r="BJ62" s="159">
        <v>-15.069898556263999</v>
      </c>
      <c r="BK62" s="159">
        <v>-15.762666666666668</v>
      </c>
      <c r="BM62" s="159">
        <v>2.2425000000000006</v>
      </c>
      <c r="BN62" s="159">
        <v>-14.890607389214003</v>
      </c>
      <c r="BO62" s="159"/>
      <c r="BQ62" s="159">
        <v>-0.65749999999999975</v>
      </c>
      <c r="BR62" s="159">
        <v>-15.7917209219968</v>
      </c>
      <c r="BS62" s="159"/>
      <c r="BU62" s="159">
        <v>0.84250000000000025</v>
      </c>
      <c r="BV62" s="159">
        <v>-16.089876783976003</v>
      </c>
      <c r="BW62" s="159"/>
    </row>
    <row r="63" spans="1:75" ht="15.75" thickBot="1" x14ac:dyDescent="0.3">
      <c r="A63" s="95">
        <v>41209</v>
      </c>
      <c r="B63" s="36">
        <v>41209</v>
      </c>
      <c r="C63" s="303">
        <v>4.75</v>
      </c>
      <c r="D63" s="303">
        <v>7.95</v>
      </c>
      <c r="E63" s="303">
        <v>9.25</v>
      </c>
      <c r="F63" s="303">
        <v>8.35</v>
      </c>
      <c r="G63" s="303">
        <v>8.75</v>
      </c>
      <c r="H63" s="303">
        <v>5.85</v>
      </c>
      <c r="I63" s="303">
        <v>7.35</v>
      </c>
      <c r="J63" s="104"/>
      <c r="K63" s="36">
        <v>42304</v>
      </c>
      <c r="L63" s="107">
        <v>6.4141999999999992</v>
      </c>
      <c r="M63" s="98">
        <f t="shared" si="0"/>
        <v>6.5074999999999994</v>
      </c>
      <c r="N63" s="107">
        <f t="shared" si="1"/>
        <v>6.6011333333333324</v>
      </c>
      <c r="O63" s="264"/>
      <c r="P63" s="177">
        <v>42304</v>
      </c>
      <c r="Q63" s="303">
        <v>4.75</v>
      </c>
      <c r="R63" s="219">
        <v>-1.7574999999999994</v>
      </c>
      <c r="T63" s="303">
        <v>7.95</v>
      </c>
      <c r="U63" s="219">
        <v>1.4425000000000008</v>
      </c>
      <c r="W63" s="303">
        <v>9.25</v>
      </c>
      <c r="X63" s="219">
        <v>2.7425000000000006</v>
      </c>
      <c r="Z63" s="303">
        <v>8.35</v>
      </c>
      <c r="AA63" s="219">
        <v>1.8425000000000002</v>
      </c>
      <c r="AB63" s="182">
        <v>-15.762666666666668</v>
      </c>
      <c r="AC63" s="303">
        <v>8.75</v>
      </c>
      <c r="AD63" s="218">
        <v>2.2425000000000006</v>
      </c>
      <c r="AF63" s="303">
        <v>5.85</v>
      </c>
      <c r="AG63" s="218">
        <v>-0.65749999999999975</v>
      </c>
      <c r="AI63" s="303">
        <v>7.35</v>
      </c>
      <c r="AJ63" s="218">
        <v>0.84250000000000025</v>
      </c>
      <c r="AV63" s="36">
        <v>42305</v>
      </c>
      <c r="AW63" s="159">
        <v>1.0786000000000007</v>
      </c>
      <c r="AX63" s="159">
        <v>-15.589855497511998</v>
      </c>
      <c r="AY63" s="159"/>
      <c r="BA63" s="159">
        <v>1.1786000000000003</v>
      </c>
      <c r="BB63" s="159">
        <v>-16.143412456372001</v>
      </c>
      <c r="BC63" s="159"/>
      <c r="BE63" s="159">
        <v>2.4286000000000003</v>
      </c>
      <c r="BF63" s="311">
        <v>-13.971800226520799</v>
      </c>
      <c r="BG63" s="228">
        <v>-13.578611111111112</v>
      </c>
      <c r="BI63" s="159">
        <v>-0.47140000000000004</v>
      </c>
      <c r="BJ63" s="159">
        <v>-15.465530921663998</v>
      </c>
      <c r="BK63" s="159"/>
      <c r="BM63" s="159">
        <v>3.5286</v>
      </c>
      <c r="BN63" s="159">
        <v>-15.246676518074002</v>
      </c>
      <c r="BO63" s="159"/>
      <c r="BQ63" s="159">
        <v>2.8599999999999959E-2</v>
      </c>
      <c r="BR63" s="159">
        <v>-16.1873532873968</v>
      </c>
      <c r="BS63" s="159"/>
      <c r="BU63" s="159">
        <v>0.62860000000000049</v>
      </c>
      <c r="BV63" s="159">
        <v>-16.485509149376</v>
      </c>
      <c r="BW63" s="159"/>
    </row>
    <row r="64" spans="1:75" x14ac:dyDescent="0.25">
      <c r="A64" s="95">
        <v>41210</v>
      </c>
      <c r="B64" s="36">
        <v>41210</v>
      </c>
      <c r="C64" s="303">
        <v>7.4</v>
      </c>
      <c r="D64" s="303">
        <v>7.5</v>
      </c>
      <c r="E64" s="303">
        <v>8.75</v>
      </c>
      <c r="F64" s="303">
        <v>5.85</v>
      </c>
      <c r="G64" s="303">
        <v>9.85</v>
      </c>
      <c r="H64" s="303">
        <v>6.35</v>
      </c>
      <c r="I64" s="303">
        <v>6.95</v>
      </c>
      <c r="J64" s="104"/>
      <c r="K64" s="36">
        <v>42305</v>
      </c>
      <c r="L64" s="107">
        <v>6.2286000000000001</v>
      </c>
      <c r="M64" s="98">
        <f t="shared" si="0"/>
        <v>6.3213999999999997</v>
      </c>
      <c r="N64" s="107">
        <f t="shared" si="1"/>
        <v>6.4145333333333339</v>
      </c>
      <c r="O64" s="264"/>
      <c r="P64" s="177">
        <v>42305</v>
      </c>
      <c r="Q64" s="303">
        <v>7.4</v>
      </c>
      <c r="R64" s="219">
        <v>1.0786000000000007</v>
      </c>
      <c r="T64" s="303">
        <v>7.5</v>
      </c>
      <c r="U64" s="219">
        <v>1.1786000000000003</v>
      </c>
      <c r="W64" s="303">
        <v>8.75</v>
      </c>
      <c r="X64" s="219">
        <v>2.4286000000000003</v>
      </c>
      <c r="Y64" s="182">
        <v>-13.578611111111112</v>
      </c>
      <c r="Z64" s="303">
        <v>5.85</v>
      </c>
      <c r="AA64" s="219">
        <v>-0.47140000000000004</v>
      </c>
      <c r="AC64" s="303">
        <v>9.85</v>
      </c>
      <c r="AD64" s="218">
        <v>3.5286</v>
      </c>
      <c r="AF64" s="303">
        <v>6.35</v>
      </c>
      <c r="AG64" s="218">
        <v>2.8599999999999959E-2</v>
      </c>
      <c r="AI64" s="303">
        <v>6.95</v>
      </c>
      <c r="AJ64" s="218">
        <v>0.62860000000000049</v>
      </c>
      <c r="AV64" s="36">
        <v>42306</v>
      </c>
      <c r="AW64" s="159">
        <v>3.463700000000002</v>
      </c>
      <c r="AX64" s="159">
        <v>-15.934059204427998</v>
      </c>
      <c r="AY64" s="159"/>
      <c r="BA64" s="159">
        <v>-1.0862999999999996</v>
      </c>
      <c r="BB64" s="159">
        <v>-16.525861019612002</v>
      </c>
      <c r="BC64" s="159"/>
      <c r="BE64" s="159">
        <v>4.3637000000000006</v>
      </c>
      <c r="BF64" s="159">
        <v>-14.296881505274799</v>
      </c>
      <c r="BG64" s="159"/>
      <c r="BI64" s="159">
        <v>1.0636999999999999</v>
      </c>
      <c r="BJ64" s="159">
        <v>-15.840330513639199</v>
      </c>
      <c r="BK64" s="159"/>
      <c r="BM64" s="159">
        <v>1.5137000000000009</v>
      </c>
      <c r="BN64" s="159">
        <v>-15.621476110049203</v>
      </c>
      <c r="BO64" s="159"/>
      <c r="BQ64" s="159">
        <v>0.11370000000000058</v>
      </c>
      <c r="BR64" s="159">
        <v>-16.5698018506368</v>
      </c>
      <c r="BS64" s="159"/>
      <c r="BU64" s="159">
        <v>2.213700000000002</v>
      </c>
      <c r="BV64" s="159">
        <v>-16.848835284454001</v>
      </c>
      <c r="BW64" s="159"/>
    </row>
    <row r="65" spans="1:75" x14ac:dyDescent="0.25">
      <c r="A65" s="95">
        <v>41211</v>
      </c>
      <c r="B65" s="36">
        <v>41211</v>
      </c>
      <c r="C65" s="303">
        <v>9.6000000000000014</v>
      </c>
      <c r="D65" s="303">
        <v>5.05</v>
      </c>
      <c r="E65" s="303">
        <v>10.5</v>
      </c>
      <c r="F65" s="303">
        <v>7.1999999999999993</v>
      </c>
      <c r="G65" s="303">
        <v>7.65</v>
      </c>
      <c r="H65" s="303">
        <v>6.25</v>
      </c>
      <c r="I65" s="303">
        <v>8.3500000000000014</v>
      </c>
      <c r="J65" s="104"/>
      <c r="K65" s="36">
        <v>42306</v>
      </c>
      <c r="L65" s="107">
        <v>6.0439999999999987</v>
      </c>
      <c r="M65" s="98">
        <f t="shared" si="0"/>
        <v>6.1362999999999994</v>
      </c>
      <c r="N65" s="107">
        <f t="shared" si="1"/>
        <v>6.228933333333333</v>
      </c>
      <c r="O65" s="264"/>
      <c r="P65" s="177">
        <v>42306</v>
      </c>
      <c r="Q65" s="303">
        <v>9.6000000000000014</v>
      </c>
      <c r="R65" s="219">
        <v>3.463700000000002</v>
      </c>
      <c r="T65" s="303">
        <v>5.05</v>
      </c>
      <c r="U65" s="219">
        <v>-1.0862999999999996</v>
      </c>
      <c r="W65" s="303">
        <v>10.5</v>
      </c>
      <c r="X65" s="219">
        <v>4.3637000000000006</v>
      </c>
      <c r="Z65" s="303">
        <v>7.1999999999999993</v>
      </c>
      <c r="AA65" s="219">
        <v>1.0636999999999999</v>
      </c>
      <c r="AC65" s="303">
        <v>7.65</v>
      </c>
      <c r="AD65" s="218">
        <v>1.5137000000000009</v>
      </c>
      <c r="AF65" s="303">
        <v>6.25</v>
      </c>
      <c r="AG65" s="218">
        <v>0.11370000000000058</v>
      </c>
      <c r="AI65" s="303">
        <v>8.3500000000000014</v>
      </c>
      <c r="AJ65" s="218">
        <v>2.213700000000002</v>
      </c>
      <c r="AV65" s="36">
        <v>42307</v>
      </c>
      <c r="AW65" s="159">
        <v>4.2978000000000014</v>
      </c>
      <c r="AX65" s="159">
        <v>-16.248194474153998</v>
      </c>
      <c r="AY65" s="159"/>
      <c r="BA65" s="159">
        <v>-2.9521999999999986</v>
      </c>
      <c r="BB65" s="159">
        <v>-17.006303196840005</v>
      </c>
      <c r="BC65" s="159"/>
      <c r="BE65" s="159">
        <v>5.2978000000000014</v>
      </c>
      <c r="BF65" s="159">
        <v>-14.5925382297228</v>
      </c>
      <c r="BG65" s="159"/>
      <c r="BI65" s="159">
        <v>4.5978000000000021</v>
      </c>
      <c r="BJ65" s="159">
        <v>-16.1544657833652</v>
      </c>
      <c r="BK65" s="159"/>
      <c r="BM65" s="159">
        <v>0.74780000000000069</v>
      </c>
      <c r="BN65" s="159">
        <v>-15.991047015609205</v>
      </c>
      <c r="BO65" s="159"/>
      <c r="BQ65" s="159">
        <v>-1.602199999999999</v>
      </c>
      <c r="BR65" s="159">
        <v>-16.9393727561968</v>
      </c>
      <c r="BS65" s="159"/>
      <c r="BU65" s="159">
        <v>1.647800000000001</v>
      </c>
      <c r="BV65" s="159">
        <v>-17.211014771902803</v>
      </c>
      <c r="BW65" s="159"/>
    </row>
    <row r="66" spans="1:75" x14ac:dyDescent="0.25">
      <c r="A66" s="95">
        <v>41212</v>
      </c>
      <c r="B66" s="36">
        <v>41212</v>
      </c>
      <c r="C66" s="303">
        <v>10.25</v>
      </c>
      <c r="D66" s="303">
        <v>3</v>
      </c>
      <c r="E66" s="303">
        <v>11.25</v>
      </c>
      <c r="F66" s="303">
        <v>10.55</v>
      </c>
      <c r="G66" s="303">
        <v>6.6999999999999993</v>
      </c>
      <c r="H66" s="303">
        <v>4.3499999999999996</v>
      </c>
      <c r="I66" s="303">
        <v>7.6</v>
      </c>
      <c r="J66" s="104"/>
      <c r="K66" s="36">
        <v>42307</v>
      </c>
      <c r="L66" s="107">
        <v>5.8603999999999985</v>
      </c>
      <c r="M66" s="98">
        <f t="shared" si="0"/>
        <v>5.9521999999999986</v>
      </c>
      <c r="N66" s="107">
        <f t="shared" si="1"/>
        <v>6.0443333333333316</v>
      </c>
      <c r="O66" s="264"/>
      <c r="P66" s="177">
        <v>42307</v>
      </c>
      <c r="Q66" s="303">
        <v>10.25</v>
      </c>
      <c r="R66" s="219">
        <v>4.2978000000000014</v>
      </c>
      <c r="T66" s="303">
        <v>3</v>
      </c>
      <c r="U66" s="219">
        <v>-2.9521999999999986</v>
      </c>
      <c r="W66" s="303">
        <v>11.25</v>
      </c>
      <c r="X66" s="219">
        <v>5.2978000000000014</v>
      </c>
      <c r="Z66" s="303">
        <v>10.55</v>
      </c>
      <c r="AA66" s="219">
        <v>4.5978000000000021</v>
      </c>
      <c r="AC66" s="303">
        <v>6.6999999999999993</v>
      </c>
      <c r="AD66" s="218">
        <v>0.74780000000000069</v>
      </c>
      <c r="AF66" s="303">
        <v>4.3499999999999996</v>
      </c>
      <c r="AG66" s="218">
        <v>-1.602199999999999</v>
      </c>
      <c r="AI66" s="303">
        <v>7.6</v>
      </c>
      <c r="AJ66" s="218">
        <v>1.647800000000001</v>
      </c>
      <c r="AV66" s="36">
        <v>42308</v>
      </c>
      <c r="AW66" s="159">
        <v>4.3309000000000006</v>
      </c>
      <c r="AX66" s="159">
        <v>-16.551640594923995</v>
      </c>
      <c r="AY66" s="159"/>
      <c r="BA66" s="159">
        <v>-0.36909999999999954</v>
      </c>
      <c r="BB66" s="159">
        <v>-17.363298633040003</v>
      </c>
      <c r="BC66" s="159"/>
      <c r="BE66" s="159">
        <v>4.8309000000000024</v>
      </c>
      <c r="BF66" s="159">
        <v>-14.8959843504928</v>
      </c>
      <c r="BG66" s="159"/>
      <c r="BI66" s="159">
        <v>5.0809000000000024</v>
      </c>
      <c r="BJ66" s="159">
        <v>-16.440062132325199</v>
      </c>
      <c r="BK66" s="159"/>
      <c r="BM66" s="159">
        <v>2.8309000000000006</v>
      </c>
      <c r="BN66" s="159">
        <v>-16.330192679999204</v>
      </c>
      <c r="BO66" s="159"/>
      <c r="BQ66" s="159">
        <v>-2.8690999999999987</v>
      </c>
      <c r="BR66" s="159">
        <v>-17.403466823256796</v>
      </c>
      <c r="BS66" s="159"/>
      <c r="BU66" s="159">
        <v>2.1809000000000003</v>
      </c>
      <c r="BV66" s="159">
        <v>-17.550160436292803</v>
      </c>
      <c r="BW66" s="159"/>
    </row>
    <row r="67" spans="1:75" x14ac:dyDescent="0.25">
      <c r="A67" s="95">
        <v>41213</v>
      </c>
      <c r="B67" s="36">
        <v>41213</v>
      </c>
      <c r="C67" s="303">
        <v>10.1</v>
      </c>
      <c r="D67" s="303">
        <v>5.3999999999999995</v>
      </c>
      <c r="E67" s="303">
        <v>10.600000000000001</v>
      </c>
      <c r="F67" s="303">
        <v>10.850000000000001</v>
      </c>
      <c r="G67" s="303">
        <v>8.6</v>
      </c>
      <c r="H67" s="303">
        <v>2.9000000000000004</v>
      </c>
      <c r="I67" s="303">
        <v>7.9499999999999993</v>
      </c>
      <c r="J67" s="104"/>
      <c r="K67" s="36">
        <v>42308</v>
      </c>
      <c r="L67" s="107">
        <v>5.6777999999999995</v>
      </c>
      <c r="M67" s="98">
        <f t="shared" si="0"/>
        <v>5.769099999999999</v>
      </c>
      <c r="N67" s="107">
        <f t="shared" si="1"/>
        <v>5.8607333333333322</v>
      </c>
      <c r="O67" s="264"/>
      <c r="P67" s="177">
        <v>42308</v>
      </c>
      <c r="Q67" s="303">
        <v>10.1</v>
      </c>
      <c r="R67" s="219">
        <v>4.3309000000000006</v>
      </c>
      <c r="T67" s="303">
        <v>5.3999999999999995</v>
      </c>
      <c r="U67" s="219">
        <v>-0.36909999999999954</v>
      </c>
      <c r="W67" s="303">
        <v>10.600000000000001</v>
      </c>
      <c r="X67" s="219">
        <v>4.8309000000000024</v>
      </c>
      <c r="Z67" s="303">
        <v>10.850000000000001</v>
      </c>
      <c r="AA67" s="219">
        <v>5.0809000000000024</v>
      </c>
      <c r="AC67" s="303">
        <v>8.6</v>
      </c>
      <c r="AD67" s="218">
        <v>2.8309000000000006</v>
      </c>
      <c r="AF67" s="303">
        <v>2.9000000000000004</v>
      </c>
      <c r="AG67" s="218">
        <v>-2.8690999999999987</v>
      </c>
      <c r="AI67" s="303">
        <v>7.9499999999999993</v>
      </c>
      <c r="AJ67" s="218">
        <v>2.1809000000000003</v>
      </c>
      <c r="AV67" s="36">
        <v>42309</v>
      </c>
      <c r="AW67" s="159">
        <v>3.213000000000001</v>
      </c>
      <c r="AX67" s="159">
        <v>-16.861886974023996</v>
      </c>
      <c r="AY67" s="159">
        <v>-17.443472222222219</v>
      </c>
      <c r="BA67" s="159">
        <v>0.66300000000000026</v>
      </c>
      <c r="BB67" s="159">
        <v>-17.708016832040002</v>
      </c>
      <c r="BC67" s="159"/>
      <c r="BE67" s="159">
        <v>3.2629999999999999</v>
      </c>
      <c r="BF67" s="159">
        <v>-15.206230729592798</v>
      </c>
      <c r="BG67" s="159"/>
      <c r="BI67" s="159">
        <v>3.8130000000000006</v>
      </c>
      <c r="BJ67" s="159">
        <v>-16.750308511425196</v>
      </c>
      <c r="BK67" s="159"/>
      <c r="BM67" s="159">
        <v>4.7629999999999999</v>
      </c>
      <c r="BN67" s="159">
        <v>-16.623203149149202</v>
      </c>
      <c r="BO67" s="159"/>
      <c r="BQ67" s="159">
        <v>-0.7370000000000001</v>
      </c>
      <c r="BR67" s="159">
        <v>-17.748185022256795</v>
      </c>
      <c r="BS67" s="159"/>
      <c r="BU67" s="159">
        <v>3.3629999999999995</v>
      </c>
      <c r="BV67" s="159">
        <v>-17.860406815392803</v>
      </c>
      <c r="BW67" s="159"/>
    </row>
    <row r="68" spans="1:75" x14ac:dyDescent="0.25">
      <c r="A68" s="95">
        <v>41214</v>
      </c>
      <c r="B68" s="36">
        <v>41214</v>
      </c>
      <c r="C68" s="303">
        <v>8.8000000000000007</v>
      </c>
      <c r="D68" s="303">
        <v>6.25</v>
      </c>
      <c r="E68" s="303">
        <v>8.85</v>
      </c>
      <c r="F68" s="303">
        <v>9.4</v>
      </c>
      <c r="G68" s="303">
        <v>10.35</v>
      </c>
      <c r="H68" s="303">
        <v>4.8499999999999996</v>
      </c>
      <c r="I68" s="303">
        <v>8.9499999999999993</v>
      </c>
      <c r="J68" s="104"/>
      <c r="K68" s="36">
        <v>42309</v>
      </c>
      <c r="L68" s="107">
        <v>5.4962</v>
      </c>
      <c r="M68" s="98">
        <f t="shared" si="0"/>
        <v>5.5869999999999997</v>
      </c>
      <c r="N68" s="107">
        <f t="shared" si="1"/>
        <v>5.6781333333333324</v>
      </c>
      <c r="O68" s="264"/>
      <c r="P68" s="177">
        <v>42309</v>
      </c>
      <c r="Q68" s="303">
        <v>8.8000000000000007</v>
      </c>
      <c r="R68" s="219">
        <v>3.213000000000001</v>
      </c>
      <c r="S68" s="182">
        <v>-17.443472222222219</v>
      </c>
      <c r="T68" s="303">
        <v>6.25</v>
      </c>
      <c r="U68" s="219">
        <v>0.66300000000000026</v>
      </c>
      <c r="W68" s="303">
        <v>8.85</v>
      </c>
      <c r="X68" s="219">
        <v>3.2629999999999999</v>
      </c>
      <c r="Z68" s="303">
        <v>9.4</v>
      </c>
      <c r="AA68" s="219">
        <v>3.8130000000000006</v>
      </c>
      <c r="AC68" s="303">
        <v>10.35</v>
      </c>
      <c r="AD68" s="218">
        <v>4.7629999999999999</v>
      </c>
      <c r="AF68" s="303">
        <v>4.8499999999999996</v>
      </c>
      <c r="AG68" s="218">
        <v>-0.7370000000000001</v>
      </c>
      <c r="AI68" s="303">
        <v>8.9499999999999993</v>
      </c>
      <c r="AJ68" s="218">
        <v>3.3629999999999995</v>
      </c>
      <c r="AV68" s="36">
        <v>42310</v>
      </c>
      <c r="AW68" s="159">
        <v>2.3441000000000001</v>
      </c>
      <c r="AX68" s="159">
        <v>-17.177985449933999</v>
      </c>
      <c r="AY68" s="159"/>
      <c r="BA68" s="159">
        <v>0.24410000000000043</v>
      </c>
      <c r="BB68" s="159">
        <v>-18.040752069840003</v>
      </c>
      <c r="BC68" s="159"/>
      <c r="BE68" s="159">
        <v>0.69409999999999972</v>
      </c>
      <c r="BF68" s="159">
        <v>-15.5389659673928</v>
      </c>
      <c r="BG68" s="159"/>
      <c r="BI68" s="159">
        <v>1.9941000000000004</v>
      </c>
      <c r="BJ68" s="159">
        <v>-17.076389044469195</v>
      </c>
      <c r="BK68" s="159"/>
      <c r="BM68" s="159">
        <v>5.8441000000000001</v>
      </c>
      <c r="BN68" s="159">
        <v>-16.889391339389203</v>
      </c>
      <c r="BO68" s="159"/>
      <c r="BQ68" s="159">
        <v>-1.0559000000000003</v>
      </c>
      <c r="BR68" s="159">
        <v>-18.080920260056796</v>
      </c>
      <c r="BS68" s="159"/>
      <c r="BU68" s="159">
        <v>4.9441000000000015</v>
      </c>
      <c r="BV68" s="159">
        <v>-18.143231767522806</v>
      </c>
      <c r="BW68" s="159"/>
    </row>
    <row r="69" spans="1:75" x14ac:dyDescent="0.25">
      <c r="A69" s="95">
        <v>41215</v>
      </c>
      <c r="B69" s="36">
        <v>41215</v>
      </c>
      <c r="C69" s="303">
        <v>7.75</v>
      </c>
      <c r="D69" s="303">
        <v>5.65</v>
      </c>
      <c r="E69" s="303">
        <v>6.1</v>
      </c>
      <c r="F69" s="303">
        <v>7.4</v>
      </c>
      <c r="G69" s="303">
        <v>11.25</v>
      </c>
      <c r="H69" s="303">
        <v>4.3499999999999996</v>
      </c>
      <c r="I69" s="303">
        <v>10.350000000000001</v>
      </c>
      <c r="J69" s="104"/>
      <c r="K69" s="36">
        <v>42310</v>
      </c>
      <c r="L69" s="107">
        <v>5.3155999999999999</v>
      </c>
      <c r="M69" s="98">
        <f t="shared" si="0"/>
        <v>5.4058999999999999</v>
      </c>
      <c r="N69" s="107">
        <f t="shared" si="1"/>
        <v>5.4965333333333328</v>
      </c>
      <c r="O69" s="264"/>
      <c r="P69" s="177">
        <v>42310</v>
      </c>
      <c r="Q69" s="303">
        <v>7.75</v>
      </c>
      <c r="R69" s="219">
        <v>2.3441000000000001</v>
      </c>
      <c r="T69" s="303">
        <v>5.65</v>
      </c>
      <c r="U69" s="219">
        <v>0.24410000000000043</v>
      </c>
      <c r="W69" s="303">
        <v>6.1</v>
      </c>
      <c r="X69" s="219">
        <v>0.69409999999999972</v>
      </c>
      <c r="Z69" s="303">
        <v>7.4</v>
      </c>
      <c r="AA69" s="219">
        <v>1.9941000000000004</v>
      </c>
      <c r="AC69" s="303">
        <v>11.25</v>
      </c>
      <c r="AD69" s="218">
        <v>5.8441000000000001</v>
      </c>
      <c r="AF69" s="303">
        <v>4.3499999999999996</v>
      </c>
      <c r="AG69" s="218">
        <v>-1.0559000000000003</v>
      </c>
      <c r="AI69" s="303">
        <v>10.350000000000001</v>
      </c>
      <c r="AJ69" s="218">
        <v>4.9441000000000015</v>
      </c>
      <c r="AV69" s="36">
        <v>42311</v>
      </c>
      <c r="AW69" s="159">
        <v>4.4242000000000008</v>
      </c>
      <c r="AX69" s="159">
        <v>-17.450871656907996</v>
      </c>
      <c r="AY69" s="159"/>
      <c r="BA69" s="159">
        <v>0.87420000000000009</v>
      </c>
      <c r="BB69" s="159">
        <v>-18.361794666280002</v>
      </c>
      <c r="BC69" s="159"/>
      <c r="BE69" s="159">
        <v>1.2242000000000006</v>
      </c>
      <c r="BF69" s="159">
        <v>-15.853587711903998</v>
      </c>
      <c r="BG69" s="159"/>
      <c r="BI69" s="159">
        <v>0.72419999999999973</v>
      </c>
      <c r="BJ69" s="159">
        <v>-17.39743164090919</v>
      </c>
      <c r="BK69" s="159"/>
      <c r="BM69" s="159">
        <v>6.7241999999999997</v>
      </c>
      <c r="BN69" s="159">
        <v>-17.146225416541203</v>
      </c>
      <c r="BO69" s="159"/>
      <c r="BQ69" s="159">
        <v>-5.4257999999999997</v>
      </c>
      <c r="BR69" s="159">
        <v>-18.658796933648794</v>
      </c>
      <c r="BS69" s="159"/>
      <c r="BU69" s="159">
        <v>5.2241999999999997</v>
      </c>
      <c r="BV69" s="159">
        <v>-18.400065844674806</v>
      </c>
      <c r="BW69" s="159"/>
    </row>
    <row r="70" spans="1:75" x14ac:dyDescent="0.25">
      <c r="A70" s="95">
        <v>41216</v>
      </c>
      <c r="B70" s="36">
        <v>41216</v>
      </c>
      <c r="C70" s="303">
        <v>9.65</v>
      </c>
      <c r="D70" s="303">
        <v>6.1</v>
      </c>
      <c r="E70" s="303">
        <v>6.45</v>
      </c>
      <c r="F70" s="303">
        <v>5.9499999999999993</v>
      </c>
      <c r="G70" s="303">
        <v>11.95</v>
      </c>
      <c r="H70" s="303">
        <v>-0.19999999999999996</v>
      </c>
      <c r="I70" s="303">
        <v>10.45</v>
      </c>
      <c r="J70" s="104"/>
      <c r="K70" s="36">
        <v>42311</v>
      </c>
      <c r="L70" s="107">
        <v>5.1359999999999992</v>
      </c>
      <c r="M70" s="98">
        <f t="shared" si="0"/>
        <v>5.2257999999999996</v>
      </c>
      <c r="N70" s="107">
        <f t="shared" si="1"/>
        <v>5.3159333333333327</v>
      </c>
      <c r="O70" s="264"/>
      <c r="P70" s="177">
        <v>42311</v>
      </c>
      <c r="Q70" s="303">
        <v>9.65</v>
      </c>
      <c r="R70" s="219">
        <v>4.4242000000000008</v>
      </c>
      <c r="T70" s="303">
        <v>6.1</v>
      </c>
      <c r="U70" s="219">
        <v>0.87420000000000009</v>
      </c>
      <c r="W70" s="303">
        <v>6.45</v>
      </c>
      <c r="X70" s="219">
        <v>1.2242000000000006</v>
      </c>
      <c r="Z70" s="303">
        <v>5.9499999999999993</v>
      </c>
      <c r="AA70" s="219">
        <v>0.72419999999999973</v>
      </c>
      <c r="AC70" s="303">
        <v>11.95</v>
      </c>
      <c r="AD70" s="218">
        <v>6.7241999999999997</v>
      </c>
      <c r="AF70" s="303">
        <v>-0.19999999999999996</v>
      </c>
      <c r="AG70" s="218">
        <v>-5.4257999999999997</v>
      </c>
      <c r="AI70" s="303">
        <v>10.45</v>
      </c>
      <c r="AJ70" s="218">
        <v>5.2241999999999997</v>
      </c>
      <c r="AV70" s="36">
        <v>42312</v>
      </c>
      <c r="AW70" s="159">
        <v>6.6532999999999998</v>
      </c>
      <c r="AX70" s="159">
        <v>-17.698580711915998</v>
      </c>
      <c r="AY70" s="159"/>
      <c r="BA70" s="159">
        <v>-1.3966999999999992</v>
      </c>
      <c r="BB70" s="159">
        <v>-18.671430985040004</v>
      </c>
      <c r="BC70" s="159"/>
      <c r="BE70" s="159">
        <v>4.6033000000000008</v>
      </c>
      <c r="BF70" s="159">
        <v>-16.116778582849999</v>
      </c>
      <c r="BG70" s="159"/>
      <c r="BI70" s="159">
        <v>-1.2966999999999995</v>
      </c>
      <c r="BJ70" s="159">
        <v>-17.707067959669192</v>
      </c>
      <c r="BK70" s="159"/>
      <c r="BM70" s="159">
        <v>5.1033000000000008</v>
      </c>
      <c r="BN70" s="159">
        <v>-17.393934471549205</v>
      </c>
      <c r="BO70" s="159"/>
      <c r="BQ70" s="159">
        <v>-8.3966999999999992</v>
      </c>
      <c r="BR70" s="159">
        <v>-19.2780695711688</v>
      </c>
      <c r="BS70" s="159"/>
      <c r="BU70" s="159">
        <v>4.9533000000000005</v>
      </c>
      <c r="BV70" s="159">
        <v>-18.663256715620808</v>
      </c>
      <c r="BW70" s="159"/>
    </row>
    <row r="71" spans="1:75" x14ac:dyDescent="0.25">
      <c r="A71" s="95">
        <v>41217</v>
      </c>
      <c r="B71" s="36">
        <v>41217</v>
      </c>
      <c r="C71" s="303">
        <v>11.7</v>
      </c>
      <c r="D71" s="303">
        <v>3.6500000000000004</v>
      </c>
      <c r="E71" s="303">
        <v>9.65</v>
      </c>
      <c r="F71" s="303">
        <v>3.75</v>
      </c>
      <c r="G71" s="303">
        <v>10.15</v>
      </c>
      <c r="H71" s="303">
        <v>-3.3499999999999996</v>
      </c>
      <c r="I71" s="303">
        <v>10</v>
      </c>
      <c r="J71" s="104"/>
      <c r="K71" s="36">
        <v>42312</v>
      </c>
      <c r="L71" s="107">
        <v>4.9573999999999998</v>
      </c>
      <c r="M71" s="98">
        <f t="shared" si="0"/>
        <v>5.0466999999999995</v>
      </c>
      <c r="N71" s="107">
        <f t="shared" si="1"/>
        <v>5.136333333333333</v>
      </c>
      <c r="O71" s="264"/>
      <c r="P71" s="177">
        <v>42312</v>
      </c>
      <c r="Q71" s="303">
        <v>11.7</v>
      </c>
      <c r="R71" s="219">
        <v>6.6532999999999998</v>
      </c>
      <c r="T71" s="303">
        <v>3.6500000000000004</v>
      </c>
      <c r="U71" s="219">
        <v>-1.3966999999999992</v>
      </c>
      <c r="W71" s="303">
        <v>9.65</v>
      </c>
      <c r="X71" s="219">
        <v>4.6033000000000008</v>
      </c>
      <c r="Z71" s="303">
        <v>3.75</v>
      </c>
      <c r="AA71" s="219">
        <v>-1.2966999999999995</v>
      </c>
      <c r="AC71" s="303">
        <v>10.15</v>
      </c>
      <c r="AD71" s="218">
        <v>5.1033000000000008</v>
      </c>
      <c r="AF71" s="303">
        <v>-3.3499999999999996</v>
      </c>
      <c r="AG71" s="218">
        <v>-8.3966999999999992</v>
      </c>
      <c r="AI71" s="303">
        <v>10</v>
      </c>
      <c r="AJ71" s="218">
        <v>4.9533000000000005</v>
      </c>
      <c r="AV71" s="36">
        <v>42313</v>
      </c>
      <c r="AW71" s="159">
        <v>6.4813999999999998</v>
      </c>
      <c r="AX71" s="159">
        <v>-17.937390670795995</v>
      </c>
      <c r="AY71" s="159"/>
      <c r="BA71" s="159">
        <v>-3.1685999999999996</v>
      </c>
      <c r="BB71" s="159">
        <v>-19.149050902799999</v>
      </c>
      <c r="BC71" s="159"/>
      <c r="BE71" s="159">
        <v>5.0314000000000005</v>
      </c>
      <c r="BF71" s="159">
        <v>-16.355588541729997</v>
      </c>
      <c r="BG71" s="159"/>
      <c r="BI71" s="159">
        <v>-1.7185999999999995</v>
      </c>
      <c r="BJ71" s="159">
        <v>-18.005580408269189</v>
      </c>
      <c r="BK71" s="159"/>
      <c r="BM71" s="159">
        <v>5.2313999999999998</v>
      </c>
      <c r="BN71" s="159">
        <v>-17.632744430429202</v>
      </c>
      <c r="BO71" s="159"/>
      <c r="BQ71" s="159">
        <v>-8.3186</v>
      </c>
      <c r="BR71" s="159">
        <v>-19.875094468368793</v>
      </c>
      <c r="BS71" s="159"/>
      <c r="BU71" s="159">
        <v>3.7313999999999998</v>
      </c>
      <c r="BV71" s="159">
        <v>-18.931917919360806</v>
      </c>
      <c r="BW71" s="159"/>
    </row>
    <row r="72" spans="1:75" ht="15.75" thickBot="1" x14ac:dyDescent="0.3">
      <c r="A72" s="95">
        <v>41218</v>
      </c>
      <c r="B72" s="36">
        <v>41218</v>
      </c>
      <c r="C72" s="303">
        <v>11.35</v>
      </c>
      <c r="D72" s="303">
        <v>1.7000000000000002</v>
      </c>
      <c r="E72" s="303">
        <v>9.9</v>
      </c>
      <c r="F72" s="303">
        <v>3.1500000000000004</v>
      </c>
      <c r="G72" s="303">
        <v>10.1</v>
      </c>
      <c r="H72" s="303">
        <v>-3.4499999999999997</v>
      </c>
      <c r="I72" s="303">
        <v>8.6</v>
      </c>
      <c r="J72" s="104"/>
      <c r="K72" s="36">
        <v>42313</v>
      </c>
      <c r="L72" s="107">
        <v>4.7797999999999998</v>
      </c>
      <c r="M72" s="98">
        <f t="shared" si="0"/>
        <v>4.8685999999999998</v>
      </c>
      <c r="N72" s="107">
        <f t="shared" si="1"/>
        <v>4.9577333333333327</v>
      </c>
      <c r="O72" s="264"/>
      <c r="P72" s="177">
        <v>42313</v>
      </c>
      <c r="Q72" s="303">
        <v>11.35</v>
      </c>
      <c r="R72" s="219">
        <v>6.4813999999999998</v>
      </c>
      <c r="T72" s="303">
        <v>1.7000000000000002</v>
      </c>
      <c r="U72" s="219">
        <v>-3.1685999999999996</v>
      </c>
      <c r="W72" s="303">
        <v>9.9</v>
      </c>
      <c r="X72" s="219">
        <v>5.0314000000000005</v>
      </c>
      <c r="Z72" s="303">
        <v>3.1500000000000004</v>
      </c>
      <c r="AA72" s="219">
        <v>-1.7185999999999995</v>
      </c>
      <c r="AC72" s="303">
        <v>10.1</v>
      </c>
      <c r="AD72" s="218">
        <v>5.2313999999999998</v>
      </c>
      <c r="AF72" s="303">
        <v>-3.4499999999999997</v>
      </c>
      <c r="AG72" s="218">
        <v>-8.3186</v>
      </c>
      <c r="AI72" s="303">
        <v>8.6</v>
      </c>
      <c r="AJ72" s="218">
        <v>3.7313999999999998</v>
      </c>
      <c r="AV72" s="36">
        <v>42314</v>
      </c>
      <c r="AW72" s="159">
        <v>4.208499999999999</v>
      </c>
      <c r="AX72" s="159">
        <v>-18.181907646125996</v>
      </c>
      <c r="AY72" s="159"/>
      <c r="BA72" s="159">
        <v>-3.1414999999999997</v>
      </c>
      <c r="BB72" s="159">
        <v>-19.60931815048</v>
      </c>
      <c r="BC72" s="159"/>
      <c r="BE72" s="159">
        <v>5.9085000000000001</v>
      </c>
      <c r="BF72" s="159">
        <v>-16.585722165569997</v>
      </c>
      <c r="BG72" s="159"/>
      <c r="BI72" s="159">
        <v>-1.1914999999999996</v>
      </c>
      <c r="BJ72" s="159">
        <v>-18.293247438069191</v>
      </c>
      <c r="BK72" s="159"/>
      <c r="BM72" s="159">
        <v>6.7584999999999997</v>
      </c>
      <c r="BN72" s="159">
        <v>-17.862878054269203</v>
      </c>
      <c r="BO72" s="159"/>
      <c r="BQ72" s="159">
        <v>-8.6914999999999996</v>
      </c>
      <c r="BR72" s="159">
        <v>-20.450428527968796</v>
      </c>
      <c r="BS72" s="159"/>
      <c r="BU72" s="159">
        <v>0.65850000000000009</v>
      </c>
      <c r="BV72" s="159">
        <v>-19.219584949160808</v>
      </c>
      <c r="BW72" s="159">
        <v>-17.516398148148152</v>
      </c>
    </row>
    <row r="73" spans="1:75" ht="15.75" thickBot="1" x14ac:dyDescent="0.3">
      <c r="A73" s="95">
        <v>41219</v>
      </c>
      <c r="B73" s="36">
        <v>41219</v>
      </c>
      <c r="C73" s="303">
        <v>8.8999999999999986</v>
      </c>
      <c r="D73" s="303">
        <v>1.55</v>
      </c>
      <c r="E73" s="303">
        <v>10.6</v>
      </c>
      <c r="F73" s="303">
        <v>3.5</v>
      </c>
      <c r="G73" s="303">
        <v>11.45</v>
      </c>
      <c r="H73" s="303">
        <v>-4</v>
      </c>
      <c r="I73" s="303">
        <v>5.35</v>
      </c>
      <c r="J73" s="104"/>
      <c r="K73" s="36">
        <v>42314</v>
      </c>
      <c r="L73" s="107">
        <v>4.6031999999999993</v>
      </c>
      <c r="M73" s="98">
        <f t="shared" si="0"/>
        <v>4.6914999999999996</v>
      </c>
      <c r="N73" s="107">
        <f t="shared" si="1"/>
        <v>4.7801333333333327</v>
      </c>
      <c r="O73" s="264"/>
      <c r="P73" s="177">
        <v>42314</v>
      </c>
      <c r="Q73" s="303">
        <v>8.8999999999999986</v>
      </c>
      <c r="R73" s="219">
        <v>4.208499999999999</v>
      </c>
      <c r="T73" s="303">
        <v>1.55</v>
      </c>
      <c r="U73" s="219">
        <v>-3.1414999999999997</v>
      </c>
      <c r="W73" s="303">
        <v>10.6</v>
      </c>
      <c r="X73" s="219">
        <v>5.9085000000000001</v>
      </c>
      <c r="Z73" s="303">
        <v>3.5</v>
      </c>
      <c r="AA73" s="219">
        <v>-1.1914999999999996</v>
      </c>
      <c r="AC73" s="303">
        <v>11.45</v>
      </c>
      <c r="AD73" s="218">
        <v>6.7584999999999997</v>
      </c>
      <c r="AF73" s="303">
        <v>-4</v>
      </c>
      <c r="AG73" s="218">
        <v>-8.6914999999999996</v>
      </c>
      <c r="AI73" s="303">
        <v>5.35</v>
      </c>
      <c r="AJ73" s="218">
        <v>0.65850000000000009</v>
      </c>
      <c r="AK73" s="103">
        <v>-17.516398148148152</v>
      </c>
      <c r="AV73" s="36">
        <v>42315</v>
      </c>
      <c r="AW73" s="159">
        <v>2.0346000000000002</v>
      </c>
      <c r="AX73" s="159">
        <v>-18.445148947015998</v>
      </c>
      <c r="AY73" s="159"/>
      <c r="BA73" s="159">
        <v>-1.3653999999999997</v>
      </c>
      <c r="BB73" s="159">
        <v>-19.886414256680002</v>
      </c>
      <c r="BC73" s="159"/>
      <c r="BE73" s="159">
        <v>6.2846000000000011</v>
      </c>
      <c r="BF73" s="159">
        <v>-16.807399050529998</v>
      </c>
      <c r="BG73" s="159"/>
      <c r="BI73" s="159">
        <v>1.4346000000000005</v>
      </c>
      <c r="BJ73" s="159">
        <v>-18.564801622145193</v>
      </c>
      <c r="BK73" s="159"/>
      <c r="BM73" s="159">
        <v>6.8346</v>
      </c>
      <c r="BN73" s="159">
        <v>-18.084554939229204</v>
      </c>
      <c r="BO73" s="159"/>
      <c r="BQ73" s="159">
        <v>-6.9154</v>
      </c>
      <c r="BR73" s="311">
        <v>-20.949201519128799</v>
      </c>
      <c r="BS73" s="228">
        <v>-21.95</v>
      </c>
      <c r="BU73" s="159">
        <v>-0.81539999999999946</v>
      </c>
      <c r="BV73" s="159">
        <v>-19.49668105536081</v>
      </c>
      <c r="BW73" s="159"/>
    </row>
    <row r="74" spans="1:75" x14ac:dyDescent="0.25">
      <c r="A74" s="95">
        <v>41220</v>
      </c>
      <c r="B74" s="36">
        <v>41220</v>
      </c>
      <c r="C74" s="303">
        <v>6.55</v>
      </c>
      <c r="D74" s="303">
        <v>3.15</v>
      </c>
      <c r="E74" s="303">
        <v>10.8</v>
      </c>
      <c r="F74" s="303">
        <v>5.95</v>
      </c>
      <c r="G74" s="303">
        <v>11.35</v>
      </c>
      <c r="H74" s="303">
        <v>-2.4</v>
      </c>
      <c r="I74" s="303">
        <v>3.7</v>
      </c>
      <c r="J74" s="104"/>
      <c r="K74" s="36">
        <v>42315</v>
      </c>
      <c r="L74" s="107">
        <v>4.4276</v>
      </c>
      <c r="M74" s="98">
        <f t="shared" si="0"/>
        <v>4.5153999999999996</v>
      </c>
      <c r="N74" s="107">
        <f t="shared" si="1"/>
        <v>4.603533333333333</v>
      </c>
      <c r="O74" s="264"/>
      <c r="P74" s="177">
        <v>42315</v>
      </c>
      <c r="Q74" s="303">
        <v>6.55</v>
      </c>
      <c r="R74" s="219">
        <v>2.0346000000000002</v>
      </c>
      <c r="T74" s="303">
        <v>3.15</v>
      </c>
      <c r="U74" s="219">
        <v>-1.3653999999999997</v>
      </c>
      <c r="W74" s="303">
        <v>10.8</v>
      </c>
      <c r="X74" s="219">
        <v>6.2846000000000011</v>
      </c>
      <c r="Z74" s="303">
        <v>5.95</v>
      </c>
      <c r="AA74" s="219">
        <v>1.4346000000000005</v>
      </c>
      <c r="AC74" s="303">
        <v>11.35</v>
      </c>
      <c r="AD74" s="218">
        <v>6.8346</v>
      </c>
      <c r="AF74" s="303">
        <v>-2.4</v>
      </c>
      <c r="AG74" s="218">
        <v>-6.9154</v>
      </c>
      <c r="AH74" s="103">
        <v>-21.945425925925928</v>
      </c>
      <c r="AI74" s="303">
        <v>3.7</v>
      </c>
      <c r="AJ74" s="218">
        <v>-0.81539999999999946</v>
      </c>
      <c r="AK74" s="103"/>
      <c r="AV74" s="36">
        <v>42316</v>
      </c>
      <c r="AW74" s="159">
        <v>0.40970000000000084</v>
      </c>
      <c r="AX74" s="159">
        <v>-18.711944668655995</v>
      </c>
      <c r="AY74" s="159"/>
      <c r="BA74" s="159">
        <v>0.60970000000000102</v>
      </c>
      <c r="BB74" s="159">
        <v>-20.15320997832</v>
      </c>
      <c r="BC74" s="159">
        <v>-19.422566666666665</v>
      </c>
      <c r="BE74" s="159">
        <v>4.2597000000000023</v>
      </c>
      <c r="BF74" s="159">
        <v>-17.087534558251996</v>
      </c>
      <c r="BG74" s="159"/>
      <c r="BI74" s="159">
        <v>4.7597000000000023</v>
      </c>
      <c r="BJ74" s="159">
        <v>-18.791577985539192</v>
      </c>
      <c r="BK74" s="159"/>
      <c r="BM74" s="159">
        <v>7.4097000000000008</v>
      </c>
      <c r="BN74" s="159">
        <v>-18.297991516541202</v>
      </c>
      <c r="BO74" s="159">
        <v>-17.25415555555556</v>
      </c>
      <c r="BQ74" s="159">
        <v>-4.5402999999999993</v>
      </c>
      <c r="BR74" s="159">
        <v>-21.349395101588797</v>
      </c>
      <c r="BS74" s="159"/>
      <c r="BU74" s="159">
        <v>-3.1902999999999992</v>
      </c>
      <c r="BV74" s="159">
        <v>-19.923554209984808</v>
      </c>
      <c r="BW74" s="159"/>
    </row>
    <row r="75" spans="1:75" x14ac:dyDescent="0.25">
      <c r="A75" s="95">
        <v>41221</v>
      </c>
      <c r="B75" s="36">
        <v>41221</v>
      </c>
      <c r="C75" s="303">
        <v>4.75</v>
      </c>
      <c r="D75" s="303">
        <v>4.95</v>
      </c>
      <c r="E75" s="303">
        <v>8.6000000000000014</v>
      </c>
      <c r="F75" s="303">
        <v>9.1000000000000014</v>
      </c>
      <c r="G75" s="303">
        <v>11.75</v>
      </c>
      <c r="H75" s="303">
        <v>-0.2</v>
      </c>
      <c r="I75" s="303">
        <v>1.1499999999999999</v>
      </c>
      <c r="J75" s="104"/>
      <c r="K75" s="36">
        <v>42316</v>
      </c>
      <c r="L75" s="107">
        <v>4.2529999999999983</v>
      </c>
      <c r="M75" s="98">
        <f t="shared" si="0"/>
        <v>4.3402999999999992</v>
      </c>
      <c r="N75" s="107">
        <f t="shared" si="1"/>
        <v>4.4279333333333328</v>
      </c>
      <c r="O75" s="264"/>
      <c r="P75" s="177">
        <v>42316</v>
      </c>
      <c r="Q75" s="303">
        <v>4.75</v>
      </c>
      <c r="R75" s="219">
        <v>0.40970000000000084</v>
      </c>
      <c r="T75" s="303">
        <v>4.95</v>
      </c>
      <c r="U75" s="219">
        <v>0.60970000000000102</v>
      </c>
      <c r="V75" s="182">
        <v>-19.422566666666665</v>
      </c>
      <c r="W75" s="303">
        <v>8.6000000000000014</v>
      </c>
      <c r="X75" s="219">
        <v>4.2597000000000023</v>
      </c>
      <c r="Z75" s="303">
        <v>9.1000000000000014</v>
      </c>
      <c r="AA75" s="219">
        <v>4.7597000000000023</v>
      </c>
      <c r="AC75" s="303">
        <v>11.75</v>
      </c>
      <c r="AD75" s="218">
        <v>7.4097000000000008</v>
      </c>
      <c r="AE75" s="182">
        <v>-17.25415555555556</v>
      </c>
      <c r="AF75" s="303">
        <v>-0.2</v>
      </c>
      <c r="AG75" s="218">
        <v>-4.5402999999999993</v>
      </c>
      <c r="AI75" s="303">
        <v>1.1499999999999999</v>
      </c>
      <c r="AJ75" s="218">
        <v>-3.1902999999999992</v>
      </c>
      <c r="AK75" s="103"/>
      <c r="AV75" s="36">
        <v>42317</v>
      </c>
      <c r="AW75" s="159">
        <v>-1.7161999999999988</v>
      </c>
      <c r="AX75" s="159">
        <v>-18.968706588615998</v>
      </c>
      <c r="AY75" s="159"/>
      <c r="BA75" s="159">
        <v>-0.96619999999999884</v>
      </c>
      <c r="BB75" s="159">
        <v>-20.409971898280002</v>
      </c>
      <c r="BC75" s="159"/>
      <c r="BE75" s="159">
        <v>4.583800000000001</v>
      </c>
      <c r="BF75" s="159">
        <v>-17.357134574209997</v>
      </c>
      <c r="BG75" s="159"/>
      <c r="BI75" s="159">
        <v>2.9838000000000013</v>
      </c>
      <c r="BJ75" s="159">
        <v>-19.035501809501195</v>
      </c>
      <c r="BK75" s="159"/>
      <c r="BM75" s="159">
        <v>6.2338000000000013</v>
      </c>
      <c r="BN75" s="159">
        <v>-18.503401052509204</v>
      </c>
      <c r="BO75" s="159"/>
      <c r="BQ75" s="159">
        <v>-3.8661999999999992</v>
      </c>
      <c r="BR75" s="159">
        <v>-21.708861789532801</v>
      </c>
      <c r="BS75" s="159"/>
      <c r="BU75" s="159">
        <v>-4.666199999999999</v>
      </c>
      <c r="BV75" s="159">
        <v>-20.36004947391681</v>
      </c>
      <c r="BW75" s="159"/>
    </row>
    <row r="76" spans="1:75" ht="15.75" thickBot="1" x14ac:dyDescent="0.3">
      <c r="A76" s="95">
        <v>41222</v>
      </c>
      <c r="B76" s="36">
        <v>41222</v>
      </c>
      <c r="C76" s="303">
        <v>2.4500000000000002</v>
      </c>
      <c r="D76" s="303">
        <v>3.2</v>
      </c>
      <c r="E76" s="303">
        <v>8.75</v>
      </c>
      <c r="F76" s="303">
        <v>7.15</v>
      </c>
      <c r="G76" s="303">
        <v>10.4</v>
      </c>
      <c r="H76" s="303">
        <v>0.29999999999999993</v>
      </c>
      <c r="I76" s="303">
        <v>-0.5</v>
      </c>
      <c r="J76" s="104"/>
      <c r="K76" s="36">
        <v>42317</v>
      </c>
      <c r="L76" s="107">
        <v>4.0793999999999997</v>
      </c>
      <c r="M76" s="98">
        <f t="shared" si="0"/>
        <v>4.166199999999999</v>
      </c>
      <c r="N76" s="107">
        <f t="shared" si="1"/>
        <v>4.253333333333333</v>
      </c>
      <c r="O76" s="264"/>
      <c r="P76" s="177">
        <v>42317</v>
      </c>
      <c r="Q76" s="303">
        <v>2.4500000000000002</v>
      </c>
      <c r="R76" s="219">
        <v>-1.7161999999999988</v>
      </c>
      <c r="T76" s="303">
        <v>3.2</v>
      </c>
      <c r="U76" s="219">
        <v>-0.96619999999999884</v>
      </c>
      <c r="W76" s="303">
        <v>8.75</v>
      </c>
      <c r="X76" s="219">
        <v>4.583800000000001</v>
      </c>
      <c r="Z76" s="303">
        <v>7.15</v>
      </c>
      <c r="AA76" s="219">
        <v>2.9838000000000013</v>
      </c>
      <c r="AC76" s="303">
        <v>10.4</v>
      </c>
      <c r="AD76" s="218">
        <v>6.2338000000000013</v>
      </c>
      <c r="AF76" s="303">
        <v>0.29999999999999993</v>
      </c>
      <c r="AG76" s="218">
        <v>-3.8661999999999992</v>
      </c>
      <c r="AI76" s="303">
        <v>-0.5</v>
      </c>
      <c r="AJ76" s="218">
        <v>-4.666199999999999</v>
      </c>
      <c r="AK76" s="103"/>
      <c r="AV76" s="36">
        <v>42318</v>
      </c>
      <c r="AW76" s="159">
        <v>-3.3930999999999991</v>
      </c>
      <c r="AX76" s="159">
        <v>-19.363891780615994</v>
      </c>
      <c r="AY76" s="159"/>
      <c r="BA76" s="159">
        <v>-1.2430999999999992</v>
      </c>
      <c r="BB76" s="159">
        <v>-20.65696264328</v>
      </c>
      <c r="BC76" s="159"/>
      <c r="BE76" s="159">
        <v>3.4069000000000003</v>
      </c>
      <c r="BF76" s="159">
        <v>-17.628824393709994</v>
      </c>
      <c r="BG76" s="159"/>
      <c r="BI76" s="159">
        <v>-0.74309999999999921</v>
      </c>
      <c r="BJ76" s="159">
        <v>-19.282492554501193</v>
      </c>
      <c r="BK76" s="159">
        <v>-20.520922222222222</v>
      </c>
      <c r="BM76" s="159">
        <v>4.7569000000000008</v>
      </c>
      <c r="BN76" s="159">
        <v>-18.713343185759204</v>
      </c>
      <c r="BO76" s="159"/>
      <c r="BQ76" s="159">
        <v>-1.3430999999999993</v>
      </c>
      <c r="BR76" s="159">
        <v>-21.881755311032798</v>
      </c>
      <c r="BS76" s="159"/>
      <c r="BU76" s="159">
        <v>-2.1430999999999996</v>
      </c>
      <c r="BV76" s="159">
        <v>-20.681137442416809</v>
      </c>
      <c r="BW76" s="159"/>
    </row>
    <row r="77" spans="1:75" ht="15.75" thickBot="1" x14ac:dyDescent="0.3">
      <c r="A77" s="95">
        <v>41223</v>
      </c>
      <c r="B77" s="36">
        <v>41223</v>
      </c>
      <c r="C77" s="303">
        <v>0.6</v>
      </c>
      <c r="D77" s="303">
        <v>2.75</v>
      </c>
      <c r="E77" s="303">
        <v>7.3999999999999995</v>
      </c>
      <c r="F77" s="303">
        <v>3.25</v>
      </c>
      <c r="G77" s="303">
        <v>8.75</v>
      </c>
      <c r="H77" s="303">
        <v>2.65</v>
      </c>
      <c r="I77" s="303">
        <v>1.8499999999999999</v>
      </c>
      <c r="J77" s="104"/>
      <c r="K77" s="36">
        <v>42318</v>
      </c>
      <c r="L77" s="107">
        <v>3.9067999999999987</v>
      </c>
      <c r="M77" s="98">
        <f t="shared" si="0"/>
        <v>3.9930999999999992</v>
      </c>
      <c r="N77" s="107">
        <f t="shared" si="1"/>
        <v>4.0797333333333325</v>
      </c>
      <c r="O77" s="264"/>
      <c r="P77" s="177">
        <v>42318</v>
      </c>
      <c r="Q77" s="303">
        <v>0.6</v>
      </c>
      <c r="R77" s="219">
        <v>-3.3930999999999991</v>
      </c>
      <c r="T77" s="303">
        <v>2.75</v>
      </c>
      <c r="U77" s="219">
        <v>-1.2430999999999992</v>
      </c>
      <c r="W77" s="303">
        <v>7.3999999999999995</v>
      </c>
      <c r="X77" s="219">
        <v>3.4069000000000003</v>
      </c>
      <c r="Z77" s="303">
        <v>3.25</v>
      </c>
      <c r="AA77" s="219">
        <v>-0.74309999999999921</v>
      </c>
      <c r="AB77" s="182">
        <v>-20.520922222222222</v>
      </c>
      <c r="AC77" s="303">
        <v>8.75</v>
      </c>
      <c r="AD77" s="218">
        <v>4.7569000000000008</v>
      </c>
      <c r="AF77" s="303">
        <v>2.65</v>
      </c>
      <c r="AG77" s="218">
        <v>-1.3430999999999993</v>
      </c>
      <c r="AI77" s="303">
        <v>1.8499999999999999</v>
      </c>
      <c r="AJ77" s="218">
        <v>-2.1430999999999996</v>
      </c>
      <c r="AK77" s="103"/>
      <c r="AV77" s="36">
        <v>42319</v>
      </c>
      <c r="AW77" s="159">
        <v>-6.020999999999999</v>
      </c>
      <c r="AX77" s="159">
        <v>-19.791352613695992</v>
      </c>
      <c r="AY77" s="159"/>
      <c r="BA77" s="159">
        <v>0.7790000000000008</v>
      </c>
      <c r="BB77" s="159">
        <v>-20.894440883879998</v>
      </c>
      <c r="BC77" s="159"/>
      <c r="BE77" s="159">
        <v>-2.0709999999999988</v>
      </c>
      <c r="BF77" s="311">
        <v>-17.937546106489993</v>
      </c>
      <c r="BG77" s="228">
        <v>-18.257788888888893</v>
      </c>
      <c r="BI77" s="159">
        <v>-0.82099999999999884</v>
      </c>
      <c r="BJ77" s="159">
        <v>-19.519970795101191</v>
      </c>
      <c r="BK77" s="159"/>
      <c r="BM77" s="159">
        <v>3.6790000000000012</v>
      </c>
      <c r="BN77" s="159">
        <v>-18.927073602299203</v>
      </c>
      <c r="BO77" s="159"/>
      <c r="BQ77" s="159">
        <v>7.9000000000001069E-2</v>
      </c>
      <c r="BR77" s="159">
        <v>-22.119233551632796</v>
      </c>
      <c r="BS77" s="159"/>
      <c r="BU77" s="159">
        <v>-1.2209999999999992</v>
      </c>
      <c r="BV77" s="159">
        <v>-20.918615683016807</v>
      </c>
      <c r="BW77" s="159"/>
    </row>
    <row r="78" spans="1:75" x14ac:dyDescent="0.25">
      <c r="A78" s="95">
        <v>41224</v>
      </c>
      <c r="B78" s="36">
        <v>41224</v>
      </c>
      <c r="C78" s="303">
        <v>-2.2000000000000002</v>
      </c>
      <c r="D78" s="303">
        <v>4.5999999999999996</v>
      </c>
      <c r="E78" s="303">
        <v>1.7499999999999998</v>
      </c>
      <c r="F78" s="303">
        <v>3</v>
      </c>
      <c r="G78" s="303">
        <v>7.5</v>
      </c>
      <c r="H78" s="303">
        <v>3.9</v>
      </c>
      <c r="I78" s="303">
        <v>2.5999999999999996</v>
      </c>
      <c r="J78" s="104"/>
      <c r="K78" s="36">
        <v>42319</v>
      </c>
      <c r="L78" s="107">
        <v>3.735199999999999</v>
      </c>
      <c r="M78" s="98">
        <f t="shared" si="0"/>
        <v>3.8209999999999988</v>
      </c>
      <c r="N78" s="107">
        <f t="shared" si="1"/>
        <v>3.9071333333333325</v>
      </c>
      <c r="O78" s="264"/>
      <c r="P78" s="177">
        <v>42319</v>
      </c>
      <c r="Q78" s="303">
        <v>-2.2000000000000002</v>
      </c>
      <c r="R78" s="219">
        <v>-6.020999999999999</v>
      </c>
      <c r="T78" s="303">
        <v>4.5999999999999996</v>
      </c>
      <c r="U78" s="219">
        <v>0.7790000000000008</v>
      </c>
      <c r="W78" s="303">
        <v>1.7499999999999998</v>
      </c>
      <c r="X78" s="219">
        <v>-2.0709999999999988</v>
      </c>
      <c r="Y78" s="182">
        <v>-18.257788888888893</v>
      </c>
      <c r="Z78" s="303">
        <v>3</v>
      </c>
      <c r="AA78" s="219">
        <v>-0.82099999999999884</v>
      </c>
      <c r="AC78" s="303">
        <v>7.5</v>
      </c>
      <c r="AD78" s="218">
        <v>3.6790000000000012</v>
      </c>
      <c r="AF78" s="303">
        <v>3.9</v>
      </c>
      <c r="AG78" s="218">
        <v>7.9000000000001069E-2</v>
      </c>
      <c r="AI78" s="303">
        <v>2.5999999999999996</v>
      </c>
      <c r="AJ78" s="218">
        <v>-1.2209999999999992</v>
      </c>
      <c r="AK78" s="103"/>
      <c r="AV78" s="36">
        <v>42320</v>
      </c>
      <c r="AW78" s="159">
        <v>-4.4999000000000002</v>
      </c>
      <c r="AX78" s="159">
        <v>-20.179327379715996</v>
      </c>
      <c r="AY78" s="159"/>
      <c r="BA78" s="159">
        <v>1.8001000000000005</v>
      </c>
      <c r="BB78" s="159">
        <v>-21.118096925467999</v>
      </c>
      <c r="BC78" s="159"/>
      <c r="BE78" s="159">
        <v>-7.5499000000000001</v>
      </c>
      <c r="BF78" s="159">
        <v>-18.393987007689997</v>
      </c>
      <c r="BG78" s="159"/>
      <c r="BI78" s="159">
        <v>-0.6498999999999997</v>
      </c>
      <c r="BJ78" s="159">
        <v>-19.748191245701193</v>
      </c>
      <c r="BK78" s="159"/>
      <c r="BM78" s="159">
        <v>5.5001000000000007</v>
      </c>
      <c r="BN78" s="159">
        <v>-19.109649962779205</v>
      </c>
      <c r="BO78" s="159"/>
      <c r="BQ78" s="159">
        <v>1.5001000000000007</v>
      </c>
      <c r="BR78" s="159">
        <v>-22.320067548160797</v>
      </c>
      <c r="BS78" s="159"/>
      <c r="BU78" s="159">
        <v>-2.2998999999999996</v>
      </c>
      <c r="BV78" s="159">
        <v>-21.215302268796808</v>
      </c>
      <c r="BW78" s="159"/>
    </row>
    <row r="79" spans="1:75" x14ac:dyDescent="0.25">
      <c r="A79" s="95">
        <v>41225</v>
      </c>
      <c r="B79" s="36">
        <v>41225</v>
      </c>
      <c r="C79" s="303">
        <v>-0.85000000000000009</v>
      </c>
      <c r="D79" s="303">
        <v>5.45</v>
      </c>
      <c r="E79" s="303">
        <v>-3.9000000000000004</v>
      </c>
      <c r="F79" s="303">
        <v>3</v>
      </c>
      <c r="G79" s="303">
        <v>9.15</v>
      </c>
      <c r="H79" s="303">
        <v>5.15</v>
      </c>
      <c r="I79" s="303">
        <v>1.35</v>
      </c>
      <c r="J79" s="104"/>
      <c r="K79" s="36">
        <v>42320</v>
      </c>
      <c r="L79" s="107">
        <v>3.5646000000000004</v>
      </c>
      <c r="M79" s="98">
        <f t="shared" si="0"/>
        <v>3.6498999999999997</v>
      </c>
      <c r="N79" s="107">
        <f t="shared" si="1"/>
        <v>3.7355333333333327</v>
      </c>
      <c r="O79" s="264"/>
      <c r="P79" s="177">
        <v>42320</v>
      </c>
      <c r="Q79" s="303">
        <v>-0.85000000000000009</v>
      </c>
      <c r="R79" s="219">
        <v>-4.4999000000000002</v>
      </c>
      <c r="T79" s="303">
        <v>5.45</v>
      </c>
      <c r="U79" s="219">
        <v>1.8001000000000005</v>
      </c>
      <c r="W79" s="303">
        <v>-3.9000000000000004</v>
      </c>
      <c r="X79" s="219">
        <v>-7.5499000000000001</v>
      </c>
      <c r="Z79" s="303">
        <v>3</v>
      </c>
      <c r="AA79" s="219">
        <v>-0.6498999999999997</v>
      </c>
      <c r="AC79" s="303">
        <v>9.15</v>
      </c>
      <c r="AD79" s="218">
        <v>5.5001000000000007</v>
      </c>
      <c r="AF79" s="303">
        <v>5.15</v>
      </c>
      <c r="AG79" s="218">
        <v>1.5001000000000007</v>
      </c>
      <c r="AI79" s="303">
        <v>1.35</v>
      </c>
      <c r="AJ79" s="218">
        <v>-2.2998999999999996</v>
      </c>
      <c r="AK79" s="103"/>
      <c r="AV79" s="36">
        <v>42321</v>
      </c>
      <c r="AW79" s="159">
        <v>-0.17980000000000018</v>
      </c>
      <c r="AX79" s="159">
        <v>-20.398540798555995</v>
      </c>
      <c r="AY79" s="159"/>
      <c r="BA79" s="159">
        <v>4.0702000000000007</v>
      </c>
      <c r="BB79" s="159">
        <v>-21.304428331481997</v>
      </c>
      <c r="BC79" s="159"/>
      <c r="BE79" s="159">
        <v>-8.8797999999999995</v>
      </c>
      <c r="BF79" s="159">
        <v>-18.832413845369995</v>
      </c>
      <c r="BG79" s="159"/>
      <c r="BI79" s="159">
        <v>2.0701999999999998</v>
      </c>
      <c r="BJ79" s="159">
        <v>-19.956443993599191</v>
      </c>
      <c r="BK79" s="159"/>
      <c r="BM79" s="159">
        <v>5.1702000000000004</v>
      </c>
      <c r="BN79" s="159">
        <v>-19.285020697851206</v>
      </c>
      <c r="BO79" s="159"/>
      <c r="BQ79" s="159">
        <v>3.6201999999999996</v>
      </c>
      <c r="BR79" s="159">
        <v>-22.473516941348798</v>
      </c>
      <c r="BS79" s="159"/>
      <c r="BU79" s="159">
        <v>-0.52979999999999983</v>
      </c>
      <c r="BV79" s="159">
        <v>-21.434515687636807</v>
      </c>
      <c r="BW79" s="159"/>
    </row>
    <row r="80" spans="1:75" x14ac:dyDescent="0.25">
      <c r="A80" s="95">
        <v>41226</v>
      </c>
      <c r="B80" s="36">
        <v>41226</v>
      </c>
      <c r="C80" s="303">
        <v>3.3</v>
      </c>
      <c r="D80" s="303">
        <v>7.5500000000000007</v>
      </c>
      <c r="E80" s="303">
        <v>-5.4</v>
      </c>
      <c r="F80" s="303">
        <v>5.55</v>
      </c>
      <c r="G80" s="303">
        <v>8.65</v>
      </c>
      <c r="H80" s="303">
        <v>7.1</v>
      </c>
      <c r="I80" s="303">
        <v>2.95</v>
      </c>
      <c r="J80" s="104"/>
      <c r="K80" s="36">
        <v>42321</v>
      </c>
      <c r="L80" s="107">
        <v>3.3949999999999996</v>
      </c>
      <c r="M80" s="98">
        <f t="shared" si="0"/>
        <v>3.4798</v>
      </c>
      <c r="N80" s="107">
        <f t="shared" si="1"/>
        <v>3.5649333333333328</v>
      </c>
      <c r="O80" s="264"/>
      <c r="P80" s="177">
        <v>42321</v>
      </c>
      <c r="Q80" s="303">
        <v>3.3</v>
      </c>
      <c r="R80" s="219">
        <v>-0.17980000000000018</v>
      </c>
      <c r="T80" s="303">
        <v>7.5500000000000007</v>
      </c>
      <c r="U80" s="219">
        <v>4.0702000000000007</v>
      </c>
      <c r="W80" s="303">
        <v>-5.4</v>
      </c>
      <c r="X80" s="219">
        <v>-8.8797999999999995</v>
      </c>
      <c r="Z80" s="303">
        <v>5.55</v>
      </c>
      <c r="AA80" s="219">
        <v>2.0701999999999998</v>
      </c>
      <c r="AC80" s="303">
        <v>8.65</v>
      </c>
      <c r="AD80" s="218">
        <v>5.1702000000000004</v>
      </c>
      <c r="AF80" s="303">
        <v>7.1</v>
      </c>
      <c r="AG80" s="218">
        <v>3.6201999999999996</v>
      </c>
      <c r="AI80" s="303">
        <v>2.95</v>
      </c>
      <c r="AJ80" s="218">
        <v>-0.52979999999999983</v>
      </c>
      <c r="AK80" s="103"/>
      <c r="AV80" s="36">
        <v>42322</v>
      </c>
      <c r="AW80" s="159">
        <v>1.9393000000000002</v>
      </c>
      <c r="AX80" s="159">
        <v>-20.604784923932797</v>
      </c>
      <c r="AY80" s="159">
        <v>-20.484721911421925</v>
      </c>
      <c r="BA80" s="159">
        <v>3.3393000000000006</v>
      </c>
      <c r="BB80" s="159">
        <v>-21.493836201725998</v>
      </c>
      <c r="BC80" s="159"/>
      <c r="BE80" s="159">
        <v>-7.9607000000000001</v>
      </c>
      <c r="BF80" s="159">
        <v>-19.25332022369</v>
      </c>
      <c r="BG80" s="159"/>
      <c r="BI80" s="159">
        <v>5.2892999999999999</v>
      </c>
      <c r="BJ80" s="159">
        <v>-20.124806544927193</v>
      </c>
      <c r="BK80" s="159"/>
      <c r="BM80" s="159">
        <v>3.8393000000000006</v>
      </c>
      <c r="BN80" s="159">
        <v>-19.47442856809521</v>
      </c>
      <c r="BO80" s="159"/>
      <c r="BQ80" s="159">
        <v>4.4393000000000002</v>
      </c>
      <c r="BR80" s="159">
        <v>-22.610311514302801</v>
      </c>
      <c r="BS80" s="159"/>
      <c r="BU80" s="159">
        <v>0.43930000000000025</v>
      </c>
      <c r="BV80" s="159">
        <v>-21.64496887679681</v>
      </c>
      <c r="BW80" s="159"/>
    </row>
    <row r="81" spans="1:75" x14ac:dyDescent="0.25">
      <c r="A81" s="95">
        <v>41227</v>
      </c>
      <c r="B81" s="36">
        <v>41227</v>
      </c>
      <c r="C81" s="303">
        <v>5.25</v>
      </c>
      <c r="D81" s="303">
        <v>6.65</v>
      </c>
      <c r="E81" s="303">
        <v>-4.6500000000000004</v>
      </c>
      <c r="F81" s="303">
        <v>8.6</v>
      </c>
      <c r="G81" s="303">
        <v>7.15</v>
      </c>
      <c r="H81" s="303">
        <v>7.75</v>
      </c>
      <c r="I81" s="303">
        <v>3.75</v>
      </c>
      <c r="J81" s="105"/>
      <c r="K81" s="36">
        <v>42322</v>
      </c>
      <c r="L81" s="107">
        <v>3.2263999999999999</v>
      </c>
      <c r="M81" s="98">
        <f t="shared" si="0"/>
        <v>3.3106999999999998</v>
      </c>
      <c r="N81" s="107">
        <f t="shared" si="1"/>
        <v>3.3953333333333333</v>
      </c>
      <c r="O81" s="264"/>
      <c r="P81" s="177">
        <v>42322</v>
      </c>
      <c r="Q81" s="303">
        <v>5.25</v>
      </c>
      <c r="R81" s="219">
        <v>1.9393000000000002</v>
      </c>
      <c r="S81" s="182">
        <v>-20.484721911421925</v>
      </c>
      <c r="T81" s="303">
        <v>6.65</v>
      </c>
      <c r="U81" s="219">
        <v>3.3393000000000006</v>
      </c>
      <c r="W81" s="303">
        <v>-4.6500000000000004</v>
      </c>
      <c r="X81" s="219">
        <v>-7.9607000000000001</v>
      </c>
      <c r="Z81" s="303">
        <v>8.6</v>
      </c>
      <c r="AA81" s="219">
        <v>5.2892999999999999</v>
      </c>
      <c r="AC81" s="303">
        <v>7.15</v>
      </c>
      <c r="AD81" s="218">
        <v>3.8393000000000006</v>
      </c>
      <c r="AF81" s="303">
        <v>7.75</v>
      </c>
      <c r="AG81" s="218">
        <v>4.4393000000000002</v>
      </c>
      <c r="AI81" s="303">
        <v>3.75</v>
      </c>
      <c r="AJ81" s="218">
        <v>0.43930000000000025</v>
      </c>
      <c r="AK81" s="103"/>
      <c r="AV81" s="36">
        <v>42323</v>
      </c>
      <c r="AW81" s="159">
        <v>2.122100000000001</v>
      </c>
      <c r="AX81" s="159">
        <v>-20.796623939062794</v>
      </c>
      <c r="AY81" s="159"/>
      <c r="BA81" s="159">
        <v>-0.17789999999999973</v>
      </c>
      <c r="BB81" s="159">
        <v>-21.695772007125996</v>
      </c>
      <c r="BC81" s="159"/>
      <c r="BE81" s="159">
        <v>-7.5778999999999996</v>
      </c>
      <c r="BF81" s="159">
        <v>-19.657191834489996</v>
      </c>
      <c r="BG81" s="159"/>
      <c r="BI81" s="159">
        <v>2.7721000000000005</v>
      </c>
      <c r="BJ81" s="159">
        <v>-20.316645560057189</v>
      </c>
      <c r="BK81" s="159"/>
      <c r="BM81" s="159">
        <v>3.0221000000000005</v>
      </c>
      <c r="BN81" s="159">
        <v>-19.656170792955209</v>
      </c>
      <c r="BO81" s="159"/>
      <c r="BQ81" s="159">
        <v>4.0221</v>
      </c>
      <c r="BR81" s="159">
        <v>-22.7415697878128</v>
      </c>
      <c r="BS81" s="159"/>
      <c r="BU81" s="159">
        <v>-2.789999999999937E-2</v>
      </c>
      <c r="BV81" s="159">
        <v>-21.846904682196808</v>
      </c>
      <c r="BW81" s="159"/>
    </row>
    <row r="82" spans="1:75" x14ac:dyDescent="0.25">
      <c r="A82" s="95">
        <v>41228</v>
      </c>
      <c r="B82" s="36">
        <v>41228</v>
      </c>
      <c r="C82" s="303">
        <v>5.3000000000000007</v>
      </c>
      <c r="D82" s="303">
        <v>3</v>
      </c>
      <c r="E82" s="303">
        <v>-4.4000000000000004</v>
      </c>
      <c r="F82" s="303">
        <v>5.95</v>
      </c>
      <c r="G82" s="303">
        <v>6.2</v>
      </c>
      <c r="H82" s="303">
        <v>7.2</v>
      </c>
      <c r="I82" s="303">
        <v>3.1500000000000004</v>
      </c>
      <c r="J82" s="105"/>
      <c r="K82" s="36">
        <v>42323</v>
      </c>
      <c r="L82" s="104">
        <v>3.1293999999999995</v>
      </c>
      <c r="M82" s="98">
        <f t="shared" si="0"/>
        <v>3.1778999999999997</v>
      </c>
      <c r="N82" s="107">
        <f t="shared" si="1"/>
        <v>3.2502666666666662</v>
      </c>
      <c r="O82" s="264"/>
      <c r="P82" s="177">
        <v>42323</v>
      </c>
      <c r="Q82" s="303">
        <v>5.3000000000000007</v>
      </c>
      <c r="R82" s="219">
        <v>2.122100000000001</v>
      </c>
      <c r="T82" s="303">
        <v>3</v>
      </c>
      <c r="U82" s="219">
        <v>-0.17789999999999973</v>
      </c>
      <c r="W82" s="303">
        <v>-4.4000000000000004</v>
      </c>
      <c r="X82" s="219">
        <v>-7.5778999999999996</v>
      </c>
      <c r="Z82" s="303">
        <v>5.95</v>
      </c>
      <c r="AA82" s="219">
        <v>2.7721000000000005</v>
      </c>
      <c r="AC82" s="303">
        <v>6.2</v>
      </c>
      <c r="AD82" s="218">
        <v>3.0221000000000005</v>
      </c>
      <c r="AF82" s="303">
        <v>7.2</v>
      </c>
      <c r="AG82" s="218">
        <v>4.0221</v>
      </c>
      <c r="AI82" s="303">
        <v>3.1500000000000004</v>
      </c>
      <c r="AJ82" s="218">
        <v>-2.789999999999937E-2</v>
      </c>
      <c r="AK82" s="103"/>
      <c r="AV82" s="36">
        <v>42324</v>
      </c>
      <c r="AW82" s="159">
        <v>1.9170500000000001</v>
      </c>
      <c r="AX82" s="159">
        <v>-20.986408104234798</v>
      </c>
      <c r="AY82" s="159"/>
      <c r="BA82" s="159">
        <v>-0.28295000000000003</v>
      </c>
      <c r="BB82" s="159">
        <v>-21.889429318525998</v>
      </c>
      <c r="BC82" s="159"/>
      <c r="BE82" s="159">
        <v>-8.1829499999999999</v>
      </c>
      <c r="BF82" s="159">
        <v>-20.044506457290002</v>
      </c>
      <c r="BG82" s="159"/>
      <c r="BI82" s="159">
        <v>-3.2950000000000035E-2</v>
      </c>
      <c r="BJ82" s="159">
        <v>-20.510302871457192</v>
      </c>
      <c r="BK82" s="159"/>
      <c r="BM82" s="159">
        <v>0.9170499999999997</v>
      </c>
      <c r="BN82" s="159">
        <v>-19.849828104355211</v>
      </c>
      <c r="BO82" s="159"/>
      <c r="BQ82" s="159">
        <v>2.8670500000000003</v>
      </c>
      <c r="BR82" s="159">
        <v>-22.906178502502804</v>
      </c>
      <c r="BS82" s="159"/>
      <c r="BU82" s="159">
        <v>1.4170500000000001</v>
      </c>
      <c r="BV82" s="159">
        <v>-22.036688847368811</v>
      </c>
      <c r="BW82" s="159"/>
    </row>
    <row r="83" spans="1:75" x14ac:dyDescent="0.25">
      <c r="A83" s="95">
        <v>41229</v>
      </c>
      <c r="B83" s="36">
        <v>41229</v>
      </c>
      <c r="C83" s="303">
        <v>4.95</v>
      </c>
      <c r="D83" s="303">
        <v>2.75</v>
      </c>
      <c r="E83" s="303">
        <v>-5.15</v>
      </c>
      <c r="F83" s="303">
        <v>3</v>
      </c>
      <c r="G83" s="303">
        <v>3.9499999999999997</v>
      </c>
      <c r="H83" s="303">
        <v>5.9</v>
      </c>
      <c r="I83" s="303">
        <v>4.45</v>
      </c>
      <c r="J83" s="105"/>
      <c r="K83" s="36">
        <v>42324</v>
      </c>
      <c r="L83" s="104">
        <v>2.9365000000000006</v>
      </c>
      <c r="M83" s="98">
        <f t="shared" si="0"/>
        <v>3.03295</v>
      </c>
      <c r="N83" s="107">
        <f t="shared" si="1"/>
        <v>3.0974333333333335</v>
      </c>
      <c r="O83" s="264"/>
      <c r="P83" s="177">
        <v>42324</v>
      </c>
      <c r="Q83" s="303">
        <v>4.95</v>
      </c>
      <c r="R83" s="219">
        <v>1.9170500000000001</v>
      </c>
      <c r="T83" s="303">
        <v>2.75</v>
      </c>
      <c r="U83" s="219">
        <v>-0.28295000000000003</v>
      </c>
      <c r="W83" s="303">
        <v>-5.15</v>
      </c>
      <c r="X83" s="219">
        <v>-8.1829499999999999</v>
      </c>
      <c r="Z83" s="303">
        <v>3</v>
      </c>
      <c r="AA83" s="219">
        <v>-3.2950000000000035E-2</v>
      </c>
      <c r="AC83" s="303">
        <v>3.9499999999999997</v>
      </c>
      <c r="AD83" s="218">
        <v>0.9170499999999997</v>
      </c>
      <c r="AF83" s="303">
        <v>5.9</v>
      </c>
      <c r="AG83" s="218">
        <v>2.8670500000000003</v>
      </c>
      <c r="AI83" s="303">
        <v>4.45</v>
      </c>
      <c r="AJ83" s="218">
        <v>1.4170500000000001</v>
      </c>
      <c r="AK83" s="103"/>
      <c r="AV83" s="36">
        <v>42325</v>
      </c>
      <c r="AW83" s="159">
        <v>3.1583999999999999</v>
      </c>
      <c r="AX83" s="159">
        <v>-21.153460480134797</v>
      </c>
      <c r="AY83" s="159"/>
      <c r="BA83" s="159">
        <v>0.2083999999999997</v>
      </c>
      <c r="BB83" s="159">
        <v>-22.075043069525996</v>
      </c>
      <c r="BC83" s="159"/>
      <c r="BE83" s="159">
        <v>-8.8415999999999997</v>
      </c>
      <c r="BF83" s="159">
        <v>-20.415733959289998</v>
      </c>
      <c r="BG83" s="159"/>
      <c r="BI83" s="159">
        <v>1.2083999999999997</v>
      </c>
      <c r="BJ83" s="159">
        <v>-20.69220434743719</v>
      </c>
      <c r="BK83" s="159"/>
      <c r="BM83" s="159">
        <v>-9.1600000000000126E-2</v>
      </c>
      <c r="BN83" s="159">
        <v>-20.035441855355209</v>
      </c>
      <c r="BO83" s="159"/>
      <c r="BQ83" s="159">
        <v>1.5584000000000002</v>
      </c>
      <c r="BR83" s="159">
        <v>-23.069518603382804</v>
      </c>
      <c r="BS83" s="159"/>
      <c r="BU83" s="159">
        <v>0.9583999999999997</v>
      </c>
      <c r="BV83" s="159">
        <v>-22.22230259836881</v>
      </c>
      <c r="BW83" s="159"/>
    </row>
    <row r="84" spans="1:75" x14ac:dyDescent="0.25">
      <c r="A84" s="95">
        <v>41230</v>
      </c>
      <c r="B84" s="36">
        <v>41230</v>
      </c>
      <c r="C84" s="303">
        <v>6</v>
      </c>
      <c r="D84" s="303">
        <v>3.05</v>
      </c>
      <c r="E84" s="303">
        <v>-6</v>
      </c>
      <c r="F84" s="303">
        <v>4.05</v>
      </c>
      <c r="G84" s="303">
        <v>2.75</v>
      </c>
      <c r="H84" s="303">
        <v>4.4000000000000004</v>
      </c>
      <c r="I84" s="303">
        <v>3.8</v>
      </c>
      <c r="J84" s="105"/>
      <c r="K84" s="36">
        <v>42325</v>
      </c>
      <c r="L84" s="104">
        <v>2.7466999999999997</v>
      </c>
      <c r="M84" s="98">
        <f t="shared" si="0"/>
        <v>2.8416000000000001</v>
      </c>
      <c r="N84" s="107">
        <f t="shared" si="1"/>
        <v>2.9375333333333331</v>
      </c>
      <c r="O84" s="264"/>
      <c r="P84" s="177">
        <v>42325</v>
      </c>
      <c r="Q84" s="303">
        <v>6</v>
      </c>
      <c r="R84" s="219">
        <v>3.1583999999999999</v>
      </c>
      <c r="T84" s="303">
        <v>3.05</v>
      </c>
      <c r="U84" s="219">
        <v>0.2083999999999997</v>
      </c>
      <c r="W84" s="303">
        <v>-6</v>
      </c>
      <c r="X84" s="219">
        <v>-8.8415999999999997</v>
      </c>
      <c r="Z84" s="303">
        <v>4.05</v>
      </c>
      <c r="AA84" s="219">
        <v>1.2083999999999997</v>
      </c>
      <c r="AC84" s="303">
        <v>2.75</v>
      </c>
      <c r="AD84" s="218">
        <v>-9.1600000000000126E-2</v>
      </c>
      <c r="AF84" s="303">
        <v>4.4000000000000004</v>
      </c>
      <c r="AG84" s="218">
        <v>1.5584000000000002</v>
      </c>
      <c r="AI84" s="303">
        <v>3.8</v>
      </c>
      <c r="AJ84" s="218">
        <v>0.9583999999999997</v>
      </c>
      <c r="AK84" s="103"/>
      <c r="AV84" s="36">
        <v>42326</v>
      </c>
      <c r="AW84" s="159">
        <v>3.8466500000000003</v>
      </c>
      <c r="AX84" s="159">
        <v>-21.313481531370794</v>
      </c>
      <c r="AY84" s="159"/>
      <c r="BA84" s="159">
        <v>1.44665</v>
      </c>
      <c r="BB84" s="159">
        <v>-22.249288214205194</v>
      </c>
      <c r="BC84" s="159"/>
      <c r="BE84" s="159">
        <v>-8.2533499999999993</v>
      </c>
      <c r="BF84" s="159">
        <v>-20.771336295369995</v>
      </c>
      <c r="BG84" s="159"/>
      <c r="BI84" s="159">
        <v>2.1466500000000002</v>
      </c>
      <c r="BJ84" s="159">
        <v>-20.86111545707519</v>
      </c>
      <c r="BK84" s="159"/>
      <c r="BM84" s="159">
        <v>0.44665000000000044</v>
      </c>
      <c r="BN84" s="159">
        <v>-20.213243023395208</v>
      </c>
      <c r="BO84" s="159"/>
      <c r="BQ84" s="159">
        <v>2.0966500000000003</v>
      </c>
      <c r="BR84" s="159">
        <v>-23.220649596216802</v>
      </c>
      <c r="BS84" s="159"/>
      <c r="BU84" s="159">
        <v>-2.1533499999999997</v>
      </c>
      <c r="BV84" s="159">
        <v>-22.453444116820808</v>
      </c>
      <c r="BW84" s="159"/>
    </row>
    <row r="85" spans="1:75" x14ac:dyDescent="0.25">
      <c r="A85" s="95">
        <v>41231</v>
      </c>
      <c r="B85" s="36">
        <v>41231</v>
      </c>
      <c r="C85" s="303">
        <v>6.5</v>
      </c>
      <c r="D85" s="303">
        <v>4.0999999999999996</v>
      </c>
      <c r="E85" s="303">
        <v>-5.6</v>
      </c>
      <c r="F85" s="303">
        <v>4.8</v>
      </c>
      <c r="G85" s="303">
        <v>3.1</v>
      </c>
      <c r="H85" s="303">
        <v>4.75</v>
      </c>
      <c r="I85" s="303">
        <v>0.5</v>
      </c>
      <c r="J85" s="105"/>
      <c r="K85" s="36">
        <v>42326</v>
      </c>
      <c r="L85" s="107">
        <v>2.5599999999999996</v>
      </c>
      <c r="M85" s="98">
        <f t="shared" si="0"/>
        <v>2.6533499999999997</v>
      </c>
      <c r="N85" s="107">
        <f t="shared" si="1"/>
        <v>2.7477333333333331</v>
      </c>
      <c r="O85" s="264"/>
      <c r="P85" s="177">
        <v>42326</v>
      </c>
      <c r="Q85" s="303">
        <v>6.5</v>
      </c>
      <c r="R85" s="219">
        <v>3.8466500000000003</v>
      </c>
      <c r="T85" s="303">
        <v>4.0999999999999996</v>
      </c>
      <c r="U85" s="219">
        <v>1.44665</v>
      </c>
      <c r="W85" s="303">
        <v>-5.6</v>
      </c>
      <c r="X85" s="219">
        <v>-8.2533499999999993</v>
      </c>
      <c r="Z85" s="303">
        <v>4.8</v>
      </c>
      <c r="AA85" s="219">
        <v>2.1466500000000002</v>
      </c>
      <c r="AC85" s="303">
        <v>3.1</v>
      </c>
      <c r="AD85" s="218">
        <v>0.44665000000000044</v>
      </c>
      <c r="AF85" s="303">
        <v>4.75</v>
      </c>
      <c r="AG85" s="218">
        <v>2.0966500000000003</v>
      </c>
      <c r="AI85" s="303">
        <v>0.5</v>
      </c>
      <c r="AJ85" s="218">
        <v>-2.1533499999999997</v>
      </c>
      <c r="AK85" s="103"/>
      <c r="AV85" s="36">
        <v>42327</v>
      </c>
      <c r="AW85" s="159">
        <v>4.7818000000000005</v>
      </c>
      <c r="AX85" s="159">
        <v>-21.458164796776796</v>
      </c>
      <c r="AY85" s="159"/>
      <c r="BA85" s="159">
        <v>2.6818000000000004</v>
      </c>
      <c r="BB85" s="159">
        <v>-22.410993040247195</v>
      </c>
      <c r="BC85" s="159"/>
      <c r="BE85" s="159">
        <v>-5.0182000000000002</v>
      </c>
      <c r="BF85" s="159">
        <v>-21.077724386818002</v>
      </c>
      <c r="BG85" s="159"/>
      <c r="BI85" s="159">
        <v>-0.61820000000000008</v>
      </c>
      <c r="BJ85" s="159">
        <v>-21.031331063435193</v>
      </c>
      <c r="BK85" s="159"/>
      <c r="BM85" s="159">
        <v>2.4318000000000004</v>
      </c>
      <c r="BN85" s="159">
        <v>-20.374947849437209</v>
      </c>
      <c r="BO85" s="159"/>
      <c r="BQ85" s="159">
        <v>3.4817999999999993</v>
      </c>
      <c r="BR85" s="159">
        <v>-23.339800520668806</v>
      </c>
      <c r="BS85" s="159"/>
      <c r="BU85" s="159">
        <v>-3.2181999999999999</v>
      </c>
      <c r="BV85" s="159">
        <v>-22.725789086996812</v>
      </c>
      <c r="BW85" s="159"/>
    </row>
    <row r="86" spans="1:75" ht="15.75" thickBot="1" x14ac:dyDescent="0.3">
      <c r="A86" s="95">
        <v>41232</v>
      </c>
      <c r="B86" s="36">
        <v>41232</v>
      </c>
      <c r="C86" s="303">
        <v>7.25</v>
      </c>
      <c r="D86" s="303">
        <v>5.15</v>
      </c>
      <c r="E86" s="303">
        <v>-2.5500000000000003</v>
      </c>
      <c r="F86" s="303">
        <v>1.8499999999999999</v>
      </c>
      <c r="G86" s="303">
        <v>4.9000000000000004</v>
      </c>
      <c r="H86" s="303">
        <v>5.9499999999999993</v>
      </c>
      <c r="I86" s="303">
        <v>-0.75</v>
      </c>
      <c r="J86" s="105"/>
      <c r="K86" s="36">
        <v>42327</v>
      </c>
      <c r="L86" s="107">
        <v>2.3764000000000003</v>
      </c>
      <c r="M86" s="98">
        <f t="shared" si="0"/>
        <v>2.4681999999999999</v>
      </c>
      <c r="N86" s="107">
        <f t="shared" si="1"/>
        <v>2.5610333333333331</v>
      </c>
      <c r="O86" s="264"/>
      <c r="P86" s="177">
        <v>42327</v>
      </c>
      <c r="Q86" s="303">
        <v>7.25</v>
      </c>
      <c r="R86" s="219">
        <v>4.7818000000000005</v>
      </c>
      <c r="T86" s="303">
        <v>5.15</v>
      </c>
      <c r="U86" s="219">
        <v>2.6818000000000004</v>
      </c>
      <c r="W86" s="303">
        <v>-2.5500000000000003</v>
      </c>
      <c r="X86" s="219">
        <v>-5.0182000000000002</v>
      </c>
      <c r="Z86" s="303">
        <v>1.8499999999999999</v>
      </c>
      <c r="AA86" s="219">
        <v>-0.61820000000000008</v>
      </c>
      <c r="AC86" s="303">
        <v>4.9000000000000004</v>
      </c>
      <c r="AD86" s="218">
        <v>2.4318000000000004</v>
      </c>
      <c r="AF86" s="303">
        <v>5.9499999999999993</v>
      </c>
      <c r="AG86" s="218">
        <v>3.4817999999999993</v>
      </c>
      <c r="AI86" s="303">
        <v>-0.75</v>
      </c>
      <c r="AJ86" s="218">
        <v>-3.2181999999999999</v>
      </c>
      <c r="AK86" s="103"/>
      <c r="AV86" s="36">
        <v>42328</v>
      </c>
      <c r="AW86" s="159">
        <v>6.8138500000000013</v>
      </c>
      <c r="AX86" s="159">
        <v>-21.588447284616795</v>
      </c>
      <c r="AY86" s="159"/>
      <c r="BA86" s="159">
        <v>-2.8361500000000004</v>
      </c>
      <c r="BB86" s="159">
        <v>-22.622702082987196</v>
      </c>
      <c r="BC86" s="159"/>
      <c r="BE86" s="159">
        <v>-0.83615000000000017</v>
      </c>
      <c r="BF86" s="159">
        <v>-21.240577496618002</v>
      </c>
      <c r="BG86" s="159"/>
      <c r="BI86" s="159">
        <v>-1.8361500000000002</v>
      </c>
      <c r="BJ86" s="159">
        <v>-21.194184173235193</v>
      </c>
      <c r="BK86" s="159"/>
      <c r="BM86" s="159">
        <v>3.9138499999999992</v>
      </c>
      <c r="BN86" s="159">
        <v>-20.521515648257211</v>
      </c>
      <c r="BO86" s="159"/>
      <c r="BQ86" s="159">
        <v>2.6638499999999992</v>
      </c>
      <c r="BR86" s="159">
        <v>-23.478225663998806</v>
      </c>
      <c r="BS86" s="159"/>
      <c r="BU86" s="159">
        <v>-3.43615</v>
      </c>
      <c r="BV86" s="159">
        <v>-22.830015077268811</v>
      </c>
      <c r="BW86" s="159">
        <v>-23.298981481481476</v>
      </c>
    </row>
    <row r="87" spans="1:75" ht="15.75" thickBot="1" x14ac:dyDescent="0.3">
      <c r="A87" s="95">
        <v>41233</v>
      </c>
      <c r="B87" s="36">
        <v>41233</v>
      </c>
      <c r="C87" s="303">
        <v>9.1000000000000014</v>
      </c>
      <c r="D87" s="303">
        <v>-0.55000000000000027</v>
      </c>
      <c r="E87" s="303">
        <v>1.45</v>
      </c>
      <c r="F87" s="303">
        <v>0.45</v>
      </c>
      <c r="G87" s="303">
        <v>6.1999999999999993</v>
      </c>
      <c r="H87" s="303">
        <v>4.9499999999999993</v>
      </c>
      <c r="I87" s="303">
        <v>-1.1499999999999999</v>
      </c>
      <c r="J87" s="105"/>
      <c r="K87" s="36">
        <v>42328</v>
      </c>
      <c r="L87" s="107">
        <v>2.1958999999999995</v>
      </c>
      <c r="M87" s="98">
        <f t="shared" ref="M87:M150" si="2">AVERAGE(L86:L87)</f>
        <v>2.2861500000000001</v>
      </c>
      <c r="N87" s="107">
        <f t="shared" si="1"/>
        <v>2.3774333333333328</v>
      </c>
      <c r="O87" s="264"/>
      <c r="P87" s="177">
        <v>42328</v>
      </c>
      <c r="Q87" s="303">
        <v>9.1000000000000014</v>
      </c>
      <c r="R87" s="219">
        <v>6.8138500000000013</v>
      </c>
      <c r="T87" s="303">
        <v>-0.55000000000000027</v>
      </c>
      <c r="U87" s="219">
        <v>-2.8361500000000004</v>
      </c>
      <c r="W87" s="303">
        <v>1.45</v>
      </c>
      <c r="X87" s="219">
        <v>-0.83615000000000017</v>
      </c>
      <c r="Z87" s="303">
        <v>0.45</v>
      </c>
      <c r="AA87" s="219">
        <v>-1.8361500000000002</v>
      </c>
      <c r="AC87" s="303">
        <v>6.1999999999999993</v>
      </c>
      <c r="AD87" s="218">
        <v>3.9138499999999992</v>
      </c>
      <c r="AF87" s="303">
        <v>4.9499999999999993</v>
      </c>
      <c r="AG87" s="218">
        <v>2.6638499999999992</v>
      </c>
      <c r="AI87" s="303">
        <v>-1.1499999999999999</v>
      </c>
      <c r="AJ87" s="218">
        <v>-3.43615</v>
      </c>
      <c r="AK87" s="103">
        <v>-23.298981481481476</v>
      </c>
      <c r="AV87" s="36">
        <v>42329</v>
      </c>
      <c r="AW87" s="159">
        <v>5.8428000000000004</v>
      </c>
      <c r="AX87" s="159">
        <v>-21.713015062376794</v>
      </c>
      <c r="AY87" s="159"/>
      <c r="BA87" s="159">
        <v>-7.9072000000000005</v>
      </c>
      <c r="BB87" s="159">
        <v>-22.747269860747195</v>
      </c>
      <c r="BC87" s="159"/>
      <c r="BE87" s="159">
        <v>0.84280000000000044</v>
      </c>
      <c r="BF87" s="159">
        <v>-21.396287218817999</v>
      </c>
      <c r="BG87" s="159"/>
      <c r="BI87" s="159">
        <v>-3.3571999999999997</v>
      </c>
      <c r="BJ87" s="159">
        <v>-21.443319728755188</v>
      </c>
      <c r="BK87" s="159"/>
      <c r="BM87" s="159">
        <v>5.3928000000000003</v>
      </c>
      <c r="BN87" s="159">
        <v>-20.64608342601721</v>
      </c>
      <c r="BO87" s="159"/>
      <c r="BQ87" s="159">
        <v>2.0927999999999995</v>
      </c>
      <c r="BR87" s="311">
        <v>-23.610578927868804</v>
      </c>
      <c r="BS87" s="228">
        <v>-22.176916666666667</v>
      </c>
      <c r="BU87" s="159">
        <v>-2.6071999999999997</v>
      </c>
      <c r="BV87" s="159">
        <v>-22.910984132812811</v>
      </c>
      <c r="BW87" s="159"/>
    </row>
    <row r="88" spans="1:75" x14ac:dyDescent="0.25">
      <c r="A88" s="95">
        <v>41234</v>
      </c>
      <c r="B88" s="36">
        <v>41234</v>
      </c>
      <c r="C88" s="303">
        <v>7.95</v>
      </c>
      <c r="D88" s="303">
        <v>-5.8000000000000007</v>
      </c>
      <c r="E88" s="303">
        <v>2.95</v>
      </c>
      <c r="F88" s="303">
        <v>-1.25</v>
      </c>
      <c r="G88" s="303">
        <v>7.5</v>
      </c>
      <c r="H88" s="303">
        <v>4.1999999999999993</v>
      </c>
      <c r="I88" s="303">
        <v>-0.5</v>
      </c>
      <c r="J88" s="105"/>
      <c r="K88" s="36">
        <v>42329</v>
      </c>
      <c r="L88" s="107">
        <v>2.0184999999999995</v>
      </c>
      <c r="M88" s="98">
        <f t="shared" si="2"/>
        <v>2.1071999999999997</v>
      </c>
      <c r="N88" s="107">
        <f t="shared" ref="N88:N151" si="3">AVERAGE(L86:L88)</f>
        <v>2.1969333333333334</v>
      </c>
      <c r="O88" s="264"/>
      <c r="P88" s="177">
        <v>42329</v>
      </c>
      <c r="Q88" s="303">
        <v>7.95</v>
      </c>
      <c r="R88" s="219">
        <v>5.8428000000000004</v>
      </c>
      <c r="T88" s="303">
        <v>-5.8000000000000007</v>
      </c>
      <c r="U88" s="219">
        <v>-7.9072000000000005</v>
      </c>
      <c r="W88" s="303">
        <v>2.95</v>
      </c>
      <c r="X88" s="219">
        <v>0.84280000000000044</v>
      </c>
      <c r="Z88" s="303">
        <v>-1.25</v>
      </c>
      <c r="AA88" s="219">
        <v>-3.3571999999999997</v>
      </c>
      <c r="AC88" s="303">
        <v>7.5</v>
      </c>
      <c r="AD88" s="218">
        <v>5.3928000000000003</v>
      </c>
      <c r="AF88" s="303">
        <v>4.1999999999999993</v>
      </c>
      <c r="AG88" s="218">
        <v>2.0927999999999995</v>
      </c>
      <c r="AH88" s="103">
        <v>-22.176916666666667</v>
      </c>
      <c r="AI88" s="303">
        <v>-0.5</v>
      </c>
      <c r="AJ88" s="218">
        <v>-2.6071999999999997</v>
      </c>
      <c r="AK88" s="103"/>
      <c r="AV88" s="36">
        <v>42330</v>
      </c>
      <c r="AW88" s="159">
        <v>1.8186500000000005</v>
      </c>
      <c r="AX88" s="159">
        <v>-21.858820920028794</v>
      </c>
      <c r="AY88" s="159"/>
      <c r="BA88" s="159">
        <v>-7.4313499999999992</v>
      </c>
      <c r="BB88" s="159">
        <v>-22.866295050667198</v>
      </c>
      <c r="BC88" s="159">
        <v>-22.870133333333335</v>
      </c>
      <c r="BE88" s="159">
        <v>1.6686500000000006</v>
      </c>
      <c r="BF88" s="159">
        <v>-21.54209307647</v>
      </c>
      <c r="BG88" s="159"/>
      <c r="BI88" s="159">
        <v>-3.9813499999999991</v>
      </c>
      <c r="BJ88" s="159">
        <v>-21.681370108595189</v>
      </c>
      <c r="BK88" s="159"/>
      <c r="BM88" s="159">
        <v>5.5686500000000008</v>
      </c>
      <c r="BN88" s="159">
        <v>-20.765108615937212</v>
      </c>
      <c r="BO88" s="159">
        <v>-20.983666666666668</v>
      </c>
      <c r="BQ88" s="159">
        <v>4.5186500000000009</v>
      </c>
      <c r="BR88" s="159">
        <v>-23.707286894678806</v>
      </c>
      <c r="BS88" s="159"/>
      <c r="BU88" s="159">
        <v>1.1186500000000004</v>
      </c>
      <c r="BV88" s="159">
        <v>-23.056789990464811</v>
      </c>
      <c r="BW88" s="159"/>
    </row>
    <row r="89" spans="1:75" ht="15.75" thickBot="1" x14ac:dyDescent="0.3">
      <c r="A89" s="95">
        <v>41235</v>
      </c>
      <c r="B89" s="36">
        <v>41235</v>
      </c>
      <c r="C89" s="303">
        <v>3.75</v>
      </c>
      <c r="D89" s="303">
        <v>-5.5</v>
      </c>
      <c r="E89" s="303">
        <v>3.6</v>
      </c>
      <c r="F89" s="303">
        <v>-2.0499999999999998</v>
      </c>
      <c r="G89" s="303">
        <v>7.5</v>
      </c>
      <c r="H89" s="303">
        <v>6.45</v>
      </c>
      <c r="I89" s="303">
        <v>3.05</v>
      </c>
      <c r="J89" s="105"/>
      <c r="K89" s="36">
        <v>42330</v>
      </c>
      <c r="L89" s="104">
        <v>1.8441999999999994</v>
      </c>
      <c r="M89" s="98">
        <f t="shared" si="2"/>
        <v>1.9313499999999995</v>
      </c>
      <c r="N89" s="107">
        <f t="shared" si="3"/>
        <v>2.019533333333333</v>
      </c>
      <c r="O89" s="264"/>
      <c r="P89" s="177">
        <v>42330</v>
      </c>
      <c r="Q89" s="303">
        <v>3.75</v>
      </c>
      <c r="R89" s="219">
        <v>1.8186500000000005</v>
      </c>
      <c r="T89" s="303">
        <v>-5.5</v>
      </c>
      <c r="U89" s="219">
        <v>-7.4313499999999992</v>
      </c>
      <c r="V89" s="182">
        <v>-22.870133333333335</v>
      </c>
      <c r="W89" s="303">
        <v>3.6</v>
      </c>
      <c r="X89" s="219">
        <v>1.6686500000000006</v>
      </c>
      <c r="Z89" s="303">
        <v>-2.0499999999999998</v>
      </c>
      <c r="AA89" s="219">
        <v>-3.9813499999999991</v>
      </c>
      <c r="AC89" s="303">
        <v>7.5</v>
      </c>
      <c r="AD89" s="218">
        <v>5.5686500000000008</v>
      </c>
      <c r="AE89" s="182">
        <v>-20.983666666666668</v>
      </c>
      <c r="AF89" s="303">
        <v>6.45</v>
      </c>
      <c r="AG89" s="218">
        <v>4.5186500000000009</v>
      </c>
      <c r="AI89" s="303">
        <v>3.05</v>
      </c>
      <c r="AJ89" s="218">
        <v>1.1186500000000004</v>
      </c>
      <c r="AK89" s="103"/>
      <c r="AV89" s="36">
        <v>42331</v>
      </c>
      <c r="AW89" s="159">
        <v>1.7914000000000003</v>
      </c>
      <c r="AX89" s="159">
        <v>-21.998044080283993</v>
      </c>
      <c r="AY89" s="159"/>
      <c r="BA89" s="159">
        <v>-6.4585999999999988</v>
      </c>
      <c r="BB89" s="159">
        <v>-22.968581454119999</v>
      </c>
      <c r="BC89" s="159"/>
      <c r="BE89" s="159">
        <v>1.7414000000000005</v>
      </c>
      <c r="BF89" s="159">
        <v>-21.681316236725198</v>
      </c>
      <c r="BG89" s="159"/>
      <c r="BI89" s="159">
        <v>-1.8085999999999995</v>
      </c>
      <c r="BJ89" s="159">
        <v>-21.823434557835188</v>
      </c>
      <c r="BK89" s="159"/>
      <c r="BM89" s="159">
        <v>5.2914000000000003</v>
      </c>
      <c r="BN89" s="159">
        <v>-20.878760175329212</v>
      </c>
      <c r="BO89" s="159"/>
      <c r="BQ89" s="159">
        <v>5.7914000000000012</v>
      </c>
      <c r="BR89" s="159">
        <v>-23.778319119298807</v>
      </c>
      <c r="BS89" s="159"/>
      <c r="BU89" s="159">
        <v>2.3414000000000001</v>
      </c>
      <c r="BV89" s="159">
        <v>-23.19175121724281</v>
      </c>
      <c r="BW89" s="159"/>
    </row>
    <row r="90" spans="1:75" ht="15.75" thickBot="1" x14ac:dyDescent="0.3">
      <c r="A90" s="95">
        <v>41236</v>
      </c>
      <c r="B90" s="36">
        <v>41236</v>
      </c>
      <c r="C90" s="303">
        <v>3.55</v>
      </c>
      <c r="D90" s="303">
        <v>-4.6999999999999993</v>
      </c>
      <c r="E90" s="303">
        <v>3.5</v>
      </c>
      <c r="F90" s="303">
        <v>-5.0000000000000044E-2</v>
      </c>
      <c r="G90" s="303">
        <v>7.05</v>
      </c>
      <c r="H90" s="303">
        <v>7.5500000000000007</v>
      </c>
      <c r="I90" s="303">
        <v>4.0999999999999996</v>
      </c>
      <c r="J90" s="105"/>
      <c r="K90" s="36">
        <v>42331</v>
      </c>
      <c r="L90" s="104">
        <v>1.6729999999999996</v>
      </c>
      <c r="M90" s="98">
        <f t="shared" si="2"/>
        <v>1.7585999999999995</v>
      </c>
      <c r="N90" s="107">
        <f t="shared" si="3"/>
        <v>1.8452333333333328</v>
      </c>
      <c r="O90" s="264"/>
      <c r="P90" s="177">
        <v>42331</v>
      </c>
      <c r="Q90" s="303">
        <v>3.55</v>
      </c>
      <c r="R90" s="219">
        <v>1.7914000000000003</v>
      </c>
      <c r="T90" s="303">
        <v>-4.6999999999999993</v>
      </c>
      <c r="U90" s="219">
        <v>-6.4585999999999988</v>
      </c>
      <c r="W90" s="303">
        <v>3.5</v>
      </c>
      <c r="X90" s="219">
        <v>1.7414000000000005</v>
      </c>
      <c r="Z90" s="303">
        <v>-5.0000000000000044E-2</v>
      </c>
      <c r="AA90" s="219">
        <v>-1.8085999999999995</v>
      </c>
      <c r="AC90" s="303">
        <v>7.05</v>
      </c>
      <c r="AD90" s="218">
        <v>5.2914000000000003</v>
      </c>
      <c r="AF90" s="303">
        <v>7.5500000000000007</v>
      </c>
      <c r="AG90" s="218">
        <v>5.7914000000000012</v>
      </c>
      <c r="AI90" s="303">
        <v>4.0999999999999996</v>
      </c>
      <c r="AJ90" s="218">
        <v>2.3414000000000001</v>
      </c>
      <c r="AK90" s="103"/>
      <c r="AV90" s="36">
        <v>42332</v>
      </c>
      <c r="AW90" s="159">
        <v>2.6110500000000001</v>
      </c>
      <c r="AX90" s="159">
        <v>-22.126820999265995</v>
      </c>
      <c r="AY90" s="159"/>
      <c r="BA90" s="159">
        <v>-4.4389499999999984</v>
      </c>
      <c r="BB90" s="159">
        <v>-23.060758617180802</v>
      </c>
      <c r="BC90" s="159"/>
      <c r="BE90" s="159">
        <v>0.56105000000000071</v>
      </c>
      <c r="BF90" s="311">
        <v>-21.816870888285202</v>
      </c>
      <c r="BG90" s="228">
        <v>-21.299455555555557</v>
      </c>
      <c r="BI90" s="159">
        <v>-0.98894999999999922</v>
      </c>
      <c r="BJ90" s="159">
        <v>-21.958989209395192</v>
      </c>
      <c r="BK90" s="159">
        <v>-22.506366666666668</v>
      </c>
      <c r="BM90" s="159">
        <v>5.0110500000000009</v>
      </c>
      <c r="BN90" s="159">
        <v>-20.987203896577213</v>
      </c>
      <c r="BO90" s="159"/>
      <c r="BQ90" s="159">
        <v>4.6610500000000012</v>
      </c>
      <c r="BR90" s="159">
        <v>-23.866429642812808</v>
      </c>
      <c r="BS90" s="159"/>
      <c r="BU90" s="159">
        <v>0.76105000000000089</v>
      </c>
      <c r="BV90" s="159">
        <v>-23.327305868802814</v>
      </c>
      <c r="BW90" s="159"/>
    </row>
    <row r="91" spans="1:75" x14ac:dyDescent="0.25">
      <c r="A91" s="95">
        <v>41237</v>
      </c>
      <c r="B91" s="36">
        <v>41237</v>
      </c>
      <c r="C91" s="303">
        <v>4.1999999999999993</v>
      </c>
      <c r="D91" s="303">
        <v>-2.8499999999999996</v>
      </c>
      <c r="E91" s="303">
        <v>2.15</v>
      </c>
      <c r="F91" s="303">
        <v>0.6</v>
      </c>
      <c r="G91" s="303">
        <v>6.6</v>
      </c>
      <c r="H91" s="303">
        <v>6.25</v>
      </c>
      <c r="I91" s="303">
        <v>2.35</v>
      </c>
      <c r="J91" s="105"/>
      <c r="K91" s="36">
        <v>42332</v>
      </c>
      <c r="L91" s="104">
        <v>1.504899999999999</v>
      </c>
      <c r="M91" s="98">
        <f t="shared" si="2"/>
        <v>1.5889499999999992</v>
      </c>
      <c r="N91" s="107">
        <f t="shared" si="3"/>
        <v>1.6740333333333328</v>
      </c>
      <c r="O91" s="264"/>
      <c r="P91" s="177">
        <v>42332</v>
      </c>
      <c r="Q91" s="303">
        <v>4.1999999999999993</v>
      </c>
      <c r="R91" s="219">
        <v>2.6110500000000001</v>
      </c>
      <c r="T91" s="303">
        <v>-2.8499999999999996</v>
      </c>
      <c r="U91" s="219">
        <v>-4.4389499999999984</v>
      </c>
      <c r="W91" s="303">
        <v>2.15</v>
      </c>
      <c r="X91" s="219">
        <v>0.56105000000000071</v>
      </c>
      <c r="Y91" s="182">
        <v>-21.299455555555557</v>
      </c>
      <c r="Z91" s="303">
        <v>0.6</v>
      </c>
      <c r="AA91" s="219">
        <v>-0.98894999999999922</v>
      </c>
      <c r="AB91" s="182">
        <v>-22.506366666666668</v>
      </c>
      <c r="AC91" s="303">
        <v>6.6</v>
      </c>
      <c r="AD91" s="218">
        <v>5.0110500000000009</v>
      </c>
      <c r="AF91" s="303">
        <v>6.25</v>
      </c>
      <c r="AG91" s="218">
        <v>4.6610500000000012</v>
      </c>
      <c r="AI91" s="303">
        <v>2.35</v>
      </c>
      <c r="AJ91" s="218">
        <v>0.76105000000000089</v>
      </c>
      <c r="AK91" s="103"/>
      <c r="AV91" s="36">
        <v>42333</v>
      </c>
      <c r="AW91" s="159">
        <v>2.7600000000000735E-2</v>
      </c>
      <c r="AX91" s="159">
        <v>-22.256069137465992</v>
      </c>
      <c r="AY91" s="159"/>
      <c r="BA91" s="159">
        <v>-2.1723999999999992</v>
      </c>
      <c r="BB91" s="159">
        <v>-23.127967649044802</v>
      </c>
      <c r="BC91" s="159"/>
      <c r="BE91" s="159">
        <v>0.6276000000000006</v>
      </c>
      <c r="BF91" s="159">
        <v>-21.946119026485199</v>
      </c>
      <c r="BG91" s="159"/>
      <c r="BI91" s="159">
        <v>-3.122399999999999</v>
      </c>
      <c r="BJ91" s="159">
        <v>-22.165786230515188</v>
      </c>
      <c r="BK91" s="159"/>
      <c r="BM91" s="159">
        <v>5.877600000000001</v>
      </c>
      <c r="BN91" s="159">
        <v>-21.090602407137212</v>
      </c>
      <c r="BO91" s="159"/>
      <c r="BQ91" s="159">
        <v>4.8276000000000003</v>
      </c>
      <c r="BR91" s="159">
        <v>-23.950440932642806</v>
      </c>
      <c r="BS91" s="159"/>
      <c r="BU91" s="159">
        <v>0.42760000000000087</v>
      </c>
      <c r="BV91" s="159">
        <v>-23.456554007002811</v>
      </c>
      <c r="BW91" s="159"/>
    </row>
    <row r="92" spans="1:75" x14ac:dyDescent="0.25">
      <c r="A92" s="95">
        <v>41238</v>
      </c>
      <c r="B92" s="36">
        <v>41238</v>
      </c>
      <c r="C92" s="303">
        <v>1.45</v>
      </c>
      <c r="D92" s="303">
        <v>-0.75</v>
      </c>
      <c r="E92" s="303">
        <v>2.0499999999999998</v>
      </c>
      <c r="F92" s="303">
        <v>-1.7</v>
      </c>
      <c r="G92" s="303">
        <v>7.3000000000000007</v>
      </c>
      <c r="H92" s="303">
        <v>6.25</v>
      </c>
      <c r="I92" s="303">
        <v>1.85</v>
      </c>
      <c r="J92" s="105"/>
      <c r="K92" s="36">
        <v>42333</v>
      </c>
      <c r="L92" s="104">
        <v>1.3398999999999996</v>
      </c>
      <c r="M92" s="98">
        <f t="shared" si="2"/>
        <v>1.4223999999999992</v>
      </c>
      <c r="N92" s="107">
        <f t="shared" si="3"/>
        <v>1.5059333333333325</v>
      </c>
      <c r="O92" s="264"/>
      <c r="P92" s="177">
        <v>42333</v>
      </c>
      <c r="Q92" s="303">
        <v>1.45</v>
      </c>
      <c r="R92" s="219">
        <v>2.7600000000000735E-2</v>
      </c>
      <c r="T92" s="303">
        <v>-0.75</v>
      </c>
      <c r="U92" s="219">
        <v>-2.1723999999999992</v>
      </c>
      <c r="W92" s="303">
        <v>2.0499999999999998</v>
      </c>
      <c r="X92" s="219">
        <v>0.6276000000000006</v>
      </c>
      <c r="Z92" s="303">
        <v>-1.7</v>
      </c>
      <c r="AA92" s="219">
        <v>-3.122399999999999</v>
      </c>
      <c r="AC92" s="303">
        <v>7.3000000000000007</v>
      </c>
      <c r="AD92" s="218">
        <v>5.877600000000001</v>
      </c>
      <c r="AF92" s="303">
        <v>6.25</v>
      </c>
      <c r="AG92" s="218">
        <v>4.8276000000000003</v>
      </c>
      <c r="AI92" s="303">
        <v>1.85</v>
      </c>
      <c r="AJ92" s="218">
        <v>0.42760000000000087</v>
      </c>
      <c r="AK92" s="103"/>
      <c r="AV92" s="36">
        <v>42334</v>
      </c>
      <c r="AW92" s="159">
        <v>-2.1589499999999999</v>
      </c>
      <c r="AX92" s="159">
        <v>-22.416152376365993</v>
      </c>
      <c r="AY92" s="159"/>
      <c r="BA92" s="159">
        <v>-2.0089499999999996</v>
      </c>
      <c r="BB92" s="159">
        <v>-23.192000944604803</v>
      </c>
      <c r="BC92" s="159"/>
      <c r="BE92" s="159">
        <v>0.94105000000000039</v>
      </c>
      <c r="BF92" s="159">
        <v>-22.069259979485199</v>
      </c>
      <c r="BG92" s="159"/>
      <c r="BI92" s="159">
        <v>-4.8589499999999992</v>
      </c>
      <c r="BJ92" s="159">
        <v>-22.375125850615188</v>
      </c>
      <c r="BK92" s="159"/>
      <c r="BM92" s="159">
        <v>6.9410499999999997</v>
      </c>
      <c r="BN92" s="159">
        <v>-21.18911516953721</v>
      </c>
      <c r="BO92" s="159"/>
      <c r="BQ92" s="159">
        <v>5.4410499999999997</v>
      </c>
      <c r="BR92" s="159">
        <v>-24.012011409142804</v>
      </c>
      <c r="BS92" s="159"/>
      <c r="BU92" s="159">
        <v>2.5410500000000003</v>
      </c>
      <c r="BV92" s="159">
        <v>-23.573537912352812</v>
      </c>
      <c r="BW92" s="159"/>
    </row>
    <row r="93" spans="1:75" x14ac:dyDescent="0.25">
      <c r="A93" s="95">
        <v>41239</v>
      </c>
      <c r="B93" s="36">
        <v>41239</v>
      </c>
      <c r="C93" s="303">
        <v>-0.89999999999999991</v>
      </c>
      <c r="D93" s="303">
        <v>-0.75</v>
      </c>
      <c r="E93" s="303">
        <v>2.2000000000000002</v>
      </c>
      <c r="F93" s="303">
        <v>-3.5999999999999996</v>
      </c>
      <c r="G93" s="303">
        <v>8.1999999999999993</v>
      </c>
      <c r="H93" s="303">
        <v>6.6999999999999993</v>
      </c>
      <c r="I93" s="303">
        <v>3.8000000000000003</v>
      </c>
      <c r="J93" s="105"/>
      <c r="K93" s="36">
        <v>42334</v>
      </c>
      <c r="L93" s="104">
        <v>1.1779999999999999</v>
      </c>
      <c r="M93" s="98">
        <f t="shared" si="2"/>
        <v>1.2589499999999998</v>
      </c>
      <c r="N93" s="107">
        <f t="shared" si="3"/>
        <v>1.3409333333333329</v>
      </c>
      <c r="O93" s="264"/>
      <c r="P93" s="177">
        <v>42334</v>
      </c>
      <c r="Q93" s="303">
        <v>-0.89999999999999991</v>
      </c>
      <c r="R93" s="219">
        <v>-2.1589499999999999</v>
      </c>
      <c r="T93" s="303">
        <v>-0.75</v>
      </c>
      <c r="U93" s="219">
        <v>-2.0089499999999996</v>
      </c>
      <c r="W93" s="303">
        <v>2.2000000000000002</v>
      </c>
      <c r="X93" s="219">
        <v>0.94105000000000039</v>
      </c>
      <c r="Z93" s="303">
        <v>-3.5999999999999996</v>
      </c>
      <c r="AA93" s="219">
        <v>-4.8589499999999992</v>
      </c>
      <c r="AC93" s="303">
        <v>8.1999999999999993</v>
      </c>
      <c r="AD93" s="218">
        <v>6.9410499999999997</v>
      </c>
      <c r="AF93" s="303">
        <v>6.6999999999999993</v>
      </c>
      <c r="AG93" s="218">
        <v>5.4410499999999997</v>
      </c>
      <c r="AI93" s="303">
        <v>3.8000000000000003</v>
      </c>
      <c r="AJ93" s="218">
        <v>2.5410500000000003</v>
      </c>
      <c r="AK93" s="103"/>
      <c r="AV93" s="36">
        <v>42335</v>
      </c>
      <c r="AW93" s="159">
        <v>-2.9485999999999999</v>
      </c>
      <c r="AX93" s="159">
        <v>-22.568550258105994</v>
      </c>
      <c r="AY93" s="159"/>
      <c r="BA93" s="159">
        <v>-2.7986</v>
      </c>
      <c r="BB93" s="159">
        <v>-23.198096859874404</v>
      </c>
      <c r="BC93" s="159"/>
      <c r="BE93" s="159">
        <v>3.0514000000000001</v>
      </c>
      <c r="BF93" s="159">
        <v>-22.1747662053052</v>
      </c>
      <c r="BG93" s="159"/>
      <c r="BI93" s="159">
        <v>-5.3486000000000002</v>
      </c>
      <c r="BJ93" s="159">
        <v>-22.586138302255186</v>
      </c>
      <c r="BK93" s="159"/>
      <c r="BM93" s="159">
        <v>5.6513999999999998</v>
      </c>
      <c r="BN93" s="159">
        <v>-21.28289848137721</v>
      </c>
      <c r="BO93" s="159"/>
      <c r="BQ93" s="159">
        <v>4.8014000000000001</v>
      </c>
      <c r="BR93" s="159">
        <v>-24.021975886025803</v>
      </c>
      <c r="BS93" s="159"/>
      <c r="BU93" s="159">
        <v>5.2513999999999994</v>
      </c>
      <c r="BV93" s="159">
        <v>-23.667321224192811</v>
      </c>
      <c r="BW93" s="159"/>
    </row>
    <row r="94" spans="1:75" x14ac:dyDescent="0.25">
      <c r="A94" s="95">
        <v>41240</v>
      </c>
      <c r="B94" s="36">
        <v>41240</v>
      </c>
      <c r="C94" s="303">
        <v>-1.85</v>
      </c>
      <c r="D94" s="303">
        <v>-1.7</v>
      </c>
      <c r="E94" s="303">
        <v>4.1500000000000004</v>
      </c>
      <c r="F94" s="303">
        <v>-4.25</v>
      </c>
      <c r="G94" s="303">
        <v>6.75</v>
      </c>
      <c r="H94" s="303">
        <v>5.9</v>
      </c>
      <c r="I94" s="303">
        <v>6.35</v>
      </c>
      <c r="J94" s="105"/>
      <c r="K94" s="36">
        <v>42335</v>
      </c>
      <c r="L94" s="104">
        <v>1.0192000000000001</v>
      </c>
      <c r="M94" s="98">
        <f t="shared" si="2"/>
        <v>1.0986</v>
      </c>
      <c r="N94" s="107">
        <f t="shared" si="3"/>
        <v>1.1790333333333332</v>
      </c>
      <c r="O94" s="264"/>
      <c r="P94" s="177">
        <v>42335</v>
      </c>
      <c r="Q94" s="303">
        <v>-1.85</v>
      </c>
      <c r="R94" s="219">
        <v>-2.9485999999999999</v>
      </c>
      <c r="T94" s="303">
        <v>-1.7</v>
      </c>
      <c r="U94" s="219">
        <v>-2.7986</v>
      </c>
      <c r="W94" s="303">
        <v>4.1500000000000004</v>
      </c>
      <c r="X94" s="219">
        <v>3.0514000000000001</v>
      </c>
      <c r="Z94" s="303">
        <v>-4.25</v>
      </c>
      <c r="AA94" s="219">
        <v>-5.3486000000000002</v>
      </c>
      <c r="AC94" s="303">
        <v>6.75</v>
      </c>
      <c r="AD94" s="218">
        <v>5.6513999999999998</v>
      </c>
      <c r="AF94" s="303">
        <v>5.9</v>
      </c>
      <c r="AG94" s="218">
        <v>4.8014000000000001</v>
      </c>
      <c r="AI94" s="303">
        <v>6.35</v>
      </c>
      <c r="AJ94" s="218">
        <v>5.2513999999999994</v>
      </c>
      <c r="AK94" s="103"/>
      <c r="AV94" s="36">
        <v>42336</v>
      </c>
      <c r="AW94" s="159">
        <v>-1.2413499999999997</v>
      </c>
      <c r="AX94" s="159">
        <v>-22.613153755081996</v>
      </c>
      <c r="AY94" s="159">
        <v>-22.29504444444445</v>
      </c>
      <c r="BA94" s="159">
        <v>-1.6913499999999995</v>
      </c>
      <c r="BB94" s="159">
        <v>-23.202557209572003</v>
      </c>
      <c r="BC94" s="159"/>
      <c r="BE94" s="159">
        <v>3.0586500000000005</v>
      </c>
      <c r="BF94" s="159">
        <v>-22.275124073501203</v>
      </c>
      <c r="BG94" s="159"/>
      <c r="BI94" s="159">
        <v>-5.0913500000000003</v>
      </c>
      <c r="BJ94" s="159">
        <v>-22.666424596811986</v>
      </c>
      <c r="BK94" s="159"/>
      <c r="BM94" s="159">
        <v>4.1086499999999999</v>
      </c>
      <c r="BN94" s="159">
        <v>-21.377680912451211</v>
      </c>
      <c r="BO94" s="159"/>
      <c r="BQ94" s="159">
        <v>4.1086500000000008</v>
      </c>
      <c r="BR94" s="159">
        <v>-24.031454129133202</v>
      </c>
      <c r="BS94" s="159"/>
      <c r="BU94" s="159">
        <v>5.8086500000000001</v>
      </c>
      <c r="BV94" s="159">
        <v>-23.756528218144812</v>
      </c>
      <c r="BW94" s="159"/>
    </row>
    <row r="95" spans="1:75" x14ac:dyDescent="0.25">
      <c r="A95" s="95">
        <v>41241</v>
      </c>
      <c r="B95" s="36">
        <v>41241</v>
      </c>
      <c r="C95" s="303">
        <v>-0.30000000000000004</v>
      </c>
      <c r="D95" s="303">
        <v>-0.74999999999999989</v>
      </c>
      <c r="E95" s="303">
        <v>4</v>
      </c>
      <c r="F95" s="303">
        <v>-4.1500000000000004</v>
      </c>
      <c r="G95" s="303">
        <v>5.05</v>
      </c>
      <c r="H95" s="303">
        <v>5.0500000000000007</v>
      </c>
      <c r="I95" s="303">
        <v>6.75</v>
      </c>
      <c r="J95" s="105"/>
      <c r="K95" s="36">
        <v>42336</v>
      </c>
      <c r="L95" s="117">
        <v>0.86349999999999905</v>
      </c>
      <c r="M95" s="98">
        <f t="shared" si="2"/>
        <v>0.94134999999999958</v>
      </c>
      <c r="N95" s="107">
        <f t="shared" si="3"/>
        <v>1.0202333333333329</v>
      </c>
      <c r="O95" s="264"/>
      <c r="P95" s="177">
        <v>42336</v>
      </c>
      <c r="Q95" s="303">
        <v>-0.30000000000000004</v>
      </c>
      <c r="R95" s="219">
        <v>-1.2413499999999997</v>
      </c>
      <c r="S95" s="182">
        <v>-22.29504444444445</v>
      </c>
      <c r="T95" s="303">
        <v>-0.74999999999999989</v>
      </c>
      <c r="U95" s="219">
        <v>-1.6913499999999995</v>
      </c>
      <c r="W95" s="303">
        <v>4</v>
      </c>
      <c r="X95" s="219">
        <v>3.0586500000000005</v>
      </c>
      <c r="Z95" s="303">
        <v>-4.1500000000000004</v>
      </c>
      <c r="AA95" s="219">
        <v>-5.0913500000000003</v>
      </c>
      <c r="AC95" s="303">
        <v>5.05</v>
      </c>
      <c r="AD95" s="218">
        <v>4.1086499999999999</v>
      </c>
      <c r="AF95" s="303">
        <v>5.0500000000000007</v>
      </c>
      <c r="AG95" s="218">
        <v>4.1086500000000008</v>
      </c>
      <c r="AI95" s="303">
        <v>6.75</v>
      </c>
      <c r="AJ95" s="218">
        <v>5.8086500000000001</v>
      </c>
      <c r="AK95" s="103"/>
      <c r="AV95" s="36">
        <v>42337</v>
      </c>
      <c r="AW95" s="159">
        <v>2.3128000000000011</v>
      </c>
      <c r="AX95" s="159">
        <v>-22.708153755081995</v>
      </c>
      <c r="AY95" s="159"/>
      <c r="BA95" s="159">
        <v>-0.18719999999999914</v>
      </c>
      <c r="BB95" s="159">
        <v>-23.206557209572004</v>
      </c>
      <c r="BC95" s="159"/>
      <c r="BE95" s="159">
        <v>-4.7371999999999987</v>
      </c>
      <c r="BF95" s="159">
        <v>-22.445124073501205</v>
      </c>
      <c r="BG95" s="159"/>
      <c r="BI95" s="159">
        <v>-4.6371999999999991</v>
      </c>
      <c r="BJ95" s="159">
        <v>-22.734424596811987</v>
      </c>
      <c r="BK95" s="159"/>
      <c r="BM95" s="159">
        <v>2.3128000000000002</v>
      </c>
      <c r="BN95" s="159">
        <v>-21.47268091245121</v>
      </c>
      <c r="BO95" s="159"/>
      <c r="BQ95" s="159">
        <v>3.1628000000000007</v>
      </c>
      <c r="BR95" s="159">
        <v>-24.040454129133202</v>
      </c>
      <c r="BS95" s="159"/>
      <c r="BU95" s="159">
        <v>5.0628000000000002</v>
      </c>
      <c r="BV95" s="159">
        <v>-23.764528218144811</v>
      </c>
      <c r="BW95" s="159"/>
    </row>
    <row r="96" spans="1:75" x14ac:dyDescent="0.25">
      <c r="A96" s="95">
        <v>41242</v>
      </c>
      <c r="B96" s="36">
        <v>41242</v>
      </c>
      <c r="C96" s="303">
        <v>3.1</v>
      </c>
      <c r="D96" s="303">
        <v>0.60000000000000009</v>
      </c>
      <c r="E96" s="303">
        <v>-3.9499999999999997</v>
      </c>
      <c r="F96" s="303">
        <v>-3.8499999999999996</v>
      </c>
      <c r="G96" s="303">
        <v>3.0999999999999996</v>
      </c>
      <c r="H96" s="303">
        <v>3.95</v>
      </c>
      <c r="I96" s="303">
        <v>5.85</v>
      </c>
      <c r="J96" s="105"/>
      <c r="K96" s="36">
        <v>42337</v>
      </c>
      <c r="L96" s="104">
        <v>0.71089999999999942</v>
      </c>
      <c r="M96" s="98">
        <f t="shared" si="2"/>
        <v>0.78719999999999923</v>
      </c>
      <c r="N96" s="107">
        <f t="shared" si="3"/>
        <v>0.86453333333333282</v>
      </c>
      <c r="O96" s="264"/>
      <c r="P96" s="177">
        <v>42337</v>
      </c>
      <c r="Q96" s="303">
        <v>3.1</v>
      </c>
      <c r="R96" s="219">
        <v>2.3128000000000011</v>
      </c>
      <c r="T96" s="303">
        <v>0.60000000000000009</v>
      </c>
      <c r="U96" s="219">
        <v>-0.18719999999999914</v>
      </c>
      <c r="W96" s="303">
        <v>-3.9499999999999997</v>
      </c>
      <c r="X96" s="219">
        <v>-4.7371999999999987</v>
      </c>
      <c r="Z96" s="303">
        <v>-3.8499999999999996</v>
      </c>
      <c r="AA96" s="219">
        <v>-4.6371999999999991</v>
      </c>
      <c r="AC96" s="303">
        <v>3.0999999999999996</v>
      </c>
      <c r="AD96" s="218">
        <v>2.3128000000000002</v>
      </c>
      <c r="AF96" s="303">
        <v>3.95</v>
      </c>
      <c r="AG96" s="218">
        <v>3.1628000000000007</v>
      </c>
      <c r="AI96" s="303">
        <v>5.85</v>
      </c>
      <c r="AJ96" s="218">
        <v>5.0628000000000002</v>
      </c>
      <c r="AK96" s="103"/>
      <c r="AV96" s="36">
        <v>42338</v>
      </c>
      <c r="AW96" s="159">
        <v>4.8638500000000002</v>
      </c>
      <c r="AX96" s="159">
        <v>-22.793153755081995</v>
      </c>
      <c r="AY96" s="159"/>
      <c r="BA96" s="159">
        <v>0.71384999999999987</v>
      </c>
      <c r="BB96" s="159">
        <v>-23.216557209572006</v>
      </c>
      <c r="BC96" s="159"/>
      <c r="BE96" s="159">
        <v>-11.08615</v>
      </c>
      <c r="BF96" s="159">
        <v>-22.645124073501204</v>
      </c>
      <c r="BG96" s="159"/>
      <c r="BI96" s="159">
        <v>-4.9361499999999996</v>
      </c>
      <c r="BJ96" s="159">
        <v>-22.802424596811989</v>
      </c>
      <c r="BK96" s="159"/>
      <c r="BM96" s="159">
        <v>2.8638500000000002</v>
      </c>
      <c r="BN96" s="159">
        <v>-21.567680912451209</v>
      </c>
      <c r="BO96" s="159"/>
      <c r="BQ96" s="159">
        <v>2.8638500000000002</v>
      </c>
      <c r="BR96" s="159">
        <v>-24.049954129133202</v>
      </c>
      <c r="BS96" s="159"/>
      <c r="BU96" s="159">
        <v>4.3138500000000004</v>
      </c>
      <c r="BV96" s="159">
        <v>-23.773028218144812</v>
      </c>
      <c r="BW96" s="159"/>
    </row>
    <row r="97" spans="1:75" x14ac:dyDescent="0.25">
      <c r="A97" s="95">
        <v>41243</v>
      </c>
      <c r="B97" s="36">
        <v>41243</v>
      </c>
      <c r="C97" s="303">
        <v>5.5</v>
      </c>
      <c r="D97" s="303">
        <v>1.3499999999999999</v>
      </c>
      <c r="E97" s="303">
        <v>-10.45</v>
      </c>
      <c r="F97" s="303">
        <v>-4.3</v>
      </c>
      <c r="G97" s="303">
        <v>3.5</v>
      </c>
      <c r="H97" s="303">
        <v>3.5</v>
      </c>
      <c r="I97" s="303">
        <v>4.95</v>
      </c>
      <c r="J97" s="105"/>
      <c r="K97" s="36">
        <v>42338</v>
      </c>
      <c r="L97" s="104">
        <v>0.56140000000000057</v>
      </c>
      <c r="M97" s="98">
        <f t="shared" si="2"/>
        <v>0.63614999999999999</v>
      </c>
      <c r="N97" s="107">
        <f t="shared" si="3"/>
        <v>0.71193333333333297</v>
      </c>
      <c r="O97" s="264"/>
      <c r="P97" s="177">
        <v>42338</v>
      </c>
      <c r="Q97" s="303">
        <v>5.5</v>
      </c>
      <c r="R97" s="219">
        <v>4.8638500000000002</v>
      </c>
      <c r="T97" s="303">
        <v>1.3499999999999999</v>
      </c>
      <c r="U97" s="219">
        <v>0.71384999999999987</v>
      </c>
      <c r="W97" s="303">
        <v>-10.45</v>
      </c>
      <c r="X97" s="219">
        <v>-11.08615</v>
      </c>
      <c r="Z97" s="303">
        <v>-4.3</v>
      </c>
      <c r="AA97" s="219">
        <v>-4.9361499999999996</v>
      </c>
      <c r="AC97" s="303">
        <v>3.5</v>
      </c>
      <c r="AD97" s="218">
        <v>2.8638500000000002</v>
      </c>
      <c r="AF97" s="303">
        <v>3.5</v>
      </c>
      <c r="AG97" s="218">
        <v>2.8638500000000002</v>
      </c>
      <c r="AI97" s="303">
        <v>4.95</v>
      </c>
      <c r="AJ97" s="218">
        <v>4.3138500000000004</v>
      </c>
      <c r="AK97" s="103"/>
      <c r="AV97" s="36">
        <v>42339</v>
      </c>
      <c r="AW97" s="159">
        <v>7.1117999999999997</v>
      </c>
      <c r="AX97" s="159">
        <v>-22.873153755081994</v>
      </c>
      <c r="AY97" s="159"/>
      <c r="BA97" s="159">
        <v>2.0618000000000003</v>
      </c>
      <c r="BB97" s="159">
        <v>-23.226057209572005</v>
      </c>
      <c r="BC97" s="159"/>
      <c r="BE97" s="159">
        <v>-10.888199999999999</v>
      </c>
      <c r="BF97" s="159">
        <v>-22.725124073501203</v>
      </c>
      <c r="BG97" s="159"/>
      <c r="BI97" s="159">
        <v>-4.2881999999999998</v>
      </c>
      <c r="BJ97" s="159">
        <v>-22.87042459681199</v>
      </c>
      <c r="BK97" s="159"/>
      <c r="BM97" s="159">
        <v>3.2118000000000007</v>
      </c>
      <c r="BN97" s="159">
        <v>-21.657680912451209</v>
      </c>
      <c r="BO97" s="159"/>
      <c r="BQ97" s="159">
        <v>3.2618000000000005</v>
      </c>
      <c r="BR97" s="159">
        <v>-24.058954129133202</v>
      </c>
      <c r="BS97" s="159"/>
      <c r="BU97" s="159">
        <v>3.8618000000000001</v>
      </c>
      <c r="BV97" s="159">
        <v>-23.782028218144813</v>
      </c>
      <c r="BW97" s="159"/>
    </row>
    <row r="98" spans="1:75" x14ac:dyDescent="0.25">
      <c r="A98" s="95">
        <v>41244</v>
      </c>
      <c r="B98" s="36">
        <v>41244</v>
      </c>
      <c r="C98" s="303">
        <v>7.6</v>
      </c>
      <c r="D98" s="303">
        <v>2.5499999999999998</v>
      </c>
      <c r="E98" s="303">
        <v>-10.4</v>
      </c>
      <c r="F98" s="303">
        <v>-3.8</v>
      </c>
      <c r="G98" s="303">
        <v>3.7</v>
      </c>
      <c r="H98" s="303">
        <v>3.75</v>
      </c>
      <c r="I98" s="303">
        <v>4.3499999999999996</v>
      </c>
      <c r="J98" s="105"/>
      <c r="K98" s="36">
        <v>42339</v>
      </c>
      <c r="L98" s="104">
        <v>0.4149999999999987</v>
      </c>
      <c r="M98" s="98">
        <f t="shared" si="2"/>
        <v>0.48819999999999963</v>
      </c>
      <c r="N98" s="107">
        <f t="shared" si="3"/>
        <v>0.5624333333333329</v>
      </c>
      <c r="O98" s="264"/>
      <c r="P98" s="177">
        <v>42339</v>
      </c>
      <c r="Q98" s="303">
        <v>7.6</v>
      </c>
      <c r="R98" s="219">
        <v>7.1117999999999997</v>
      </c>
      <c r="T98" s="303">
        <v>2.5499999999999998</v>
      </c>
      <c r="U98" s="219">
        <v>2.0618000000000003</v>
      </c>
      <c r="W98" s="303">
        <v>-10.4</v>
      </c>
      <c r="X98" s="219">
        <v>-10.888199999999999</v>
      </c>
      <c r="Z98" s="303">
        <v>-3.8</v>
      </c>
      <c r="AA98" s="219">
        <v>-4.2881999999999998</v>
      </c>
      <c r="AC98" s="303">
        <v>3.7</v>
      </c>
      <c r="AD98" s="218">
        <v>3.2118000000000007</v>
      </c>
      <c r="AF98" s="303">
        <v>3.75</v>
      </c>
      <c r="AG98" s="218">
        <v>3.2618000000000005</v>
      </c>
      <c r="AI98" s="303">
        <v>4.3499999999999996</v>
      </c>
      <c r="AJ98" s="218">
        <v>3.8618000000000001</v>
      </c>
      <c r="AK98" s="103"/>
      <c r="AV98" s="36">
        <v>42340</v>
      </c>
      <c r="AW98" s="159">
        <v>7.3566500000000001</v>
      </c>
      <c r="AX98" s="159">
        <v>-22.953153755081992</v>
      </c>
      <c r="AY98" s="159"/>
      <c r="BA98" s="159">
        <v>0.55665000000000098</v>
      </c>
      <c r="BB98" s="159">
        <v>-23.236057209572007</v>
      </c>
      <c r="BC98" s="159"/>
      <c r="BE98" s="159">
        <v>-9.6433499999999999</v>
      </c>
      <c r="BF98" s="159">
        <v>-22.805124073501201</v>
      </c>
      <c r="BG98" s="159"/>
      <c r="BI98" s="159">
        <v>-1.6933499999999988</v>
      </c>
      <c r="BJ98" s="159">
        <v>-22.910424596811989</v>
      </c>
      <c r="BK98" s="159"/>
      <c r="BM98" s="159">
        <v>0.95665000000000111</v>
      </c>
      <c r="BN98" s="159">
        <v>-21.75768091245121</v>
      </c>
      <c r="BO98" s="159"/>
      <c r="BQ98" s="159">
        <v>2.2566500000000014</v>
      </c>
      <c r="BR98" s="159">
        <v>-24.068454129133201</v>
      </c>
      <c r="BS98" s="159"/>
      <c r="BU98" s="159">
        <v>3.106650000000001</v>
      </c>
      <c r="BV98" s="159">
        <v>-23.791028218144813</v>
      </c>
      <c r="BW98" s="159"/>
    </row>
    <row r="99" spans="1:75" x14ac:dyDescent="0.25">
      <c r="A99" s="95">
        <v>41245</v>
      </c>
      <c r="B99" s="36">
        <v>41245</v>
      </c>
      <c r="C99" s="303">
        <v>7.6999999999999993</v>
      </c>
      <c r="D99" s="303">
        <v>0.89999999999999991</v>
      </c>
      <c r="E99" s="303">
        <v>-9.3000000000000007</v>
      </c>
      <c r="F99" s="303">
        <v>-1.3499999999999999</v>
      </c>
      <c r="G99" s="303">
        <v>1.3</v>
      </c>
      <c r="H99" s="303">
        <v>2.6</v>
      </c>
      <c r="I99" s="303">
        <v>3.45</v>
      </c>
      <c r="J99" s="105"/>
      <c r="K99" s="36">
        <v>42340</v>
      </c>
      <c r="L99" s="104">
        <v>0.27169999999999916</v>
      </c>
      <c r="M99" s="98">
        <f t="shared" si="2"/>
        <v>0.34334999999999893</v>
      </c>
      <c r="N99" s="107">
        <f t="shared" si="3"/>
        <v>0.41603333333333281</v>
      </c>
      <c r="O99" s="264"/>
      <c r="P99" s="177">
        <v>42340</v>
      </c>
      <c r="Q99" s="303">
        <v>7.6999999999999993</v>
      </c>
      <c r="R99" s="219">
        <v>7.3566500000000001</v>
      </c>
      <c r="T99" s="303">
        <v>0.89999999999999991</v>
      </c>
      <c r="U99" s="219">
        <v>0.55665000000000098</v>
      </c>
      <c r="W99" s="303">
        <v>-9.3000000000000007</v>
      </c>
      <c r="X99" s="219">
        <v>-9.6433499999999999</v>
      </c>
      <c r="Z99" s="303">
        <v>-1.3499999999999999</v>
      </c>
      <c r="AA99" s="219">
        <v>-1.6933499999999988</v>
      </c>
      <c r="AC99" s="303">
        <v>1.3</v>
      </c>
      <c r="AD99" s="218">
        <v>0.95665000000000111</v>
      </c>
      <c r="AF99" s="303">
        <v>2.6</v>
      </c>
      <c r="AG99" s="218">
        <v>2.2566500000000014</v>
      </c>
      <c r="AI99" s="303">
        <v>3.45</v>
      </c>
      <c r="AJ99" s="218">
        <v>3.106650000000001</v>
      </c>
      <c r="AK99" s="103"/>
      <c r="AV99" s="36">
        <v>42341</v>
      </c>
      <c r="AW99" s="159">
        <v>6.4984000000000011</v>
      </c>
      <c r="AX99" s="159">
        <v>-23.03315375508199</v>
      </c>
      <c r="AY99" s="159"/>
      <c r="BA99" s="159">
        <v>-2.7015999999999996</v>
      </c>
      <c r="BB99" s="159">
        <v>-23.241257209572009</v>
      </c>
      <c r="BC99" s="159"/>
      <c r="BE99" s="159">
        <v>-7.6015999999999995</v>
      </c>
      <c r="BF99" s="159">
        <v>-22.885124073501199</v>
      </c>
      <c r="BG99" s="159"/>
      <c r="BI99" s="159">
        <v>1.9484000000000004</v>
      </c>
      <c r="BJ99" s="159">
        <v>-23.008424596811988</v>
      </c>
      <c r="BK99" s="159"/>
      <c r="BM99" s="159">
        <v>2.1484000000000001</v>
      </c>
      <c r="BN99" s="159">
        <v>-21.852680912451209</v>
      </c>
      <c r="BO99" s="159"/>
      <c r="BQ99" s="159">
        <v>0.69840000000000058</v>
      </c>
      <c r="BR99" s="159">
        <v>-24.078454129133203</v>
      </c>
      <c r="BS99" s="159"/>
      <c r="BU99" s="159">
        <v>1.9984000000000006</v>
      </c>
      <c r="BV99" s="159">
        <v>-23.800828218144812</v>
      </c>
      <c r="BW99" s="159"/>
    </row>
    <row r="100" spans="1:75" ht="15.75" thickBot="1" x14ac:dyDescent="0.3">
      <c r="A100" s="95">
        <v>41246</v>
      </c>
      <c r="B100" s="36">
        <v>41246</v>
      </c>
      <c r="C100" s="303">
        <v>6.7</v>
      </c>
      <c r="D100" s="303">
        <v>-2.5</v>
      </c>
      <c r="E100" s="303">
        <v>-7.4</v>
      </c>
      <c r="F100" s="303">
        <v>2.15</v>
      </c>
      <c r="G100" s="303">
        <v>2.3499999999999996</v>
      </c>
      <c r="H100" s="303">
        <v>0.9</v>
      </c>
      <c r="I100" s="303">
        <v>2.2000000000000002</v>
      </c>
      <c r="J100" s="105"/>
      <c r="K100" s="36">
        <v>42341</v>
      </c>
      <c r="L100" s="104">
        <v>0.13149999999999973</v>
      </c>
      <c r="M100" s="98">
        <f t="shared" si="2"/>
        <v>0.20159999999999945</v>
      </c>
      <c r="N100" s="107">
        <f t="shared" si="3"/>
        <v>0.27273333333333255</v>
      </c>
      <c r="O100" s="264"/>
      <c r="P100" s="177">
        <v>42341</v>
      </c>
      <c r="Q100" s="303">
        <v>6.7</v>
      </c>
      <c r="R100" s="219">
        <v>6.4984000000000011</v>
      </c>
      <c r="T100" s="303">
        <v>-2.5</v>
      </c>
      <c r="U100" s="219">
        <v>-2.7015999999999996</v>
      </c>
      <c r="W100" s="303">
        <v>-7.4</v>
      </c>
      <c r="X100" s="219">
        <v>-7.6015999999999995</v>
      </c>
      <c r="Z100" s="303">
        <v>2.15</v>
      </c>
      <c r="AA100" s="219">
        <v>1.9484000000000004</v>
      </c>
      <c r="AC100" s="303">
        <v>2.3499999999999996</v>
      </c>
      <c r="AD100" s="218">
        <v>2.1484000000000001</v>
      </c>
      <c r="AF100" s="303">
        <v>0.9</v>
      </c>
      <c r="AG100" s="218">
        <v>0.69840000000000058</v>
      </c>
      <c r="AI100" s="303">
        <v>2.2000000000000002</v>
      </c>
      <c r="AJ100" s="218">
        <v>1.9984000000000006</v>
      </c>
      <c r="AK100" s="103"/>
      <c r="AV100" s="36">
        <v>42342</v>
      </c>
      <c r="AW100" s="159">
        <v>7.1870500000000002</v>
      </c>
      <c r="AX100" s="159">
        <v>-23.113153755081989</v>
      </c>
      <c r="AY100" s="159"/>
      <c r="BA100" s="159">
        <v>-5.8629499999999997</v>
      </c>
      <c r="BB100" s="159">
        <v>-23.24845720957201</v>
      </c>
      <c r="BC100" s="159"/>
      <c r="BE100" s="159">
        <v>-4.76295</v>
      </c>
      <c r="BF100" s="159">
        <v>-22.953124073501201</v>
      </c>
      <c r="BG100" s="159"/>
      <c r="BI100" s="159">
        <v>4.6870500000000002</v>
      </c>
      <c r="BJ100" s="159">
        <v>-23.093424596811989</v>
      </c>
      <c r="BK100" s="159"/>
      <c r="BM100" s="159">
        <v>1.6870499999999997</v>
      </c>
      <c r="BN100" s="159">
        <v>-21.950680912451208</v>
      </c>
      <c r="BO100" s="159"/>
      <c r="BQ100" s="159">
        <v>-1.0629500000000001</v>
      </c>
      <c r="BR100" s="159">
        <v>-24.082454129133204</v>
      </c>
      <c r="BS100" s="159"/>
      <c r="BU100" s="159">
        <v>-1.3129500000000001</v>
      </c>
      <c r="BV100" s="159">
        <v>-23.804828218144813</v>
      </c>
      <c r="BW100" s="159">
        <v>-23.783333333333335</v>
      </c>
    </row>
    <row r="101" spans="1:75" ht="15.75" thickBot="1" x14ac:dyDescent="0.3">
      <c r="A101" s="95">
        <v>41247</v>
      </c>
      <c r="B101" s="36">
        <v>41247</v>
      </c>
      <c r="C101" s="303">
        <v>7.25</v>
      </c>
      <c r="D101" s="303">
        <v>-5.8</v>
      </c>
      <c r="E101" s="303">
        <v>-4.7</v>
      </c>
      <c r="F101" s="303">
        <v>4.75</v>
      </c>
      <c r="G101" s="303">
        <v>1.7499999999999998</v>
      </c>
      <c r="H101" s="303">
        <v>-1</v>
      </c>
      <c r="I101" s="303">
        <v>-1.25</v>
      </c>
      <c r="J101" s="105"/>
      <c r="K101" s="36">
        <v>42342</v>
      </c>
      <c r="L101" s="104">
        <v>-5.5999999999996053E-3</v>
      </c>
      <c r="M101" s="98">
        <f t="shared" si="2"/>
        <v>6.2950000000000061E-2</v>
      </c>
      <c r="N101" s="107">
        <f t="shared" si="3"/>
        <v>0.13253333333333309</v>
      </c>
      <c r="O101" s="264"/>
      <c r="P101" s="177">
        <v>42342</v>
      </c>
      <c r="Q101" s="303">
        <v>7.25</v>
      </c>
      <c r="R101" s="219">
        <v>7.1870500000000002</v>
      </c>
      <c r="T101" s="303">
        <v>-5.8</v>
      </c>
      <c r="U101" s="219">
        <v>-5.8629499999999997</v>
      </c>
      <c r="W101" s="303">
        <v>-4.7</v>
      </c>
      <c r="X101" s="219">
        <v>-4.76295</v>
      </c>
      <c r="Z101" s="303">
        <v>4.75</v>
      </c>
      <c r="AA101" s="219">
        <v>4.6870500000000002</v>
      </c>
      <c r="AC101" s="303">
        <v>1.7499999999999998</v>
      </c>
      <c r="AD101" s="218">
        <v>1.6870499999999997</v>
      </c>
      <c r="AF101" s="303">
        <v>-1</v>
      </c>
      <c r="AG101" s="218">
        <v>-1.0629500000000001</v>
      </c>
      <c r="AI101" s="303">
        <v>-1.25</v>
      </c>
      <c r="AJ101" s="218">
        <v>-1.3129500000000001</v>
      </c>
      <c r="AK101" s="103">
        <v>-23.783333333333335</v>
      </c>
      <c r="AV101" s="36">
        <v>42343</v>
      </c>
      <c r="AW101" s="159">
        <v>6.9226000000000001</v>
      </c>
      <c r="AX101" s="159">
        <v>-23.193153755081987</v>
      </c>
      <c r="AY101" s="159"/>
      <c r="BA101" s="159">
        <v>-8.577399999999999</v>
      </c>
      <c r="BB101" s="159">
        <v>-23.256457209572009</v>
      </c>
      <c r="BC101" s="159"/>
      <c r="BE101" s="159">
        <v>-3.0273999999999996</v>
      </c>
      <c r="BF101" s="159">
        <v>-23.017124073501201</v>
      </c>
      <c r="BG101" s="159"/>
      <c r="BI101" s="159">
        <v>4.9226000000000001</v>
      </c>
      <c r="BJ101" s="159">
        <v>-23.17842459681199</v>
      </c>
      <c r="BK101" s="159"/>
      <c r="BM101" s="159">
        <v>-2.6273999999999993</v>
      </c>
      <c r="BN101" s="159">
        <v>-22.080680912451207</v>
      </c>
      <c r="BO101" s="159"/>
      <c r="BQ101" s="159">
        <v>-1.2273999999999998</v>
      </c>
      <c r="BR101" s="311">
        <v>-24.086454129133205</v>
      </c>
      <c r="BS101" s="228">
        <v>-23.796055555555554</v>
      </c>
      <c r="BU101" s="159">
        <v>-3.3773999999999997</v>
      </c>
      <c r="BV101" s="159">
        <v>-23.811228218144812</v>
      </c>
      <c r="BW101" s="159"/>
    </row>
    <row r="102" spans="1:75" x14ac:dyDescent="0.25">
      <c r="A102" s="95">
        <v>41248</v>
      </c>
      <c r="B102" s="36">
        <v>41248</v>
      </c>
      <c r="C102" s="303">
        <v>6.85</v>
      </c>
      <c r="D102" s="303">
        <v>-8.6499999999999986</v>
      </c>
      <c r="E102" s="303">
        <v>-3.1</v>
      </c>
      <c r="F102" s="303">
        <v>4.8499999999999996</v>
      </c>
      <c r="G102" s="303">
        <v>-2.6999999999999997</v>
      </c>
      <c r="H102" s="303">
        <v>-1.3</v>
      </c>
      <c r="I102" s="303">
        <v>-3.45</v>
      </c>
      <c r="J102" s="105"/>
      <c r="K102" s="36">
        <v>42343</v>
      </c>
      <c r="L102" s="104">
        <v>-0.13960000000000106</v>
      </c>
      <c r="M102" s="98">
        <f t="shared" si="2"/>
        <v>-7.2600000000000331E-2</v>
      </c>
      <c r="N102" s="107">
        <f t="shared" si="3"/>
        <v>-4.5666666666669782E-3</v>
      </c>
      <c r="O102" s="264"/>
      <c r="P102" s="177">
        <v>42343</v>
      </c>
      <c r="Q102" s="303">
        <v>6.85</v>
      </c>
      <c r="R102" s="219">
        <v>6.9226000000000001</v>
      </c>
      <c r="T102" s="303">
        <v>-8.6499999999999986</v>
      </c>
      <c r="U102" s="219">
        <v>-8.577399999999999</v>
      </c>
      <c r="W102" s="303">
        <v>-3.1</v>
      </c>
      <c r="X102" s="219">
        <v>-3.0273999999999996</v>
      </c>
      <c r="Z102" s="303">
        <v>4.8499999999999996</v>
      </c>
      <c r="AA102" s="219">
        <v>4.9226000000000001</v>
      </c>
      <c r="AC102" s="303">
        <v>-2.6999999999999997</v>
      </c>
      <c r="AD102" s="218">
        <v>-2.6273999999999993</v>
      </c>
      <c r="AF102" s="303">
        <v>-1.3</v>
      </c>
      <c r="AG102" s="218">
        <v>-1.2273999999999998</v>
      </c>
      <c r="AH102" s="103">
        <v>-23.796055555555554</v>
      </c>
      <c r="AI102" s="303">
        <v>-3.45</v>
      </c>
      <c r="AJ102" s="218">
        <v>-3.3773999999999997</v>
      </c>
      <c r="AK102" s="103"/>
      <c r="AV102" s="36">
        <v>42344</v>
      </c>
      <c r="AW102" s="159">
        <v>5.4550500000000008</v>
      </c>
      <c r="AX102" s="159">
        <v>-23.273153755081985</v>
      </c>
      <c r="AY102" s="159"/>
      <c r="BA102" s="159">
        <v>-9.1449499999999997</v>
      </c>
      <c r="BB102" s="159">
        <v>-23.264457209572008</v>
      </c>
      <c r="BC102" s="159">
        <v>-24.059822222222223</v>
      </c>
      <c r="BE102" s="159">
        <v>-0.44494999999999929</v>
      </c>
      <c r="BF102" s="159">
        <v>-23.0571240735012</v>
      </c>
      <c r="BG102" s="159"/>
      <c r="BI102" s="159">
        <v>4.8550500000000012</v>
      </c>
      <c r="BJ102" s="159">
        <v>-23.263424596811991</v>
      </c>
      <c r="BK102" s="159"/>
      <c r="BM102" s="159">
        <v>-3.844949999999999</v>
      </c>
      <c r="BN102" s="159">
        <v>-22.240680912451207</v>
      </c>
      <c r="BO102" s="159">
        <v>-23.488000000000003</v>
      </c>
      <c r="BQ102" s="159">
        <v>0.40505000000000074</v>
      </c>
      <c r="BR102" s="159">
        <v>-24.096454129133207</v>
      </c>
      <c r="BS102" s="159"/>
      <c r="BU102" s="159">
        <v>-4.1949499999999995</v>
      </c>
      <c r="BV102" s="159">
        <v>-23.818028218144811</v>
      </c>
      <c r="BW102" s="159"/>
    </row>
    <row r="103" spans="1:75" ht="15.75" thickBot="1" x14ac:dyDescent="0.3">
      <c r="A103" s="95">
        <v>41249</v>
      </c>
      <c r="B103" s="36">
        <v>41249</v>
      </c>
      <c r="C103" s="303">
        <v>5.25</v>
      </c>
      <c r="D103" s="303">
        <v>-9.35</v>
      </c>
      <c r="E103" s="303">
        <v>-0.65</v>
      </c>
      <c r="F103" s="303">
        <v>4.6500000000000004</v>
      </c>
      <c r="G103" s="303">
        <v>-4.05</v>
      </c>
      <c r="H103" s="303">
        <v>0.2</v>
      </c>
      <c r="I103" s="303">
        <v>-4.4000000000000004</v>
      </c>
      <c r="J103" s="105"/>
      <c r="K103" s="36">
        <v>42344</v>
      </c>
      <c r="L103" s="104">
        <v>-0.27050000000000041</v>
      </c>
      <c r="M103" s="98">
        <f t="shared" si="2"/>
        <v>-0.20505000000000073</v>
      </c>
      <c r="N103" s="107">
        <f t="shared" si="3"/>
        <v>-0.13856666666666703</v>
      </c>
      <c r="O103" s="264"/>
      <c r="P103" s="177">
        <v>42344</v>
      </c>
      <c r="Q103" s="303">
        <v>5.25</v>
      </c>
      <c r="R103" s="219">
        <v>5.4550500000000008</v>
      </c>
      <c r="T103" s="303">
        <v>-9.35</v>
      </c>
      <c r="U103" s="219">
        <v>-9.1449499999999997</v>
      </c>
      <c r="V103" s="182">
        <v>-24.059822222222223</v>
      </c>
      <c r="W103" s="303">
        <v>-0.65</v>
      </c>
      <c r="X103" s="219">
        <v>-0.44494999999999929</v>
      </c>
      <c r="Z103" s="303">
        <v>4.6500000000000004</v>
      </c>
      <c r="AA103" s="219">
        <v>4.8550500000000012</v>
      </c>
      <c r="AC103" s="303">
        <v>-4.05</v>
      </c>
      <c r="AD103" s="218">
        <v>-3.844949999999999</v>
      </c>
      <c r="AE103" s="182">
        <v>-23.488000000000003</v>
      </c>
      <c r="AF103" s="303">
        <v>0.2</v>
      </c>
      <c r="AG103" s="218">
        <v>0.40505000000000074</v>
      </c>
      <c r="AI103" s="303">
        <v>-4.4000000000000004</v>
      </c>
      <c r="AJ103" s="218">
        <v>-4.1949499999999995</v>
      </c>
      <c r="AK103" s="103"/>
      <c r="AV103" s="304">
        <v>42345</v>
      </c>
      <c r="AW103" s="159">
        <v>3.0343999999999998</v>
      </c>
      <c r="AX103" s="159">
        <v>-23.363153755081985</v>
      </c>
      <c r="AY103" s="159"/>
      <c r="BA103" s="159">
        <v>-9.8155999999999999</v>
      </c>
      <c r="BB103" s="159">
        <v>-23.272457209572007</v>
      </c>
      <c r="BC103" s="159"/>
      <c r="BE103" s="159">
        <v>2.3843999999999999</v>
      </c>
      <c r="BF103" s="159">
        <v>-23.152124073501199</v>
      </c>
      <c r="BG103" s="159"/>
      <c r="BI103" s="159">
        <v>5.9344000000000001</v>
      </c>
      <c r="BJ103" s="159">
        <v>-23.343424596811989</v>
      </c>
      <c r="BK103" s="159"/>
      <c r="BM103" s="159">
        <v>-4.9656000000000002</v>
      </c>
      <c r="BN103" s="159">
        <v>-22.410680912451209</v>
      </c>
      <c r="BO103" s="159"/>
      <c r="BQ103" s="159">
        <v>0.88440000000000007</v>
      </c>
      <c r="BR103" s="159">
        <v>-24.106454129133208</v>
      </c>
      <c r="BS103" s="159"/>
      <c r="BU103" s="159">
        <v>-4.6655999999999995</v>
      </c>
      <c r="BV103" s="159">
        <v>-23.824828218144809</v>
      </c>
      <c r="BW103" s="159"/>
    </row>
    <row r="104" spans="1:75" ht="15.75" thickBot="1" x14ac:dyDescent="0.3">
      <c r="A104" s="95">
        <v>41250</v>
      </c>
      <c r="B104" s="36">
        <v>41250</v>
      </c>
      <c r="C104" s="303">
        <v>2.6999999999999997</v>
      </c>
      <c r="D104" s="303">
        <v>-10.15</v>
      </c>
      <c r="E104" s="303">
        <v>2.0499999999999998</v>
      </c>
      <c r="F104" s="303">
        <v>5.6</v>
      </c>
      <c r="G104" s="303">
        <v>-5.3</v>
      </c>
      <c r="H104" s="303">
        <v>0.55000000000000004</v>
      </c>
      <c r="I104" s="303">
        <v>-5</v>
      </c>
      <c r="J104" s="105"/>
      <c r="K104" s="36">
        <v>42345</v>
      </c>
      <c r="L104" s="104">
        <v>-0.39829999999999965</v>
      </c>
      <c r="M104" s="98">
        <f t="shared" si="2"/>
        <v>-0.33440000000000003</v>
      </c>
      <c r="N104" s="107">
        <f t="shared" si="3"/>
        <v>-0.26946666666666702</v>
      </c>
      <c r="O104" s="264"/>
      <c r="P104" s="177">
        <v>42345</v>
      </c>
      <c r="Q104" s="303">
        <v>2.6999999999999997</v>
      </c>
      <c r="R104" s="219">
        <v>3.0343999999999998</v>
      </c>
      <c r="T104" s="303">
        <v>-10.15</v>
      </c>
      <c r="U104" s="219">
        <v>-9.8155999999999999</v>
      </c>
      <c r="W104" s="303">
        <v>2.0499999999999998</v>
      </c>
      <c r="X104" s="219">
        <v>2.3843999999999999</v>
      </c>
      <c r="Z104" s="303">
        <v>5.6</v>
      </c>
      <c r="AA104" s="219">
        <v>5.9344000000000001</v>
      </c>
      <c r="AC104" s="303">
        <v>-5.3</v>
      </c>
      <c r="AD104" s="218">
        <v>-4.9656000000000002</v>
      </c>
      <c r="AF104" s="303">
        <v>0.55000000000000004</v>
      </c>
      <c r="AG104" s="218">
        <v>0.88440000000000007</v>
      </c>
      <c r="AI104" s="303">
        <v>-5</v>
      </c>
      <c r="AJ104" s="218">
        <v>-4.6655999999999995</v>
      </c>
      <c r="AK104" s="103"/>
      <c r="AV104" s="36">
        <v>42346</v>
      </c>
      <c r="AW104" s="159">
        <v>-0.83934999999999949</v>
      </c>
      <c r="AX104" s="159">
        <v>-23.453153755081985</v>
      </c>
      <c r="AY104" s="159"/>
      <c r="BA104" s="159">
        <v>-10.08935</v>
      </c>
      <c r="BB104" s="159">
        <v>-23.292457209572007</v>
      </c>
      <c r="BC104" s="159"/>
      <c r="BE104" s="159">
        <v>3.5606499999999999</v>
      </c>
      <c r="BF104" s="311">
        <v>-23.247124073501197</v>
      </c>
      <c r="BG104" s="228">
        <v>-22.499100000000002</v>
      </c>
      <c r="BI104" s="159">
        <v>6.9606500000000002</v>
      </c>
      <c r="BJ104" s="159">
        <v>-23.423424596811987</v>
      </c>
      <c r="BK104" s="159">
        <v>-22.772466666666666</v>
      </c>
      <c r="BM104" s="159">
        <v>-7.0393499999999998</v>
      </c>
      <c r="BN104" s="159">
        <v>-22.580680912451211</v>
      </c>
      <c r="BO104" s="159"/>
      <c r="BQ104" s="159">
        <v>0.6606500000000004</v>
      </c>
      <c r="BR104" s="159">
        <v>-24.11645412913321</v>
      </c>
      <c r="BS104" s="159"/>
      <c r="BU104" s="159">
        <v>-1.4393499999999997</v>
      </c>
      <c r="BV104" s="159">
        <v>-23.751828218144809</v>
      </c>
      <c r="BW104" s="159"/>
    </row>
    <row r="105" spans="1:75" s="100" customFormat="1" x14ac:dyDescent="0.25">
      <c r="A105" s="262">
        <v>41251</v>
      </c>
      <c r="B105" s="260">
        <v>41251</v>
      </c>
      <c r="C105" s="303">
        <v>-1.2999999999999998</v>
      </c>
      <c r="D105" s="303">
        <v>-10.55</v>
      </c>
      <c r="E105" s="303">
        <v>3.0999999999999996</v>
      </c>
      <c r="F105" s="303">
        <v>6.5</v>
      </c>
      <c r="G105" s="303">
        <v>-7.5</v>
      </c>
      <c r="H105" s="303">
        <v>0.2</v>
      </c>
      <c r="I105" s="303">
        <v>-1.9</v>
      </c>
      <c r="J105" s="105"/>
      <c r="K105" s="36">
        <v>42346</v>
      </c>
      <c r="L105" s="116">
        <v>-0.52300000000000102</v>
      </c>
      <c r="M105" s="98">
        <f t="shared" si="2"/>
        <v>-0.46065000000000034</v>
      </c>
      <c r="N105" s="264">
        <f t="shared" si="3"/>
        <v>-0.39726666666666705</v>
      </c>
      <c r="O105" s="264"/>
      <c r="P105" s="177">
        <v>42346</v>
      </c>
      <c r="Q105" s="303">
        <v>-1.2999999999999998</v>
      </c>
      <c r="R105" s="219">
        <v>-0.83934999999999949</v>
      </c>
      <c r="S105" s="183"/>
      <c r="T105" s="303">
        <v>-10.55</v>
      </c>
      <c r="U105" s="219">
        <v>-10.08935</v>
      </c>
      <c r="V105" s="183"/>
      <c r="W105" s="303">
        <v>3.0999999999999996</v>
      </c>
      <c r="X105" s="219">
        <v>3.5606499999999999</v>
      </c>
      <c r="Y105" s="183">
        <v>-22.499100000000002</v>
      </c>
      <c r="Z105" s="303">
        <v>6.5</v>
      </c>
      <c r="AA105" s="219">
        <v>6.9606500000000002</v>
      </c>
      <c r="AB105" s="183">
        <v>-22.772466666666666</v>
      </c>
      <c r="AC105" s="303">
        <v>-7.5</v>
      </c>
      <c r="AD105" s="218">
        <v>-7.0393499999999998</v>
      </c>
      <c r="AE105" s="183"/>
      <c r="AF105" s="303">
        <v>0.2</v>
      </c>
      <c r="AG105" s="218">
        <v>0.6606500000000004</v>
      </c>
      <c r="AH105" s="171"/>
      <c r="AI105" s="303">
        <v>-1.9</v>
      </c>
      <c r="AJ105" s="218">
        <v>-1.4393499999999997</v>
      </c>
      <c r="AK105" s="103"/>
      <c r="AV105" s="36">
        <v>42347</v>
      </c>
      <c r="AW105" s="159">
        <v>-2.3661999999999996</v>
      </c>
      <c r="AX105" s="159">
        <v>-23.578153755081985</v>
      </c>
      <c r="AY105" s="159"/>
      <c r="BA105" s="159">
        <v>-7.7662000000000004</v>
      </c>
      <c r="BB105" s="159">
        <v>-23.432457209572007</v>
      </c>
      <c r="BC105" s="159"/>
      <c r="BE105" s="159">
        <v>5.7838000000000003</v>
      </c>
      <c r="BF105" s="159">
        <v>-23.127124073501196</v>
      </c>
      <c r="BG105" s="159"/>
      <c r="BI105" s="159">
        <v>7.1338000000000017</v>
      </c>
      <c r="BJ105" s="159">
        <v>-23.303424596811986</v>
      </c>
      <c r="BK105" s="159"/>
      <c r="BM105" s="159">
        <v>-6.8161999999999994</v>
      </c>
      <c r="BN105" s="159">
        <v>-22.720680912451211</v>
      </c>
      <c r="BO105" s="159"/>
      <c r="BQ105" s="159">
        <v>0.53380000000000072</v>
      </c>
      <c r="BR105" s="159">
        <v>-24.138454129133208</v>
      </c>
      <c r="BS105" s="159"/>
      <c r="BU105" s="159">
        <v>2.1338000000000008</v>
      </c>
      <c r="BV105" s="159">
        <v>-23.791828218144808</v>
      </c>
      <c r="BW105" s="159"/>
    </row>
    <row r="106" spans="1:75" x14ac:dyDescent="0.25">
      <c r="A106" s="262">
        <v>41252</v>
      </c>
      <c r="B106" s="260">
        <v>41252</v>
      </c>
      <c r="C106" s="303">
        <v>-2.95</v>
      </c>
      <c r="D106" s="303">
        <v>-8.3500000000000014</v>
      </c>
      <c r="E106" s="303">
        <v>5.1999999999999993</v>
      </c>
      <c r="F106" s="303">
        <v>6.5500000000000007</v>
      </c>
      <c r="G106" s="303">
        <v>-7.4</v>
      </c>
      <c r="H106" s="303">
        <v>-4.9999999999999989E-2</v>
      </c>
      <c r="I106" s="303">
        <v>1.55</v>
      </c>
      <c r="J106" s="105"/>
      <c r="K106" s="36">
        <v>42347</v>
      </c>
      <c r="L106" s="116">
        <v>-0.64460000000000028</v>
      </c>
      <c r="M106" s="98">
        <f t="shared" si="2"/>
        <v>-0.58380000000000065</v>
      </c>
      <c r="N106" s="264">
        <f t="shared" si="3"/>
        <v>-0.52196666666666702</v>
      </c>
      <c r="O106" s="264"/>
      <c r="P106" s="177">
        <v>42347</v>
      </c>
      <c r="Q106" s="303">
        <v>-2.95</v>
      </c>
      <c r="R106" s="219">
        <v>-2.3661999999999996</v>
      </c>
      <c r="S106" s="183"/>
      <c r="T106" s="303">
        <v>-8.3500000000000014</v>
      </c>
      <c r="U106" s="219">
        <v>-7.7662000000000004</v>
      </c>
      <c r="V106" s="183"/>
      <c r="W106" s="303">
        <v>5.1999999999999993</v>
      </c>
      <c r="X106" s="219">
        <v>5.7838000000000003</v>
      </c>
      <c r="Y106" s="183"/>
      <c r="Z106" s="303">
        <v>6.5500000000000007</v>
      </c>
      <c r="AA106" s="219">
        <v>7.1338000000000017</v>
      </c>
      <c r="AB106" s="183"/>
      <c r="AC106" s="303">
        <v>-7.4</v>
      </c>
      <c r="AD106" s="218">
        <v>-6.8161999999999994</v>
      </c>
      <c r="AE106" s="183"/>
      <c r="AF106" s="303">
        <v>-4.9999999999999989E-2</v>
      </c>
      <c r="AG106" s="218">
        <v>0.53380000000000072</v>
      </c>
      <c r="AH106" s="171"/>
      <c r="AI106" s="303">
        <v>1.55</v>
      </c>
      <c r="AJ106" s="218">
        <v>2.1338000000000008</v>
      </c>
      <c r="AK106" s="171"/>
      <c r="AV106" s="36">
        <v>42348</v>
      </c>
      <c r="AW106" s="159">
        <v>-1.0461500000000001</v>
      </c>
      <c r="AX106" s="159">
        <v>-23.698153755081986</v>
      </c>
      <c r="AY106" s="159"/>
      <c r="BA106" s="159">
        <v>-6.5461499999999999</v>
      </c>
      <c r="BB106" s="159">
        <v>-23.572457209572008</v>
      </c>
      <c r="BC106" s="159"/>
      <c r="BE106" s="159">
        <v>8.1038499999999996</v>
      </c>
      <c r="BF106" s="159">
        <v>-23.007124073501195</v>
      </c>
      <c r="BG106" s="159"/>
      <c r="BI106" s="159">
        <v>5.3038499999999997</v>
      </c>
      <c r="BJ106" s="159">
        <v>-23.183424596811985</v>
      </c>
      <c r="BK106" s="159"/>
      <c r="BM106" s="159">
        <v>-5.4461500000000003</v>
      </c>
      <c r="BN106" s="159">
        <v>-22.860680912451212</v>
      </c>
      <c r="BO106" s="159"/>
      <c r="BQ106" s="159">
        <v>0.70384999999999986</v>
      </c>
      <c r="BR106" s="159">
        <v>-24.160454129133207</v>
      </c>
      <c r="BS106" s="159"/>
      <c r="BU106" s="159">
        <v>3.3538500000000004</v>
      </c>
      <c r="BV106" s="159">
        <v>-23.791828218144808</v>
      </c>
      <c r="BW106" s="159"/>
    </row>
    <row r="107" spans="1:75" x14ac:dyDescent="0.25">
      <c r="A107" s="95">
        <v>41253</v>
      </c>
      <c r="B107" s="36">
        <v>41253</v>
      </c>
      <c r="C107" s="303">
        <v>-1.75</v>
      </c>
      <c r="D107" s="303">
        <v>-7.25</v>
      </c>
      <c r="E107" s="303">
        <v>7.4</v>
      </c>
      <c r="F107" s="303">
        <v>4.5999999999999996</v>
      </c>
      <c r="G107" s="303">
        <v>-6.15</v>
      </c>
      <c r="H107" s="303">
        <v>0</v>
      </c>
      <c r="I107" s="303">
        <v>2.6500000000000004</v>
      </c>
      <c r="J107" s="105"/>
      <c r="K107" s="36">
        <v>42348</v>
      </c>
      <c r="L107" s="104">
        <v>-0.76309999999999945</v>
      </c>
      <c r="M107" s="98">
        <f t="shared" si="2"/>
        <v>-0.70384999999999986</v>
      </c>
      <c r="N107" s="107">
        <f t="shared" si="3"/>
        <v>-0.64356666666666695</v>
      </c>
      <c r="O107" s="264"/>
      <c r="P107" s="177">
        <v>42348</v>
      </c>
      <c r="Q107" s="303">
        <v>-1.75</v>
      </c>
      <c r="R107" s="219">
        <v>-1.0461500000000001</v>
      </c>
      <c r="T107" s="303">
        <v>-7.25</v>
      </c>
      <c r="U107" s="219">
        <v>-6.5461499999999999</v>
      </c>
      <c r="W107" s="303">
        <v>7.4</v>
      </c>
      <c r="X107" s="219">
        <v>8.1038499999999996</v>
      </c>
      <c r="Z107" s="303">
        <v>4.5999999999999996</v>
      </c>
      <c r="AA107" s="219">
        <v>5.3038499999999997</v>
      </c>
      <c r="AC107" s="303">
        <v>-6.15</v>
      </c>
      <c r="AD107" s="218">
        <v>-5.4461500000000003</v>
      </c>
      <c r="AF107" s="303">
        <v>0</v>
      </c>
      <c r="AG107" s="218">
        <v>0.70384999999999986</v>
      </c>
      <c r="AI107" s="303">
        <v>2.6500000000000004</v>
      </c>
      <c r="AJ107" s="218">
        <v>3.3538500000000004</v>
      </c>
      <c r="AK107" s="103"/>
      <c r="AV107" s="36">
        <v>42349</v>
      </c>
      <c r="AW107" s="159">
        <v>-0.1292000000000002</v>
      </c>
      <c r="AX107" s="159">
        <v>-23.813153755081984</v>
      </c>
      <c r="AY107" s="159"/>
      <c r="BA107" s="159">
        <v>-5.8292000000000002</v>
      </c>
      <c r="BB107" s="159">
        <v>-23.600457209572006</v>
      </c>
      <c r="BC107" s="159"/>
      <c r="BE107" s="159">
        <v>8.3208000000000002</v>
      </c>
      <c r="BF107" s="159">
        <v>-22.887124073501194</v>
      </c>
      <c r="BG107" s="159"/>
      <c r="BI107" s="159">
        <v>3.5707999999999998</v>
      </c>
      <c r="BJ107" s="159">
        <v>-23.133424596811984</v>
      </c>
      <c r="BK107" s="159"/>
      <c r="BM107" s="159">
        <v>-3.2292000000000001</v>
      </c>
      <c r="BN107" s="159">
        <v>-22.990680912451211</v>
      </c>
      <c r="BO107" s="159"/>
      <c r="BQ107" s="159">
        <v>0.92079999999999973</v>
      </c>
      <c r="BR107" s="159">
        <v>-24.182454129133205</v>
      </c>
      <c r="BS107" s="159"/>
      <c r="BU107" s="159">
        <v>3.0207999999999999</v>
      </c>
      <c r="BV107" s="159">
        <v>-23.791828218144808</v>
      </c>
      <c r="BW107" s="159"/>
    </row>
    <row r="108" spans="1:75" x14ac:dyDescent="0.25">
      <c r="A108" s="95">
        <v>41254</v>
      </c>
      <c r="B108" s="36">
        <v>41254</v>
      </c>
      <c r="C108" s="303">
        <v>-0.95</v>
      </c>
      <c r="D108" s="303">
        <v>-6.65</v>
      </c>
      <c r="E108" s="303">
        <v>7.5</v>
      </c>
      <c r="F108" s="303">
        <v>2.75</v>
      </c>
      <c r="G108" s="303">
        <v>-4.05</v>
      </c>
      <c r="H108" s="303">
        <v>9.9999999999999992E-2</v>
      </c>
      <c r="I108" s="303">
        <v>2.2000000000000002</v>
      </c>
      <c r="J108" s="105"/>
      <c r="K108" s="36">
        <v>42349</v>
      </c>
      <c r="L108" s="104">
        <v>-0.87850000000000006</v>
      </c>
      <c r="M108" s="98">
        <f t="shared" si="2"/>
        <v>-0.82079999999999975</v>
      </c>
      <c r="N108" s="107">
        <f t="shared" si="3"/>
        <v>-0.76206666666666667</v>
      </c>
      <c r="O108" s="264"/>
      <c r="P108" s="177">
        <v>42349</v>
      </c>
      <c r="Q108" s="303">
        <v>-0.95</v>
      </c>
      <c r="R108" s="219">
        <v>-0.1292000000000002</v>
      </c>
      <c r="T108" s="303">
        <v>-6.65</v>
      </c>
      <c r="U108" s="219">
        <v>-5.8292000000000002</v>
      </c>
      <c r="W108" s="303">
        <v>7.5</v>
      </c>
      <c r="X108" s="219">
        <v>8.3208000000000002</v>
      </c>
      <c r="Z108" s="303">
        <v>2.75</v>
      </c>
      <c r="AA108" s="219">
        <v>3.5707999999999998</v>
      </c>
      <c r="AC108" s="303">
        <v>-4.05</v>
      </c>
      <c r="AD108" s="218">
        <v>-3.2292000000000001</v>
      </c>
      <c r="AF108" s="303">
        <v>9.9999999999999992E-2</v>
      </c>
      <c r="AG108" s="218">
        <v>0.92079999999999973</v>
      </c>
      <c r="AI108" s="303">
        <v>2.2000000000000002</v>
      </c>
      <c r="AJ108" s="218">
        <v>3.0207999999999999</v>
      </c>
      <c r="AK108" s="103"/>
      <c r="AV108" s="36">
        <v>42350</v>
      </c>
      <c r="AW108" s="159">
        <v>0.83465000000000067</v>
      </c>
      <c r="AX108" s="159">
        <v>-23.923153755081984</v>
      </c>
      <c r="AY108" s="159">
        <v>-22.646022222222221</v>
      </c>
      <c r="BA108" s="159">
        <v>-1.8153499999999994</v>
      </c>
      <c r="BB108" s="159">
        <v>-23.624457209572007</v>
      </c>
      <c r="BC108" s="159"/>
      <c r="BE108" s="159">
        <v>7.0846500000000008</v>
      </c>
      <c r="BF108" s="159">
        <v>-22.767124073501193</v>
      </c>
      <c r="BG108" s="159"/>
      <c r="BI108" s="159">
        <v>3.4346500000000004</v>
      </c>
      <c r="BJ108" s="159">
        <v>-23.083424596811984</v>
      </c>
      <c r="BK108" s="159"/>
      <c r="BM108" s="159">
        <v>-4.1153499999999994</v>
      </c>
      <c r="BN108" s="159">
        <v>-23.130680912451211</v>
      </c>
      <c r="BO108" s="159"/>
      <c r="BQ108" s="159">
        <v>0.78465000000000062</v>
      </c>
      <c r="BR108" s="159">
        <v>-24.204454129133204</v>
      </c>
      <c r="BS108" s="159"/>
      <c r="BU108" s="159">
        <v>3.4346500000000004</v>
      </c>
      <c r="BV108" s="159">
        <v>-23.791828218144808</v>
      </c>
      <c r="BW108" s="159"/>
    </row>
    <row r="109" spans="1:75" x14ac:dyDescent="0.25">
      <c r="A109" s="95">
        <v>41255</v>
      </c>
      <c r="B109" s="36">
        <v>41255</v>
      </c>
      <c r="C109" s="303">
        <v>-0.1</v>
      </c>
      <c r="D109" s="303">
        <v>-2.75</v>
      </c>
      <c r="E109" s="303">
        <v>6.15</v>
      </c>
      <c r="F109" s="303">
        <v>2.5</v>
      </c>
      <c r="G109" s="303">
        <v>-5.05</v>
      </c>
      <c r="H109" s="303">
        <v>-0.15000000000000002</v>
      </c>
      <c r="I109" s="303">
        <v>2.5</v>
      </c>
      <c r="J109" s="105"/>
      <c r="K109" s="36">
        <v>42350</v>
      </c>
      <c r="L109" s="117">
        <v>-0.99080000000000124</v>
      </c>
      <c r="M109" s="98">
        <f t="shared" si="2"/>
        <v>-0.93465000000000065</v>
      </c>
      <c r="N109" s="107">
        <f t="shared" si="3"/>
        <v>-0.87746666666666684</v>
      </c>
      <c r="O109" s="264"/>
      <c r="P109" s="177">
        <v>42350</v>
      </c>
      <c r="Q109" s="303">
        <v>-0.1</v>
      </c>
      <c r="R109" s="219">
        <v>0.83465000000000067</v>
      </c>
      <c r="S109" s="182">
        <v>-22.646022222222221</v>
      </c>
      <c r="T109" s="303">
        <v>-2.75</v>
      </c>
      <c r="U109" s="219">
        <v>-1.8153499999999994</v>
      </c>
      <c r="W109" s="303">
        <v>6.15</v>
      </c>
      <c r="X109" s="219">
        <v>7.0846500000000008</v>
      </c>
      <c r="Z109" s="303">
        <v>2.5</v>
      </c>
      <c r="AA109" s="219">
        <v>3.4346500000000004</v>
      </c>
      <c r="AC109" s="303">
        <v>-5.05</v>
      </c>
      <c r="AD109" s="218">
        <v>-4.1153499999999994</v>
      </c>
      <c r="AF109" s="303">
        <v>-0.15000000000000002</v>
      </c>
      <c r="AG109" s="218">
        <v>0.78465000000000062</v>
      </c>
      <c r="AI109" s="303">
        <v>2.5</v>
      </c>
      <c r="AJ109" s="218">
        <v>3.4346500000000004</v>
      </c>
      <c r="AK109" s="103"/>
      <c r="AV109" s="36">
        <v>42351</v>
      </c>
      <c r="AW109" s="159">
        <v>-4.5999999999992713E-3</v>
      </c>
      <c r="AX109" s="159">
        <v>-24.038153755081982</v>
      </c>
      <c r="AY109" s="159"/>
      <c r="BA109" s="159">
        <v>1.0954000000000006</v>
      </c>
      <c r="BB109" s="159">
        <v>-23.644457209572007</v>
      </c>
      <c r="BC109" s="159"/>
      <c r="BE109" s="159">
        <v>4.495400000000001</v>
      </c>
      <c r="BF109" s="159">
        <v>-22.657124073501194</v>
      </c>
      <c r="BG109" s="159"/>
      <c r="BI109" s="159">
        <v>4.2954000000000008</v>
      </c>
      <c r="BJ109" s="159">
        <v>-22.923424596811984</v>
      </c>
      <c r="BK109" s="159"/>
      <c r="BM109" s="159">
        <v>-7.7545999999999999</v>
      </c>
      <c r="BN109" s="159">
        <v>-23.270680912451212</v>
      </c>
      <c r="BO109" s="159"/>
      <c r="BQ109" s="159">
        <v>1.0454000000000006</v>
      </c>
      <c r="BR109" s="159">
        <v>-24.224454129133203</v>
      </c>
      <c r="BS109" s="159"/>
      <c r="BU109" s="159">
        <v>5.9954000000000001</v>
      </c>
      <c r="BV109" s="159">
        <v>-23.671828218144807</v>
      </c>
      <c r="BW109" s="159"/>
    </row>
    <row r="110" spans="1:75" x14ac:dyDescent="0.25">
      <c r="A110" s="95">
        <v>41256</v>
      </c>
      <c r="B110" s="36">
        <v>41256</v>
      </c>
      <c r="C110" s="303">
        <v>-1.0499999999999998</v>
      </c>
      <c r="D110" s="303">
        <v>0.05</v>
      </c>
      <c r="E110" s="303">
        <v>3.45</v>
      </c>
      <c r="F110" s="303">
        <v>3.25</v>
      </c>
      <c r="G110" s="303">
        <v>-8.8000000000000007</v>
      </c>
      <c r="H110" s="303">
        <v>0</v>
      </c>
      <c r="I110" s="303">
        <v>4.9499999999999993</v>
      </c>
      <c r="J110" s="105"/>
      <c r="K110" s="36">
        <v>42351</v>
      </c>
      <c r="L110" s="104">
        <v>-1.0999999999999999</v>
      </c>
      <c r="M110" s="98">
        <f t="shared" si="2"/>
        <v>-1.0454000000000006</v>
      </c>
      <c r="N110" s="107">
        <f t="shared" si="3"/>
        <v>-0.98976666666666713</v>
      </c>
      <c r="O110" s="264"/>
      <c r="P110" s="177">
        <v>42351</v>
      </c>
      <c r="Q110" s="303">
        <v>-1.0499999999999998</v>
      </c>
      <c r="R110" s="219">
        <v>-4.5999999999992713E-3</v>
      </c>
      <c r="T110" s="303">
        <v>0.05</v>
      </c>
      <c r="U110" s="219">
        <v>1.0954000000000006</v>
      </c>
      <c r="W110" s="303">
        <v>3.45</v>
      </c>
      <c r="X110" s="219">
        <v>4.495400000000001</v>
      </c>
      <c r="Z110" s="303">
        <v>3.25</v>
      </c>
      <c r="AA110" s="219">
        <v>4.2954000000000008</v>
      </c>
      <c r="AC110" s="303">
        <v>-8.8000000000000007</v>
      </c>
      <c r="AD110" s="218">
        <v>-7.7545999999999999</v>
      </c>
      <c r="AF110" s="303">
        <v>0</v>
      </c>
      <c r="AG110" s="218">
        <v>1.0454000000000006</v>
      </c>
      <c r="AI110" s="303">
        <v>4.9499999999999993</v>
      </c>
      <c r="AJ110" s="218">
        <v>5.9954000000000001</v>
      </c>
      <c r="AK110" s="103"/>
      <c r="AV110" s="36">
        <v>42352</v>
      </c>
      <c r="AW110" s="159">
        <v>-1.04695</v>
      </c>
      <c r="AX110" s="159">
        <v>-24.158153755081983</v>
      </c>
      <c r="AY110" s="159"/>
      <c r="BA110" s="159">
        <v>1.75305</v>
      </c>
      <c r="BB110" s="159">
        <v>-23.664457209572006</v>
      </c>
      <c r="BC110" s="159"/>
      <c r="BE110" s="159">
        <v>3.0530499999999998</v>
      </c>
      <c r="BF110" s="159">
        <v>-22.657124073501194</v>
      </c>
      <c r="BG110" s="159"/>
      <c r="BI110" s="159">
        <v>4.8530500000000005</v>
      </c>
      <c r="BJ110" s="159">
        <v>-22.763424596811983</v>
      </c>
      <c r="BK110" s="159"/>
      <c r="BM110" s="159">
        <v>-9.3969500000000004</v>
      </c>
      <c r="BN110" s="159">
        <v>-23.410680912451213</v>
      </c>
      <c r="BO110" s="159"/>
      <c r="BQ110" s="159">
        <v>2.00305</v>
      </c>
      <c r="BR110" s="159">
        <v>-24.234454129133205</v>
      </c>
      <c r="BS110" s="159"/>
      <c r="BU110" s="159">
        <v>7.8530499999999996</v>
      </c>
      <c r="BV110" s="159">
        <v>-23.551828218144806</v>
      </c>
      <c r="BW110" s="159"/>
    </row>
    <row r="111" spans="1:75" x14ac:dyDescent="0.25">
      <c r="A111" s="95">
        <v>41257</v>
      </c>
      <c r="B111" s="36">
        <v>41257</v>
      </c>
      <c r="C111" s="303">
        <v>-2.2000000000000002</v>
      </c>
      <c r="D111" s="303">
        <v>0.6</v>
      </c>
      <c r="E111" s="303">
        <v>1.9</v>
      </c>
      <c r="F111" s="303">
        <v>3.7</v>
      </c>
      <c r="G111" s="303">
        <v>-10.55</v>
      </c>
      <c r="H111" s="303">
        <v>0.85</v>
      </c>
      <c r="I111" s="303">
        <v>6.6999999999999993</v>
      </c>
      <c r="J111" s="105"/>
      <c r="K111" s="36">
        <v>42352</v>
      </c>
      <c r="L111" s="104">
        <v>-1.2061000000000004</v>
      </c>
      <c r="M111" s="98">
        <f t="shared" si="2"/>
        <v>-1.1530500000000001</v>
      </c>
      <c r="N111" s="107">
        <f t="shared" si="3"/>
        <v>-1.0989666666666673</v>
      </c>
      <c r="O111" s="264"/>
      <c r="P111" s="177">
        <v>42352</v>
      </c>
      <c r="Q111" s="303">
        <v>-2.2000000000000002</v>
      </c>
      <c r="R111" s="219">
        <v>-1.04695</v>
      </c>
      <c r="T111" s="303">
        <v>0.6</v>
      </c>
      <c r="U111" s="219">
        <v>1.75305</v>
      </c>
      <c r="W111" s="303">
        <v>1.9</v>
      </c>
      <c r="X111" s="219">
        <v>3.0530499999999998</v>
      </c>
      <c r="Z111" s="303">
        <v>3.7</v>
      </c>
      <c r="AA111" s="219">
        <v>4.8530500000000005</v>
      </c>
      <c r="AC111" s="303">
        <v>-10.55</v>
      </c>
      <c r="AD111" s="218">
        <v>-9.3969500000000004</v>
      </c>
      <c r="AF111" s="303">
        <v>0.85</v>
      </c>
      <c r="AG111" s="218">
        <v>2.00305</v>
      </c>
      <c r="AI111" s="303">
        <v>6.6999999999999993</v>
      </c>
      <c r="AJ111" s="218">
        <v>7.8530499999999996</v>
      </c>
      <c r="AK111" s="103"/>
      <c r="AV111" s="36">
        <v>42353</v>
      </c>
      <c r="AW111" s="159">
        <v>-0.10478749999999915</v>
      </c>
      <c r="AX111" s="159">
        <v>-24.273153755081982</v>
      </c>
      <c r="AY111" s="159"/>
      <c r="BA111" s="159">
        <v>3.6952125000000011</v>
      </c>
      <c r="BB111" s="159">
        <v>-23.664457209572006</v>
      </c>
      <c r="BC111" s="159"/>
      <c r="BE111" s="159">
        <v>2.3452125000000006</v>
      </c>
      <c r="BF111" s="159">
        <v>-22.707124073501195</v>
      </c>
      <c r="BG111" s="159"/>
      <c r="BI111" s="159">
        <v>2.1452125000000013</v>
      </c>
      <c r="BJ111" s="159">
        <v>-22.723424596811984</v>
      </c>
      <c r="BK111" s="159"/>
      <c r="BM111" s="159">
        <v>-8.7547874999999991</v>
      </c>
      <c r="BN111" s="159">
        <v>-23.550680912451213</v>
      </c>
      <c r="BO111" s="159"/>
      <c r="BQ111" s="159">
        <v>2.595212500000001</v>
      </c>
      <c r="BR111" s="159">
        <v>-24.244454129133207</v>
      </c>
      <c r="BS111" s="159"/>
      <c r="BU111" s="159">
        <v>7.2452125000000009</v>
      </c>
      <c r="BV111" s="159">
        <v>-23.431828218144805</v>
      </c>
      <c r="BW111" s="159"/>
    </row>
    <row r="112" spans="1:75" x14ac:dyDescent="0.25">
      <c r="A112" s="95">
        <v>41258</v>
      </c>
      <c r="B112" s="36">
        <v>41258</v>
      </c>
      <c r="C112" s="303">
        <v>-1.35</v>
      </c>
      <c r="D112" s="303">
        <v>2.4500000000000002</v>
      </c>
      <c r="E112" s="303">
        <v>1.0999999999999999</v>
      </c>
      <c r="F112" s="303">
        <v>0.90000000000000013</v>
      </c>
      <c r="G112" s="303">
        <v>-10</v>
      </c>
      <c r="H112" s="303">
        <v>1.35</v>
      </c>
      <c r="I112" s="303">
        <v>6</v>
      </c>
      <c r="J112" s="105"/>
      <c r="K112" s="36">
        <v>42353</v>
      </c>
      <c r="L112" s="104">
        <v>-1.2843250000000013</v>
      </c>
      <c r="M112" s="98">
        <f t="shared" si="2"/>
        <v>-1.2452125000000009</v>
      </c>
      <c r="N112" s="107">
        <f t="shared" si="3"/>
        <v>-1.1968083333333339</v>
      </c>
      <c r="O112" s="264"/>
      <c r="P112" s="177">
        <v>42353</v>
      </c>
      <c r="Q112" s="303">
        <v>-1.35</v>
      </c>
      <c r="R112" s="219">
        <v>-0.10478749999999915</v>
      </c>
      <c r="T112" s="303">
        <v>2.4500000000000002</v>
      </c>
      <c r="U112" s="219">
        <v>3.6952125000000011</v>
      </c>
      <c r="W112" s="303">
        <v>1.0999999999999999</v>
      </c>
      <c r="X112" s="219">
        <v>2.3452125000000006</v>
      </c>
      <c r="Z112" s="303">
        <v>0.90000000000000013</v>
      </c>
      <c r="AA112" s="219">
        <v>2.1452125000000013</v>
      </c>
      <c r="AC112" s="303">
        <v>-10</v>
      </c>
      <c r="AD112" s="218">
        <v>-8.7547874999999991</v>
      </c>
      <c r="AF112" s="303">
        <v>1.35</v>
      </c>
      <c r="AG112" s="218">
        <v>2.595212500000001</v>
      </c>
      <c r="AI112" s="303">
        <v>6</v>
      </c>
      <c r="AJ112" s="218">
        <v>7.2452125000000009</v>
      </c>
      <c r="AK112" s="103"/>
      <c r="AV112" s="36">
        <v>42354</v>
      </c>
      <c r="AW112" s="159">
        <v>1.0966875000000007</v>
      </c>
      <c r="AX112" s="159">
        <v>-24.373153755081983</v>
      </c>
      <c r="AY112" s="159"/>
      <c r="BA112" s="159">
        <v>4.2966875000000009</v>
      </c>
      <c r="BB112" s="159">
        <v>-23.554457209572007</v>
      </c>
      <c r="BC112" s="159"/>
      <c r="BE112" s="159">
        <v>1.1966875000000008</v>
      </c>
      <c r="BF112" s="159">
        <v>-22.807124073501196</v>
      </c>
      <c r="BG112" s="159"/>
      <c r="BI112" s="159">
        <v>-3.3124999999991633E-3</v>
      </c>
      <c r="BJ112" s="159">
        <v>-22.838424596811983</v>
      </c>
      <c r="BK112" s="159"/>
      <c r="BM112" s="159">
        <v>-9.4033125000000002</v>
      </c>
      <c r="BN112" s="159">
        <v>-23.690680912451214</v>
      </c>
      <c r="BO112" s="159"/>
      <c r="BQ112" s="159">
        <v>0.54668750000000077</v>
      </c>
      <c r="BR112" s="159">
        <v>-24.266454129133205</v>
      </c>
      <c r="BS112" s="159"/>
      <c r="BU112" s="159">
        <v>6.2466875000000019</v>
      </c>
      <c r="BV112" s="159">
        <v>-23.311828218144804</v>
      </c>
      <c r="BW112" s="159"/>
    </row>
    <row r="113" spans="1:75" x14ac:dyDescent="0.25">
      <c r="A113" s="95">
        <v>41259</v>
      </c>
      <c r="B113" s="36">
        <v>41259</v>
      </c>
      <c r="C113" s="303">
        <v>-9.9999999999999978E-2</v>
      </c>
      <c r="D113" s="303">
        <v>3.1</v>
      </c>
      <c r="E113" s="303">
        <v>0</v>
      </c>
      <c r="F113" s="303">
        <v>-1.2</v>
      </c>
      <c r="G113" s="303">
        <v>-10.600000000000001</v>
      </c>
      <c r="H113" s="303">
        <v>-0.65</v>
      </c>
      <c r="I113" s="303">
        <v>5.0500000000000007</v>
      </c>
      <c r="J113" s="105"/>
      <c r="K113" s="36">
        <v>42354</v>
      </c>
      <c r="L113" s="104">
        <v>-1.1090500000000003</v>
      </c>
      <c r="M113" s="98">
        <f t="shared" si="2"/>
        <v>-1.1966875000000008</v>
      </c>
      <c r="N113" s="107">
        <f t="shared" si="3"/>
        <v>-1.1998250000000008</v>
      </c>
      <c r="O113" s="264"/>
      <c r="P113" s="177">
        <v>42354</v>
      </c>
      <c r="Q113" s="303">
        <v>-9.9999999999999978E-2</v>
      </c>
      <c r="R113" s="219">
        <v>1.0966875000000007</v>
      </c>
      <c r="T113" s="303">
        <v>3.1</v>
      </c>
      <c r="U113" s="219">
        <v>4.2966875000000009</v>
      </c>
      <c r="W113" s="303">
        <v>0</v>
      </c>
      <c r="X113" s="219">
        <v>1.1966875000000008</v>
      </c>
      <c r="Z113" s="303">
        <v>-1.2</v>
      </c>
      <c r="AA113" s="219">
        <v>-3.3124999999991633E-3</v>
      </c>
      <c r="AC113" s="303">
        <v>-10.600000000000001</v>
      </c>
      <c r="AD113" s="218">
        <v>-9.4033125000000002</v>
      </c>
      <c r="AF113" s="303">
        <v>-0.65</v>
      </c>
      <c r="AG113" s="218">
        <v>0.54668750000000077</v>
      </c>
      <c r="AI113" s="303">
        <v>5.0500000000000007</v>
      </c>
      <c r="AJ113" s="218">
        <v>6.2466875000000019</v>
      </c>
      <c r="AK113" s="103"/>
      <c r="AV113" s="36">
        <v>42355</v>
      </c>
      <c r="AW113" s="159">
        <v>1.9295500000000005</v>
      </c>
      <c r="AX113" s="159">
        <v>-24.473153755081984</v>
      </c>
      <c r="AY113" s="159"/>
      <c r="BA113" s="159">
        <v>3.8795500000000005</v>
      </c>
      <c r="BB113" s="159">
        <v>-23.554457209572007</v>
      </c>
      <c r="BC113" s="159"/>
      <c r="BE113" s="159">
        <v>1.5295500000000004</v>
      </c>
      <c r="BF113" s="159">
        <v>-22.907124073501198</v>
      </c>
      <c r="BG113" s="159"/>
      <c r="BI113" s="159">
        <v>-1.3204499999999997</v>
      </c>
      <c r="BJ113" s="159">
        <v>-22.868424596811984</v>
      </c>
      <c r="BK113" s="159"/>
      <c r="BM113" s="159">
        <v>-10.920450000000001</v>
      </c>
      <c r="BN113" s="159">
        <v>-23.830680912451214</v>
      </c>
      <c r="BO113" s="159"/>
      <c r="BQ113" s="159">
        <v>0.22955000000000048</v>
      </c>
      <c r="BR113" s="159">
        <v>-24.288454129133203</v>
      </c>
      <c r="BS113" s="159"/>
      <c r="BU113" s="159">
        <v>6.7795500000000004</v>
      </c>
      <c r="BV113" s="159">
        <v>-23.191828218144803</v>
      </c>
      <c r="BW113" s="159"/>
    </row>
    <row r="114" spans="1:75" ht="15.75" thickBot="1" x14ac:dyDescent="0.3">
      <c r="A114" s="95">
        <v>41260</v>
      </c>
      <c r="B114" s="36">
        <v>41260</v>
      </c>
      <c r="C114" s="303">
        <v>0.8</v>
      </c>
      <c r="D114" s="303">
        <v>2.75</v>
      </c>
      <c r="E114" s="303">
        <v>0.4</v>
      </c>
      <c r="F114" s="303">
        <v>-2.4500000000000002</v>
      </c>
      <c r="G114" s="303">
        <v>-12.05</v>
      </c>
      <c r="H114" s="303">
        <v>-0.9</v>
      </c>
      <c r="I114" s="303">
        <v>5.65</v>
      </c>
      <c r="J114" s="105"/>
      <c r="K114" s="36">
        <v>42355</v>
      </c>
      <c r="L114" s="104">
        <v>-1.1500500000000007</v>
      </c>
      <c r="M114" s="98">
        <f t="shared" si="2"/>
        <v>-1.1295500000000005</v>
      </c>
      <c r="N114" s="107">
        <f t="shared" si="3"/>
        <v>-1.1811416666666674</v>
      </c>
      <c r="O114" s="264"/>
      <c r="P114" s="177">
        <v>42355</v>
      </c>
      <c r="Q114" s="303">
        <v>0.8</v>
      </c>
      <c r="R114" s="219">
        <v>1.9295500000000005</v>
      </c>
      <c r="T114" s="303">
        <v>2.75</v>
      </c>
      <c r="U114" s="219">
        <v>3.8795500000000005</v>
      </c>
      <c r="W114" s="303">
        <v>0.4</v>
      </c>
      <c r="X114" s="219">
        <v>1.5295500000000004</v>
      </c>
      <c r="Z114" s="303">
        <v>-2.4500000000000002</v>
      </c>
      <c r="AA114" s="219">
        <v>-1.3204499999999997</v>
      </c>
      <c r="AC114" s="303">
        <v>-12.05</v>
      </c>
      <c r="AD114" s="218">
        <v>-10.920450000000001</v>
      </c>
      <c r="AF114" s="303">
        <v>-0.9</v>
      </c>
      <c r="AG114" s="218">
        <v>0.22955000000000048</v>
      </c>
      <c r="AI114" s="303">
        <v>5.65</v>
      </c>
      <c r="AJ114" s="218">
        <v>6.7795500000000004</v>
      </c>
      <c r="AK114" s="103"/>
      <c r="AV114" s="36">
        <v>42356</v>
      </c>
      <c r="AW114" s="159">
        <v>0.36875000000000069</v>
      </c>
      <c r="AX114" s="159">
        <v>-24.495153755081983</v>
      </c>
      <c r="AY114" s="159"/>
      <c r="BA114" s="159">
        <v>2.9187500000000006</v>
      </c>
      <c r="BB114" s="159">
        <v>-23.604457209572008</v>
      </c>
      <c r="BC114" s="159"/>
      <c r="BE114" s="159">
        <v>3.3687500000000008</v>
      </c>
      <c r="BF114" s="159">
        <v>-22.907124073501198</v>
      </c>
      <c r="BG114" s="159"/>
      <c r="BI114" s="159">
        <v>-0.68124999999999925</v>
      </c>
      <c r="BJ114" s="159">
        <v>-22.983424596811982</v>
      </c>
      <c r="BK114" s="159"/>
      <c r="BM114" s="159">
        <v>-8.6312499999999996</v>
      </c>
      <c r="BN114" s="159">
        <v>-23.970680912451215</v>
      </c>
      <c r="BO114" s="159"/>
      <c r="BQ114" s="159">
        <v>2.3187500000000005</v>
      </c>
      <c r="BR114" s="159">
        <v>-24.298454129133205</v>
      </c>
      <c r="BS114" s="159"/>
      <c r="BU114" s="159">
        <v>8.1687500000000011</v>
      </c>
      <c r="BV114" s="159">
        <v>-23.071828218144802</v>
      </c>
      <c r="BW114" s="159">
        <v>-23.846685185185184</v>
      </c>
    </row>
    <row r="115" spans="1:75" ht="15.75" thickBot="1" x14ac:dyDescent="0.3">
      <c r="A115" s="95">
        <v>41261</v>
      </c>
      <c r="B115" s="36">
        <v>41261</v>
      </c>
      <c r="C115" s="303">
        <v>-0.79999999999999993</v>
      </c>
      <c r="D115" s="303">
        <v>1.75</v>
      </c>
      <c r="E115" s="303">
        <v>2.2000000000000002</v>
      </c>
      <c r="F115" s="303">
        <v>-1.8499999999999999</v>
      </c>
      <c r="G115" s="303">
        <v>-9.8000000000000007</v>
      </c>
      <c r="H115" s="303">
        <v>1.1499999999999999</v>
      </c>
      <c r="I115" s="303">
        <v>7</v>
      </c>
      <c r="J115" s="105"/>
      <c r="K115" s="36">
        <v>42356</v>
      </c>
      <c r="L115" s="104">
        <v>-1.1874500000000003</v>
      </c>
      <c r="M115" s="98">
        <f t="shared" si="2"/>
        <v>-1.1687500000000006</v>
      </c>
      <c r="N115" s="107">
        <f t="shared" si="3"/>
        <v>-1.1488500000000004</v>
      </c>
      <c r="O115" s="264"/>
      <c r="P115" s="177">
        <v>42356</v>
      </c>
      <c r="Q115" s="303">
        <v>-0.79999999999999993</v>
      </c>
      <c r="R115" s="219">
        <v>0.36875000000000069</v>
      </c>
      <c r="T115" s="303">
        <v>1.75</v>
      </c>
      <c r="U115" s="219">
        <v>2.9187500000000006</v>
      </c>
      <c r="W115" s="303">
        <v>2.2000000000000002</v>
      </c>
      <c r="X115" s="219">
        <v>3.3687500000000008</v>
      </c>
      <c r="Z115" s="303">
        <v>-1.8499999999999999</v>
      </c>
      <c r="AA115" s="219">
        <v>-0.68124999999999925</v>
      </c>
      <c r="AC115" s="303">
        <v>-9.8000000000000007</v>
      </c>
      <c r="AD115" s="218">
        <v>-8.6312499999999996</v>
      </c>
      <c r="AF115" s="303">
        <v>1.1499999999999999</v>
      </c>
      <c r="AG115" s="218">
        <v>2.3187500000000005</v>
      </c>
      <c r="AI115" s="303">
        <v>7</v>
      </c>
      <c r="AJ115" s="218">
        <v>8.1687500000000011</v>
      </c>
      <c r="AK115" s="103">
        <v>-23.846685185185184</v>
      </c>
      <c r="AV115" s="36">
        <v>42357</v>
      </c>
      <c r="AW115" s="159">
        <v>-0.69564999999999966</v>
      </c>
      <c r="AX115" s="159">
        <v>-24.518153755081983</v>
      </c>
      <c r="AY115" s="159"/>
      <c r="BA115" s="159">
        <v>-0.44564999999999966</v>
      </c>
      <c r="BB115" s="159">
        <v>-23.627457209572007</v>
      </c>
      <c r="BC115" s="159"/>
      <c r="BE115" s="159">
        <v>5.3043499999999995</v>
      </c>
      <c r="BF115" s="159">
        <v>-22.787124073501197</v>
      </c>
      <c r="BG115" s="159"/>
      <c r="BI115" s="159">
        <v>1.5543500000000003</v>
      </c>
      <c r="BJ115" s="159">
        <v>-22.993424596811984</v>
      </c>
      <c r="BK115" s="159"/>
      <c r="BM115" s="159">
        <v>-4.6456499999999998</v>
      </c>
      <c r="BN115" s="159">
        <v>-24.110680912451215</v>
      </c>
      <c r="BO115" s="159"/>
      <c r="BQ115" s="159">
        <v>2.2043500000000003</v>
      </c>
      <c r="BR115" s="311">
        <v>-24.308454129133207</v>
      </c>
      <c r="BS115" s="228">
        <v>-23.592688888888887</v>
      </c>
      <c r="BU115" s="159">
        <v>8.0043500000000005</v>
      </c>
      <c r="BV115" s="159">
        <v>-22.951828218144801</v>
      </c>
      <c r="BW115" s="159"/>
    </row>
    <row r="116" spans="1:75" x14ac:dyDescent="0.25">
      <c r="A116" s="95">
        <v>41262</v>
      </c>
      <c r="B116" s="36">
        <v>41262</v>
      </c>
      <c r="C116" s="303">
        <v>-1.9</v>
      </c>
      <c r="D116" s="303">
        <v>-1.65</v>
      </c>
      <c r="E116" s="303">
        <v>4.0999999999999996</v>
      </c>
      <c r="F116" s="303">
        <v>0.35</v>
      </c>
      <c r="G116" s="303">
        <v>-5.85</v>
      </c>
      <c r="H116" s="303">
        <v>1</v>
      </c>
      <c r="I116" s="303">
        <v>6.8</v>
      </c>
      <c r="J116" s="105"/>
      <c r="K116" s="36">
        <v>42357</v>
      </c>
      <c r="L116" s="104">
        <v>-1.2212499999999999</v>
      </c>
      <c r="M116" s="98">
        <f t="shared" si="2"/>
        <v>-1.2043500000000003</v>
      </c>
      <c r="N116" s="107">
        <f t="shared" si="3"/>
        <v>-1.1862500000000005</v>
      </c>
      <c r="O116" s="264"/>
      <c r="P116" s="177">
        <v>42357</v>
      </c>
      <c r="Q116" s="303">
        <v>-1.9</v>
      </c>
      <c r="R116" s="219">
        <v>-0.69564999999999966</v>
      </c>
      <c r="T116" s="303">
        <v>-1.65</v>
      </c>
      <c r="U116" s="219">
        <v>-0.44564999999999966</v>
      </c>
      <c r="W116" s="303">
        <v>4.0999999999999996</v>
      </c>
      <c r="X116" s="219">
        <v>5.3043499999999995</v>
      </c>
      <c r="Z116" s="303">
        <v>0.35</v>
      </c>
      <c r="AA116" s="219">
        <v>1.5543500000000003</v>
      </c>
      <c r="AC116" s="303">
        <v>-5.85</v>
      </c>
      <c r="AD116" s="218">
        <v>-4.6456499999999998</v>
      </c>
      <c r="AF116" s="303">
        <v>1</v>
      </c>
      <c r="AG116" s="218">
        <v>2.2043500000000003</v>
      </c>
      <c r="AH116" s="103">
        <v>-23.592688888888887</v>
      </c>
      <c r="AI116" s="303">
        <v>6.8</v>
      </c>
      <c r="AJ116" s="218">
        <v>8.0043500000000005</v>
      </c>
      <c r="AK116" s="103"/>
      <c r="AV116" s="36">
        <v>42358</v>
      </c>
      <c r="AW116" s="159">
        <v>2.43635</v>
      </c>
      <c r="AX116" s="159">
        <v>-24.528153755081984</v>
      </c>
      <c r="AY116" s="159"/>
      <c r="BA116" s="159">
        <v>-3.5136500000000002</v>
      </c>
      <c r="BB116" s="159">
        <v>-23.653457209572007</v>
      </c>
      <c r="BC116" s="159">
        <v>-24.091111111111104</v>
      </c>
      <c r="BE116" s="159">
        <v>5.93635</v>
      </c>
      <c r="BF116" s="159">
        <v>-22.667124073501196</v>
      </c>
      <c r="BG116" s="159"/>
      <c r="BI116" s="159">
        <v>1.8363499999999999</v>
      </c>
      <c r="BJ116" s="159">
        <v>-23.093424596811985</v>
      </c>
      <c r="BK116" s="159"/>
      <c r="BM116" s="159">
        <v>0.2863500000000001</v>
      </c>
      <c r="BN116" s="159">
        <v>-24.220680912451215</v>
      </c>
      <c r="BO116" s="159">
        <v>-24.422888888888885</v>
      </c>
      <c r="BQ116" s="159">
        <v>-1.1636499999999999</v>
      </c>
      <c r="BR116" s="159">
        <v>-24.332454129133207</v>
      </c>
      <c r="BS116" s="159"/>
      <c r="BU116" s="159">
        <v>7.6363500000000002</v>
      </c>
      <c r="BV116" s="159">
        <v>-22.8318282181448</v>
      </c>
      <c r="BW116" s="159"/>
    </row>
    <row r="117" spans="1:75" ht="15.75" thickBot="1" x14ac:dyDescent="0.3">
      <c r="A117" s="95">
        <v>41263</v>
      </c>
      <c r="B117" s="36">
        <v>41263</v>
      </c>
      <c r="C117" s="303">
        <v>1.2</v>
      </c>
      <c r="D117" s="303">
        <v>-4.75</v>
      </c>
      <c r="E117" s="303">
        <v>4.7</v>
      </c>
      <c r="F117" s="303">
        <v>0.6</v>
      </c>
      <c r="G117" s="303">
        <v>-0.95</v>
      </c>
      <c r="H117" s="303">
        <v>-2.4</v>
      </c>
      <c r="I117" s="303">
        <v>6.4</v>
      </c>
      <c r="J117" s="105"/>
      <c r="K117" s="36">
        <v>42358</v>
      </c>
      <c r="L117" s="104">
        <v>-1.2514500000000002</v>
      </c>
      <c r="M117" s="98">
        <f t="shared" si="2"/>
        <v>-1.2363500000000001</v>
      </c>
      <c r="N117" s="107">
        <f t="shared" si="3"/>
        <v>-1.2200500000000003</v>
      </c>
      <c r="O117" s="264"/>
      <c r="P117" s="177">
        <v>42358</v>
      </c>
      <c r="Q117" s="303">
        <v>1.2</v>
      </c>
      <c r="R117" s="219">
        <v>2.43635</v>
      </c>
      <c r="T117" s="303">
        <v>-4.75</v>
      </c>
      <c r="U117" s="219">
        <v>-3.5136500000000002</v>
      </c>
      <c r="V117" s="182">
        <v>-24.091111111111104</v>
      </c>
      <c r="W117" s="303">
        <v>4.7</v>
      </c>
      <c r="X117" s="219">
        <v>5.93635</v>
      </c>
      <c r="Z117" s="303">
        <v>0.6</v>
      </c>
      <c r="AA117" s="219">
        <v>1.8363499999999999</v>
      </c>
      <c r="AC117" s="303">
        <v>-0.95</v>
      </c>
      <c r="AD117" s="218">
        <v>0.2863500000000001</v>
      </c>
      <c r="AE117" s="182">
        <v>-24.422888888888885</v>
      </c>
      <c r="AF117" s="303">
        <v>-2.4</v>
      </c>
      <c r="AG117" s="218">
        <v>-1.1636499999999999</v>
      </c>
      <c r="AI117" s="303">
        <v>6.4</v>
      </c>
      <c r="AJ117" s="218">
        <v>7.6363500000000002</v>
      </c>
      <c r="AK117" s="103"/>
      <c r="AV117" s="36">
        <v>42359</v>
      </c>
      <c r="AW117" s="159">
        <v>2.7647500000000003</v>
      </c>
      <c r="AX117" s="159">
        <v>-24.538153755081986</v>
      </c>
      <c r="AY117" s="159"/>
      <c r="BA117" s="159">
        <v>-4.0352499999999996</v>
      </c>
      <c r="BB117" s="159">
        <v>-23.681457209572006</v>
      </c>
      <c r="BC117" s="159"/>
      <c r="BE117" s="159">
        <v>6.6147499999999999</v>
      </c>
      <c r="BF117" s="159">
        <v>-22.547124073501195</v>
      </c>
      <c r="BG117" s="159"/>
      <c r="BI117" s="159">
        <v>1.4647500000000002</v>
      </c>
      <c r="BJ117" s="159">
        <v>-23.193424596811987</v>
      </c>
      <c r="BK117" s="159"/>
      <c r="BM117" s="159">
        <v>1.9147500000000002</v>
      </c>
      <c r="BN117" s="159">
        <v>-24.320680912451216</v>
      </c>
      <c r="BO117" s="159"/>
      <c r="BQ117" s="159">
        <v>-5.0352500000000004</v>
      </c>
      <c r="BR117" s="159">
        <v>-24.360454129133206</v>
      </c>
      <c r="BS117" s="159"/>
      <c r="BU117" s="159">
        <v>5.9647500000000004</v>
      </c>
      <c r="BV117" s="159">
        <v>-22.711828218144799</v>
      </c>
      <c r="BW117" s="159"/>
    </row>
    <row r="118" spans="1:75" ht="15.75" thickBot="1" x14ac:dyDescent="0.3">
      <c r="A118" s="95">
        <v>41264</v>
      </c>
      <c r="B118" s="36">
        <v>41264</v>
      </c>
      <c r="C118" s="303">
        <v>1.5</v>
      </c>
      <c r="D118" s="303">
        <v>-5.3</v>
      </c>
      <c r="E118" s="303">
        <v>5.35</v>
      </c>
      <c r="F118" s="303">
        <v>0.19999999999999998</v>
      </c>
      <c r="G118" s="303">
        <v>0.64999999999999991</v>
      </c>
      <c r="H118" s="303">
        <v>-6.3000000000000007</v>
      </c>
      <c r="I118" s="303">
        <v>4.7</v>
      </c>
      <c r="J118" s="105"/>
      <c r="K118" s="36">
        <v>42359</v>
      </c>
      <c r="L118" s="104">
        <v>-1.2780500000000004</v>
      </c>
      <c r="M118" s="98">
        <f t="shared" si="2"/>
        <v>-1.2647500000000003</v>
      </c>
      <c r="N118" s="107">
        <f t="shared" si="3"/>
        <v>-1.2502500000000001</v>
      </c>
      <c r="O118" s="264"/>
      <c r="P118" s="177">
        <v>42359</v>
      </c>
      <c r="Q118" s="303">
        <v>1.5</v>
      </c>
      <c r="R118" s="219">
        <v>2.7647500000000003</v>
      </c>
      <c r="T118" s="303">
        <v>-5.3</v>
      </c>
      <c r="U118" s="219">
        <v>-4.0352499999999996</v>
      </c>
      <c r="W118" s="303">
        <v>5.35</v>
      </c>
      <c r="X118" s="219">
        <v>6.6147499999999999</v>
      </c>
      <c r="Z118" s="303">
        <v>0.19999999999999998</v>
      </c>
      <c r="AA118" s="219">
        <v>1.4647500000000002</v>
      </c>
      <c r="AC118" s="303">
        <v>0.64999999999999991</v>
      </c>
      <c r="AD118" s="218">
        <v>1.9147500000000002</v>
      </c>
      <c r="AF118" s="303">
        <v>-6.3000000000000007</v>
      </c>
      <c r="AG118" s="218">
        <v>-5.0352500000000004</v>
      </c>
      <c r="AI118" s="303">
        <v>4.7</v>
      </c>
      <c r="AJ118" s="218">
        <v>5.9647500000000004</v>
      </c>
      <c r="AK118" s="103"/>
      <c r="AV118" s="36">
        <v>42360</v>
      </c>
      <c r="AW118" s="159">
        <v>1.28955</v>
      </c>
      <c r="AX118" s="159">
        <v>-24.558153755081985</v>
      </c>
      <c r="AY118" s="159"/>
      <c r="BA118" s="159">
        <v>-2.3104500000000003</v>
      </c>
      <c r="BB118" s="159">
        <v>-23.706457209572005</v>
      </c>
      <c r="BC118" s="159"/>
      <c r="BE118" s="159">
        <v>6.08955</v>
      </c>
      <c r="BF118" s="311">
        <v>-22.417124073501192</v>
      </c>
      <c r="BG118" s="228">
        <v>-22.67207777777778</v>
      </c>
      <c r="BI118" s="159">
        <v>0.73954999999999993</v>
      </c>
      <c r="BJ118" s="159">
        <v>-23.303424596811986</v>
      </c>
      <c r="BK118" s="159">
        <v>-22.988411111111112</v>
      </c>
      <c r="BM118" s="159">
        <v>0.88954999999999995</v>
      </c>
      <c r="BN118" s="159">
        <v>-24.342680912451215</v>
      </c>
      <c r="BO118" s="159"/>
      <c r="BQ118" s="159">
        <v>-4.0604499999999994</v>
      </c>
      <c r="BR118" s="159">
        <v>-24.388454129133205</v>
      </c>
      <c r="BS118" s="159"/>
      <c r="BU118" s="159">
        <v>1.28955</v>
      </c>
      <c r="BV118" s="159">
        <v>-22.8118282181448</v>
      </c>
      <c r="BW118" s="159"/>
    </row>
    <row r="119" spans="1:75" x14ac:dyDescent="0.25">
      <c r="A119" s="95">
        <v>41265</v>
      </c>
      <c r="B119" s="36">
        <v>41265</v>
      </c>
      <c r="C119" s="303">
        <v>0</v>
      </c>
      <c r="D119" s="303">
        <v>-3.6</v>
      </c>
      <c r="E119" s="303">
        <v>4.8</v>
      </c>
      <c r="F119" s="303">
        <v>-0.55000000000000004</v>
      </c>
      <c r="G119" s="303">
        <v>-0.4</v>
      </c>
      <c r="H119" s="303">
        <v>-5.35</v>
      </c>
      <c r="I119" s="303">
        <v>0</v>
      </c>
      <c r="J119" s="105"/>
      <c r="K119" s="36">
        <v>42360</v>
      </c>
      <c r="L119" s="104">
        <v>-1.3010499999999996</v>
      </c>
      <c r="M119" s="98">
        <f t="shared" si="2"/>
        <v>-1.28955</v>
      </c>
      <c r="N119" s="107">
        <f t="shared" si="3"/>
        <v>-1.27685</v>
      </c>
      <c r="O119" s="264"/>
      <c r="P119" s="177">
        <v>42360</v>
      </c>
      <c r="Q119" s="303">
        <v>0</v>
      </c>
      <c r="R119" s="219">
        <v>1.28955</v>
      </c>
      <c r="T119" s="303">
        <v>-3.6</v>
      </c>
      <c r="U119" s="219">
        <v>-2.3104500000000003</v>
      </c>
      <c r="W119" s="303">
        <v>4.8</v>
      </c>
      <c r="X119" s="219">
        <v>6.08955</v>
      </c>
      <c r="Y119" s="182">
        <v>-22.67207777777778</v>
      </c>
      <c r="Z119" s="303">
        <v>-0.55000000000000004</v>
      </c>
      <c r="AA119" s="219">
        <v>0.73954999999999993</v>
      </c>
      <c r="AB119" s="182">
        <v>-22.988411111111112</v>
      </c>
      <c r="AC119" s="303">
        <v>-0.4</v>
      </c>
      <c r="AD119" s="218">
        <v>0.88954999999999995</v>
      </c>
      <c r="AF119" s="303">
        <v>-5.35</v>
      </c>
      <c r="AG119" s="218">
        <v>-4.0604499999999994</v>
      </c>
      <c r="AI119" s="303">
        <v>0</v>
      </c>
      <c r="AJ119" s="218">
        <v>1.28955</v>
      </c>
      <c r="AK119" s="103"/>
      <c r="AV119" s="36">
        <v>42361</v>
      </c>
      <c r="AW119" s="159">
        <v>2.71075</v>
      </c>
      <c r="AX119" s="159">
        <v>-24.568153755081987</v>
      </c>
      <c r="AY119" s="159"/>
      <c r="BA119" s="159">
        <v>0.61075000000000002</v>
      </c>
      <c r="BB119" s="159">
        <v>-23.728457209572003</v>
      </c>
      <c r="BC119" s="159"/>
      <c r="BE119" s="159">
        <v>4.46075</v>
      </c>
      <c r="BF119" s="159">
        <v>-22.257124073501192</v>
      </c>
      <c r="BG119" s="159"/>
      <c r="BI119" s="159">
        <v>0.46074999999999999</v>
      </c>
      <c r="BJ119" s="159">
        <v>-23.413424596811986</v>
      </c>
      <c r="BK119" s="159"/>
      <c r="BM119" s="159">
        <v>0.4607500000000001</v>
      </c>
      <c r="BN119" s="159">
        <v>-24.364680912451213</v>
      </c>
      <c r="BO119" s="159"/>
      <c r="BQ119" s="159">
        <v>-4.8892499999999988</v>
      </c>
      <c r="BR119" s="159">
        <v>-24.416454129133204</v>
      </c>
      <c r="BS119" s="159"/>
      <c r="BU119" s="159">
        <v>1.26075</v>
      </c>
      <c r="BV119" s="159">
        <v>-22.911828218144802</v>
      </c>
      <c r="BW119" s="159"/>
    </row>
    <row r="120" spans="1:75" x14ac:dyDescent="0.25">
      <c r="A120" s="95">
        <v>41266</v>
      </c>
      <c r="B120" s="36">
        <v>41266</v>
      </c>
      <c r="C120" s="303">
        <v>1.4</v>
      </c>
      <c r="D120" s="303">
        <v>-0.70000000000000007</v>
      </c>
      <c r="E120" s="303">
        <v>3.15</v>
      </c>
      <c r="F120" s="303">
        <v>-0.85000000000000009</v>
      </c>
      <c r="G120" s="303">
        <v>-0.85</v>
      </c>
      <c r="H120" s="303">
        <v>-6.1999999999999993</v>
      </c>
      <c r="I120" s="303">
        <v>-5.0000000000000044E-2</v>
      </c>
      <c r="J120" s="105"/>
      <c r="K120" s="36">
        <v>42361</v>
      </c>
      <c r="L120" s="104">
        <v>-1.3204500000000003</v>
      </c>
      <c r="M120" s="98">
        <f t="shared" si="2"/>
        <v>-1.3107500000000001</v>
      </c>
      <c r="N120" s="107">
        <f t="shared" si="3"/>
        <v>-1.2998500000000002</v>
      </c>
      <c r="O120" s="264"/>
      <c r="P120" s="177">
        <v>42361</v>
      </c>
      <c r="Q120" s="303">
        <v>1.4</v>
      </c>
      <c r="R120" s="219">
        <v>2.71075</v>
      </c>
      <c r="T120" s="303">
        <v>-0.70000000000000007</v>
      </c>
      <c r="U120" s="219">
        <v>0.61075000000000002</v>
      </c>
      <c r="W120" s="303">
        <v>3.15</v>
      </c>
      <c r="X120" s="219">
        <v>4.46075</v>
      </c>
      <c r="Z120" s="303">
        <v>-0.85000000000000009</v>
      </c>
      <c r="AA120" s="219">
        <v>0.46074999999999999</v>
      </c>
      <c r="AC120" s="303">
        <v>-0.85</v>
      </c>
      <c r="AD120" s="218">
        <v>0.4607500000000001</v>
      </c>
      <c r="AF120" s="303">
        <v>-6.1999999999999993</v>
      </c>
      <c r="AG120" s="218">
        <v>-4.8892499999999988</v>
      </c>
      <c r="AI120" s="303">
        <v>-5.0000000000000044E-2</v>
      </c>
      <c r="AJ120" s="218">
        <v>1.26075</v>
      </c>
      <c r="AK120" s="103"/>
      <c r="AV120" s="36">
        <v>42362</v>
      </c>
      <c r="AW120" s="159">
        <v>3.4283500000000005</v>
      </c>
      <c r="AX120" s="159">
        <v>-24.568153755081987</v>
      </c>
      <c r="AY120" s="159"/>
      <c r="BA120" s="159">
        <v>0.77835000000000043</v>
      </c>
      <c r="BB120" s="159">
        <v>-23.750457209572001</v>
      </c>
      <c r="BC120" s="159"/>
      <c r="BE120" s="159">
        <v>4.0283500000000005</v>
      </c>
      <c r="BF120" s="159">
        <v>-22.097124073501192</v>
      </c>
      <c r="BG120" s="159"/>
      <c r="BI120" s="159">
        <v>0.37835000000000041</v>
      </c>
      <c r="BJ120" s="159">
        <v>-23.523424596811985</v>
      </c>
      <c r="BK120" s="159"/>
      <c r="BM120" s="159">
        <v>-0.12164999999999959</v>
      </c>
      <c r="BN120" s="159">
        <v>-24.387680912451213</v>
      </c>
      <c r="BO120" s="159"/>
      <c r="BQ120" s="159">
        <v>-9.1216499999999989</v>
      </c>
      <c r="BR120" s="159">
        <v>-24.444454129133202</v>
      </c>
      <c r="BS120" s="159"/>
      <c r="BU120" s="159">
        <v>3.3283500000000004</v>
      </c>
      <c r="BV120" s="159">
        <v>-22.911828218144802</v>
      </c>
      <c r="BW120" s="159"/>
    </row>
    <row r="121" spans="1:75" x14ac:dyDescent="0.25">
      <c r="A121" s="95">
        <v>41267</v>
      </c>
      <c r="B121" s="36">
        <v>41267</v>
      </c>
      <c r="C121" s="303">
        <v>2.1</v>
      </c>
      <c r="D121" s="303">
        <v>-0.54999999999999993</v>
      </c>
      <c r="E121" s="303">
        <v>2.7</v>
      </c>
      <c r="F121" s="303">
        <v>-0.95</v>
      </c>
      <c r="G121" s="303">
        <v>-1.45</v>
      </c>
      <c r="H121" s="303">
        <v>-10.45</v>
      </c>
      <c r="I121" s="303">
        <v>2</v>
      </c>
      <c r="J121" s="105"/>
      <c r="K121" s="36">
        <v>42362</v>
      </c>
      <c r="L121" s="104">
        <v>-1.3362500000000002</v>
      </c>
      <c r="M121" s="98">
        <f t="shared" si="2"/>
        <v>-1.3283500000000004</v>
      </c>
      <c r="N121" s="107">
        <f t="shared" si="3"/>
        <v>-1.31925</v>
      </c>
      <c r="O121" s="264"/>
      <c r="P121" s="177">
        <v>42362</v>
      </c>
      <c r="Q121" s="303">
        <v>2.1</v>
      </c>
      <c r="R121" s="219">
        <v>3.4283500000000005</v>
      </c>
      <c r="T121" s="303">
        <v>-0.54999999999999993</v>
      </c>
      <c r="U121" s="219">
        <v>0.77835000000000043</v>
      </c>
      <c r="W121" s="303">
        <v>2.7</v>
      </c>
      <c r="X121" s="219">
        <v>4.0283500000000005</v>
      </c>
      <c r="Z121" s="303">
        <v>-0.95</v>
      </c>
      <c r="AA121" s="219">
        <v>0.37835000000000041</v>
      </c>
      <c r="AC121" s="303">
        <v>-1.45</v>
      </c>
      <c r="AD121" s="218">
        <v>-0.12164999999999959</v>
      </c>
      <c r="AF121" s="303">
        <v>-10.45</v>
      </c>
      <c r="AG121" s="218">
        <v>-9.1216499999999989</v>
      </c>
      <c r="AI121" s="303">
        <v>2</v>
      </c>
      <c r="AJ121" s="218">
        <v>3.3283500000000004</v>
      </c>
      <c r="AK121" s="103"/>
      <c r="AV121" s="36">
        <v>42363</v>
      </c>
      <c r="AW121" s="159">
        <v>2.1923500000000002</v>
      </c>
      <c r="AX121" s="159">
        <v>-24.578153755081988</v>
      </c>
      <c r="AY121" s="159"/>
      <c r="BA121" s="159">
        <v>-1.0576499999999995</v>
      </c>
      <c r="BB121" s="159">
        <v>-23.774457209572002</v>
      </c>
      <c r="BC121" s="159"/>
      <c r="BE121" s="159">
        <v>2.8923500000000004</v>
      </c>
      <c r="BF121" s="159">
        <v>-22.057124073501193</v>
      </c>
      <c r="BG121" s="159"/>
      <c r="BI121" s="159">
        <v>-0.55764999999999953</v>
      </c>
      <c r="BJ121" s="159">
        <v>-23.638424596811983</v>
      </c>
      <c r="BK121" s="159"/>
      <c r="BM121" s="159">
        <v>-2.0076499999999999</v>
      </c>
      <c r="BN121" s="159">
        <v>-24.412680912451211</v>
      </c>
      <c r="BO121" s="159"/>
      <c r="BQ121" s="159">
        <v>-8.6576500000000003</v>
      </c>
      <c r="BR121" s="159">
        <v>-24.472454129133201</v>
      </c>
      <c r="BS121" s="159"/>
      <c r="BU121" s="159">
        <v>3.1423500000000004</v>
      </c>
      <c r="BV121" s="159">
        <v>-22.911828218144802</v>
      </c>
      <c r="BW121" s="159"/>
    </row>
    <row r="122" spans="1:75" x14ac:dyDescent="0.25">
      <c r="A122" s="95">
        <v>41268</v>
      </c>
      <c r="B122" s="36">
        <v>41268</v>
      </c>
      <c r="C122" s="303">
        <v>0.85</v>
      </c>
      <c r="D122" s="303">
        <v>-2.4</v>
      </c>
      <c r="E122" s="303">
        <v>1.55</v>
      </c>
      <c r="F122" s="303">
        <v>-1.9</v>
      </c>
      <c r="G122" s="303">
        <v>-3.35</v>
      </c>
      <c r="H122" s="303">
        <v>-10</v>
      </c>
      <c r="I122" s="303">
        <v>1.8</v>
      </c>
      <c r="J122" s="105"/>
      <c r="K122" s="36">
        <v>42363</v>
      </c>
      <c r="L122" s="104">
        <v>-1.3484500000000006</v>
      </c>
      <c r="M122" s="98">
        <f t="shared" si="2"/>
        <v>-1.3423500000000004</v>
      </c>
      <c r="N122" s="107">
        <f t="shared" si="3"/>
        <v>-1.3350500000000005</v>
      </c>
      <c r="O122" s="264"/>
      <c r="P122" s="177">
        <v>42363</v>
      </c>
      <c r="Q122" s="303">
        <v>0.85</v>
      </c>
      <c r="R122" s="219">
        <v>2.1923500000000002</v>
      </c>
      <c r="T122" s="303">
        <v>-2.4</v>
      </c>
      <c r="U122" s="219">
        <v>-1.0576499999999995</v>
      </c>
      <c r="W122" s="303">
        <v>1.55</v>
      </c>
      <c r="X122" s="219">
        <v>2.8923500000000004</v>
      </c>
      <c r="Z122" s="303">
        <v>-1.9</v>
      </c>
      <c r="AA122" s="219">
        <v>-0.55764999999999953</v>
      </c>
      <c r="AC122" s="303">
        <v>-3.35</v>
      </c>
      <c r="AD122" s="218">
        <v>-2.0076499999999999</v>
      </c>
      <c r="AF122" s="303">
        <v>-10</v>
      </c>
      <c r="AG122" s="218">
        <v>-8.6576500000000003</v>
      </c>
      <c r="AI122" s="303">
        <v>1.8</v>
      </c>
      <c r="AJ122" s="218">
        <v>3.1423500000000004</v>
      </c>
      <c r="AK122" s="103"/>
      <c r="AV122" s="36">
        <v>42364</v>
      </c>
      <c r="AW122" s="159">
        <v>1.3027500000000007</v>
      </c>
      <c r="AX122" s="159">
        <v>-24.598153755081988</v>
      </c>
      <c r="AY122" s="159"/>
      <c r="BA122" s="159">
        <v>-0.44724999999999904</v>
      </c>
      <c r="BB122" s="159">
        <v>-23.797457209572002</v>
      </c>
      <c r="BC122" s="159"/>
      <c r="BE122" s="159">
        <v>1.9027500000000008</v>
      </c>
      <c r="BF122" s="159">
        <v>-22.067124073501194</v>
      </c>
      <c r="BG122" s="159"/>
      <c r="BI122" s="159">
        <v>-3.0472499999999996</v>
      </c>
      <c r="BJ122" s="159">
        <v>-23.768424596811982</v>
      </c>
      <c r="BK122" s="159"/>
      <c r="BM122" s="159">
        <v>-4.6972499999999986</v>
      </c>
      <c r="BN122" s="159">
        <v>-24.44068091245121</v>
      </c>
      <c r="BO122" s="159"/>
      <c r="BQ122" s="159">
        <v>-7.5472499999999982</v>
      </c>
      <c r="BR122" s="159">
        <v>-24.5004541291332</v>
      </c>
      <c r="BS122" s="159"/>
      <c r="BU122" s="159">
        <v>2.4527500000000009</v>
      </c>
      <c r="BV122" s="159">
        <v>-22.961828218144802</v>
      </c>
      <c r="BW122" s="159"/>
    </row>
    <row r="123" spans="1:75" x14ac:dyDescent="0.25">
      <c r="A123" s="95">
        <v>41269</v>
      </c>
      <c r="B123" s="36">
        <v>41269</v>
      </c>
      <c r="C123" s="303">
        <v>-0.05</v>
      </c>
      <c r="D123" s="303">
        <v>-1.7999999999999998</v>
      </c>
      <c r="E123" s="303">
        <v>0.55000000000000004</v>
      </c>
      <c r="F123" s="303">
        <v>-4.4000000000000004</v>
      </c>
      <c r="G123" s="303">
        <v>-6.05</v>
      </c>
      <c r="H123" s="303">
        <v>-8.8999999999999986</v>
      </c>
      <c r="I123" s="303">
        <v>1.1000000000000001</v>
      </c>
      <c r="J123" s="105"/>
      <c r="K123" s="36">
        <v>42364</v>
      </c>
      <c r="L123" s="104">
        <v>-1.3570500000000008</v>
      </c>
      <c r="M123" s="98">
        <f t="shared" si="2"/>
        <v>-1.3527500000000008</v>
      </c>
      <c r="N123" s="107">
        <f t="shared" si="3"/>
        <v>-1.3472500000000005</v>
      </c>
      <c r="O123" s="264"/>
      <c r="P123" s="177">
        <v>42364</v>
      </c>
      <c r="Q123" s="303">
        <v>-0.05</v>
      </c>
      <c r="R123" s="219">
        <v>1.3027500000000007</v>
      </c>
      <c r="T123" s="303">
        <v>-1.7999999999999998</v>
      </c>
      <c r="U123" s="219">
        <v>-0.44724999999999904</v>
      </c>
      <c r="W123" s="303">
        <v>0.55000000000000004</v>
      </c>
      <c r="X123" s="219">
        <v>1.9027500000000008</v>
      </c>
      <c r="Z123" s="303">
        <v>-4.4000000000000004</v>
      </c>
      <c r="AA123" s="219">
        <v>-3.0472499999999996</v>
      </c>
      <c r="AC123" s="303">
        <v>-6.05</v>
      </c>
      <c r="AD123" s="218">
        <v>-4.6972499999999986</v>
      </c>
      <c r="AF123" s="303">
        <v>-8.8999999999999986</v>
      </c>
      <c r="AG123" s="218">
        <v>-7.5472499999999982</v>
      </c>
      <c r="AI123" s="303">
        <v>1.1000000000000001</v>
      </c>
      <c r="AJ123" s="218">
        <v>2.4527500000000009</v>
      </c>
      <c r="AK123" s="103"/>
      <c r="AV123" s="36">
        <v>42365</v>
      </c>
      <c r="AW123" s="159">
        <v>2.0595500000000007</v>
      </c>
      <c r="AX123" s="159">
        <v>-24.60815375508199</v>
      </c>
      <c r="AY123" s="159">
        <v>-23.223433333333325</v>
      </c>
      <c r="BA123" s="159">
        <v>0.90955000000000097</v>
      </c>
      <c r="BB123" s="159">
        <v>-23.819457209572001</v>
      </c>
      <c r="BC123" s="159"/>
      <c r="BE123" s="159">
        <v>2.0095500000000008</v>
      </c>
      <c r="BF123" s="159">
        <v>-22.027124073501195</v>
      </c>
      <c r="BG123" s="159"/>
      <c r="BI123" s="159">
        <v>-2.540449999999999</v>
      </c>
      <c r="BJ123" s="159">
        <v>-23.893424596811982</v>
      </c>
      <c r="BK123" s="159"/>
      <c r="BM123" s="159">
        <v>-2.040449999999999</v>
      </c>
      <c r="BN123" s="159">
        <v>-24.465680912451209</v>
      </c>
      <c r="BO123" s="159"/>
      <c r="BQ123" s="159">
        <v>-7.2404499999999992</v>
      </c>
      <c r="BR123" s="159">
        <v>-24.528454129133198</v>
      </c>
      <c r="BS123" s="159"/>
      <c r="BU123" s="159">
        <v>0.80955000000000099</v>
      </c>
      <c r="BV123" s="159">
        <v>-23.071828218144802</v>
      </c>
      <c r="BW123" s="159"/>
    </row>
    <row r="124" spans="1:75" x14ac:dyDescent="0.25">
      <c r="A124" s="95">
        <v>41270</v>
      </c>
      <c r="B124" s="36">
        <v>41270</v>
      </c>
      <c r="C124" s="303">
        <v>0.7</v>
      </c>
      <c r="D124" s="303">
        <v>-0.44999999999999996</v>
      </c>
      <c r="E124" s="303">
        <v>0.65</v>
      </c>
      <c r="F124" s="303">
        <v>-3.9</v>
      </c>
      <c r="G124" s="303">
        <v>-3.4</v>
      </c>
      <c r="H124" s="303">
        <v>-8.6</v>
      </c>
      <c r="I124" s="303">
        <v>-0.54999999999999993</v>
      </c>
      <c r="J124" s="105"/>
      <c r="K124" s="36">
        <v>42365</v>
      </c>
      <c r="L124" s="117">
        <v>-1.3620500000000009</v>
      </c>
      <c r="M124" s="98">
        <f t="shared" si="2"/>
        <v>-1.3595500000000009</v>
      </c>
      <c r="N124" s="107">
        <f t="shared" si="3"/>
        <v>-1.3558500000000009</v>
      </c>
      <c r="O124" s="264"/>
      <c r="P124" s="177">
        <v>42365</v>
      </c>
      <c r="Q124" s="303">
        <v>0.7</v>
      </c>
      <c r="R124" s="219">
        <v>2.0595500000000007</v>
      </c>
      <c r="S124" s="182">
        <v>-23.223433333333325</v>
      </c>
      <c r="T124" s="303">
        <v>-0.44999999999999996</v>
      </c>
      <c r="U124" s="219">
        <v>0.90955000000000097</v>
      </c>
      <c r="W124" s="303">
        <v>0.65</v>
      </c>
      <c r="X124" s="219">
        <v>2.0095500000000008</v>
      </c>
      <c r="Z124" s="303">
        <v>-3.9</v>
      </c>
      <c r="AA124" s="219">
        <v>-2.540449999999999</v>
      </c>
      <c r="AC124" s="303">
        <v>-3.4</v>
      </c>
      <c r="AD124" s="218">
        <v>-2.040449999999999</v>
      </c>
      <c r="AF124" s="303">
        <v>-8.6</v>
      </c>
      <c r="AG124" s="218">
        <v>-7.2404499999999992</v>
      </c>
      <c r="AI124" s="303">
        <v>-0.54999999999999993</v>
      </c>
      <c r="AJ124" s="218">
        <v>0.80955000000000099</v>
      </c>
      <c r="AK124" s="103"/>
      <c r="AV124" s="36">
        <v>42366</v>
      </c>
      <c r="AW124" s="159">
        <v>2.2627500000000005</v>
      </c>
      <c r="AX124" s="159">
        <v>-24.618153755081991</v>
      </c>
      <c r="AY124" s="159"/>
      <c r="BA124" s="159">
        <v>0.61275000000000035</v>
      </c>
      <c r="BB124" s="159">
        <v>-23.841457209571999</v>
      </c>
      <c r="BC124" s="159"/>
      <c r="BE124" s="159">
        <v>2.3627500000000001</v>
      </c>
      <c r="BF124" s="159">
        <v>-21.987124073501196</v>
      </c>
      <c r="BG124" s="159"/>
      <c r="BI124" s="159">
        <v>-0.88724999999999965</v>
      </c>
      <c r="BJ124" s="159">
        <v>-24.008424596811981</v>
      </c>
      <c r="BK124" s="159"/>
      <c r="BM124" s="159">
        <v>0.21275000000000044</v>
      </c>
      <c r="BN124" s="159">
        <v>-24.487680912451207</v>
      </c>
      <c r="BO124" s="159"/>
      <c r="BQ124" s="159">
        <v>-5.0872499999999992</v>
      </c>
      <c r="BR124" s="159">
        <v>-24.556454129133197</v>
      </c>
      <c r="BS124" s="159"/>
      <c r="BU124" s="159">
        <v>-0.43724999999999947</v>
      </c>
      <c r="BV124" s="159">
        <v>-23.1868282181448</v>
      </c>
      <c r="BW124" s="159"/>
    </row>
    <row r="125" spans="1:75" x14ac:dyDescent="0.25">
      <c r="A125" s="95">
        <v>41271</v>
      </c>
      <c r="B125" s="36">
        <v>41271</v>
      </c>
      <c r="C125" s="303">
        <v>0.89999999999999991</v>
      </c>
      <c r="D125" s="303">
        <v>-0.75</v>
      </c>
      <c r="E125" s="303">
        <v>1</v>
      </c>
      <c r="F125" s="303">
        <v>-2.25</v>
      </c>
      <c r="G125" s="303">
        <v>-1.1499999999999999</v>
      </c>
      <c r="H125" s="303">
        <v>-6.4499999999999993</v>
      </c>
      <c r="I125" s="303">
        <v>-1.7999999999999998</v>
      </c>
      <c r="J125" s="105"/>
      <c r="K125" s="36">
        <v>42366</v>
      </c>
      <c r="L125" s="104">
        <v>-1.3634499999999998</v>
      </c>
      <c r="M125" s="98">
        <f t="shared" si="2"/>
        <v>-1.3627500000000003</v>
      </c>
      <c r="N125" s="107">
        <f t="shared" si="3"/>
        <v>-1.3608500000000003</v>
      </c>
      <c r="O125" s="264"/>
      <c r="P125" s="177">
        <v>42366</v>
      </c>
      <c r="Q125" s="303">
        <v>0.89999999999999991</v>
      </c>
      <c r="R125" s="219">
        <v>2.2627500000000005</v>
      </c>
      <c r="T125" s="303">
        <v>-0.75</v>
      </c>
      <c r="U125" s="219">
        <v>0.61275000000000035</v>
      </c>
      <c r="W125" s="303">
        <v>1</v>
      </c>
      <c r="X125" s="219">
        <v>2.3627500000000001</v>
      </c>
      <c r="Z125" s="303">
        <v>-2.25</v>
      </c>
      <c r="AA125" s="219">
        <v>-0.88724999999999965</v>
      </c>
      <c r="AC125" s="303">
        <v>-1.1499999999999999</v>
      </c>
      <c r="AD125" s="218">
        <v>0.21275000000000044</v>
      </c>
      <c r="AF125" s="303">
        <v>-6.4499999999999993</v>
      </c>
      <c r="AG125" s="218">
        <v>-5.0872499999999992</v>
      </c>
      <c r="AI125" s="303">
        <v>-1.7999999999999998</v>
      </c>
      <c r="AJ125" s="218">
        <v>-0.43724999999999947</v>
      </c>
      <c r="AK125" s="103"/>
      <c r="AV125" s="36">
        <v>42367</v>
      </c>
      <c r="AW125" s="159">
        <v>1.0623499999999999</v>
      </c>
      <c r="AX125" s="159">
        <v>-24.638153755081991</v>
      </c>
      <c r="AY125" s="159"/>
      <c r="BA125" s="159">
        <v>-3.7649999999999961E-2</v>
      </c>
      <c r="BB125" s="159">
        <v>-23.864457209571999</v>
      </c>
      <c r="BC125" s="159"/>
      <c r="BE125" s="159">
        <v>0.71234999999999993</v>
      </c>
      <c r="BF125" s="159">
        <v>-22.097124073501195</v>
      </c>
      <c r="BG125" s="159"/>
      <c r="BI125" s="159">
        <v>-0.78765000000000041</v>
      </c>
      <c r="BJ125" s="159">
        <v>-24.123424596811979</v>
      </c>
      <c r="BK125" s="159"/>
      <c r="BM125" s="159">
        <v>0.76234999999999986</v>
      </c>
      <c r="BN125" s="159">
        <v>-24.509680912451206</v>
      </c>
      <c r="BO125" s="159"/>
      <c r="BQ125" s="159">
        <v>-4.0376500000000002</v>
      </c>
      <c r="BR125" s="159">
        <v>-24.584454129133196</v>
      </c>
      <c r="BS125" s="159"/>
      <c r="BU125" s="159">
        <v>0.26235000000000008</v>
      </c>
      <c r="BV125" s="159">
        <v>-23.2968282181448</v>
      </c>
      <c r="BW125" s="159"/>
    </row>
    <row r="126" spans="1:75" x14ac:dyDescent="0.25">
      <c r="A126" s="95">
        <v>41272</v>
      </c>
      <c r="B126" s="36">
        <v>41272</v>
      </c>
      <c r="C126" s="303">
        <v>-0.3</v>
      </c>
      <c r="D126" s="303">
        <v>-1.4</v>
      </c>
      <c r="E126" s="303">
        <v>-0.65</v>
      </c>
      <c r="F126" s="303">
        <v>-2.1500000000000004</v>
      </c>
      <c r="G126" s="303">
        <v>-0.60000000000000009</v>
      </c>
      <c r="H126" s="303">
        <v>-5.4</v>
      </c>
      <c r="I126" s="303">
        <v>-1.0999999999999999</v>
      </c>
      <c r="J126" s="105"/>
      <c r="K126" s="36">
        <v>42367</v>
      </c>
      <c r="L126" s="104">
        <v>-1.3612500000000001</v>
      </c>
      <c r="M126" s="98">
        <f t="shared" si="2"/>
        <v>-1.3623499999999999</v>
      </c>
      <c r="N126" s="107">
        <f t="shared" si="3"/>
        <v>-1.3622500000000002</v>
      </c>
      <c r="O126" s="264"/>
      <c r="P126" s="177">
        <v>42367</v>
      </c>
      <c r="Q126" s="303">
        <v>-0.3</v>
      </c>
      <c r="R126" s="219">
        <v>1.0623499999999999</v>
      </c>
      <c r="T126" s="303">
        <v>-1.4</v>
      </c>
      <c r="U126" s="219">
        <v>-3.7649999999999961E-2</v>
      </c>
      <c r="W126" s="303">
        <v>-0.65</v>
      </c>
      <c r="X126" s="219">
        <v>0.71234999999999993</v>
      </c>
      <c r="Z126" s="303">
        <v>-2.1500000000000004</v>
      </c>
      <c r="AA126" s="219">
        <v>-0.78765000000000041</v>
      </c>
      <c r="AC126" s="303">
        <v>-0.60000000000000009</v>
      </c>
      <c r="AD126" s="218">
        <v>0.76234999999999986</v>
      </c>
      <c r="AF126" s="303">
        <v>-5.4</v>
      </c>
      <c r="AG126" s="218">
        <v>-4.0376500000000002</v>
      </c>
      <c r="AI126" s="303">
        <v>-1.0999999999999999</v>
      </c>
      <c r="AJ126" s="218">
        <v>0.26235000000000008</v>
      </c>
      <c r="AK126" s="103"/>
      <c r="AV126" s="36">
        <v>42368</v>
      </c>
      <c r="AW126" s="159">
        <v>-1.0416499999999997</v>
      </c>
      <c r="AX126" s="159">
        <v>-24.662153755081992</v>
      </c>
      <c r="AY126" s="159"/>
      <c r="BA126" s="159">
        <v>0.45835000000000015</v>
      </c>
      <c r="BB126" s="159">
        <v>-23.886457209571997</v>
      </c>
      <c r="BC126" s="159"/>
      <c r="BE126" s="159">
        <v>-3.7416499999999995</v>
      </c>
      <c r="BF126" s="159">
        <v>-22.227124073501194</v>
      </c>
      <c r="BG126" s="159"/>
      <c r="BI126" s="159">
        <v>-1.6416499999999998</v>
      </c>
      <c r="BJ126" s="159">
        <v>-24.24342459681198</v>
      </c>
      <c r="BK126" s="159"/>
      <c r="BM126" s="159">
        <v>0.20835000000000026</v>
      </c>
      <c r="BN126" s="159">
        <v>-24.531680912451204</v>
      </c>
      <c r="BO126" s="159"/>
      <c r="BQ126" s="159">
        <v>-5.0416500000000006</v>
      </c>
      <c r="BR126" s="159">
        <v>-24.612454129133194</v>
      </c>
      <c r="BS126" s="159"/>
      <c r="BU126" s="159">
        <v>2.7083500000000003</v>
      </c>
      <c r="BV126" s="159">
        <v>-23.3468282181448</v>
      </c>
      <c r="BW126" s="159"/>
    </row>
    <row r="127" spans="1:75" x14ac:dyDescent="0.25">
      <c r="A127" s="95">
        <v>41273</v>
      </c>
      <c r="B127" s="36">
        <v>41273</v>
      </c>
      <c r="C127" s="303">
        <v>-2.4</v>
      </c>
      <c r="D127" s="303">
        <v>-0.9</v>
      </c>
      <c r="E127" s="303">
        <v>-5.0999999999999996</v>
      </c>
      <c r="F127" s="303">
        <v>-3</v>
      </c>
      <c r="G127" s="303">
        <v>-1.1499999999999999</v>
      </c>
      <c r="H127" s="303">
        <v>-6.4</v>
      </c>
      <c r="I127" s="303">
        <v>1.35</v>
      </c>
      <c r="J127" s="105"/>
      <c r="K127" s="36">
        <v>42368</v>
      </c>
      <c r="L127" s="104">
        <v>-1.3554500000000003</v>
      </c>
      <c r="M127" s="98">
        <f t="shared" si="2"/>
        <v>-1.3583500000000002</v>
      </c>
      <c r="N127" s="107">
        <f t="shared" si="3"/>
        <v>-1.36005</v>
      </c>
      <c r="O127" s="264"/>
      <c r="P127" s="177">
        <v>42368</v>
      </c>
      <c r="Q127" s="303">
        <v>-2.4</v>
      </c>
      <c r="R127" s="219">
        <v>-1.0416499999999997</v>
      </c>
      <c r="T127" s="303">
        <v>-0.9</v>
      </c>
      <c r="U127" s="219">
        <v>0.45835000000000015</v>
      </c>
      <c r="W127" s="303">
        <v>-5.0999999999999996</v>
      </c>
      <c r="X127" s="219">
        <v>-3.7416499999999995</v>
      </c>
      <c r="Z127" s="303">
        <v>-3</v>
      </c>
      <c r="AA127" s="219">
        <v>-1.6416499999999998</v>
      </c>
      <c r="AC127" s="303">
        <v>-1.1499999999999999</v>
      </c>
      <c r="AD127" s="218">
        <v>0.20835000000000026</v>
      </c>
      <c r="AF127" s="303">
        <v>-6.4</v>
      </c>
      <c r="AG127" s="218">
        <v>-5.0416500000000006</v>
      </c>
      <c r="AI127" s="303">
        <v>1.35</v>
      </c>
      <c r="AJ127" s="218">
        <v>2.7083500000000003</v>
      </c>
      <c r="AK127" s="103"/>
      <c r="AV127" s="36">
        <v>42369</v>
      </c>
      <c r="AW127" s="159">
        <v>-3.2492499999999991</v>
      </c>
      <c r="AX127" s="159">
        <v>-24.688153755081991</v>
      </c>
      <c r="AY127" s="159"/>
      <c r="BA127" s="159">
        <v>1.6007500000000006</v>
      </c>
      <c r="BB127" s="159">
        <v>-23.906457209571997</v>
      </c>
      <c r="BC127" s="159"/>
      <c r="BE127" s="159">
        <v>-6.3492499999999996</v>
      </c>
      <c r="BF127" s="159">
        <v>-22.367124073501195</v>
      </c>
      <c r="BG127" s="159"/>
      <c r="BI127" s="159">
        <v>-6.0492499999999998</v>
      </c>
      <c r="BJ127" s="159">
        <v>-24.383424596811981</v>
      </c>
      <c r="BK127" s="159"/>
      <c r="BM127" s="159">
        <v>-3.8492499999999996</v>
      </c>
      <c r="BN127" s="159">
        <v>-24.557680912451204</v>
      </c>
      <c r="BO127" s="159"/>
      <c r="BQ127" s="159">
        <v>-6.3992499999999994</v>
      </c>
      <c r="BR127" s="159">
        <v>-24.640454129133193</v>
      </c>
      <c r="BS127" s="159"/>
      <c r="BU127" s="159">
        <v>1.2507500000000005</v>
      </c>
      <c r="BV127" s="159">
        <v>-23.446828218144802</v>
      </c>
      <c r="BW127" s="159"/>
    </row>
    <row r="128" spans="1:75" ht="15.75" thickBot="1" x14ac:dyDescent="0.3">
      <c r="A128" s="95">
        <v>41274</v>
      </c>
      <c r="B128" s="36">
        <v>41274</v>
      </c>
      <c r="C128" s="303">
        <v>-4.5999999999999996</v>
      </c>
      <c r="D128" s="303">
        <v>0.25</v>
      </c>
      <c r="E128" s="303">
        <v>-7.7</v>
      </c>
      <c r="F128" s="303">
        <v>-7.4</v>
      </c>
      <c r="G128" s="303">
        <v>-5.2</v>
      </c>
      <c r="H128" s="303">
        <v>-7.75</v>
      </c>
      <c r="I128" s="303">
        <v>-0.10000000000000009</v>
      </c>
      <c r="J128" s="105"/>
      <c r="K128" s="36">
        <v>42369</v>
      </c>
      <c r="L128" s="104">
        <v>-1.3460500000000006</v>
      </c>
      <c r="M128" s="98">
        <f t="shared" si="2"/>
        <v>-1.3507500000000006</v>
      </c>
      <c r="N128" s="107">
        <f t="shared" si="3"/>
        <v>-1.3542500000000004</v>
      </c>
      <c r="O128" s="264"/>
      <c r="P128" s="177">
        <v>42369</v>
      </c>
      <c r="Q128" s="303">
        <v>-4.5999999999999996</v>
      </c>
      <c r="R128" s="219">
        <v>-3.2492499999999991</v>
      </c>
      <c r="T128" s="303">
        <v>0.25</v>
      </c>
      <c r="U128" s="219">
        <v>1.6007500000000006</v>
      </c>
      <c r="W128" s="303">
        <v>-7.7</v>
      </c>
      <c r="X128" s="219">
        <v>-6.3492499999999996</v>
      </c>
      <c r="Z128" s="303">
        <v>-7.4</v>
      </c>
      <c r="AA128" s="219">
        <v>-6.0492499999999998</v>
      </c>
      <c r="AC128" s="303">
        <v>-5.2</v>
      </c>
      <c r="AD128" s="218">
        <v>-3.8492499999999996</v>
      </c>
      <c r="AF128" s="303">
        <v>-7.75</v>
      </c>
      <c r="AG128" s="218">
        <v>-6.3992499999999994</v>
      </c>
      <c r="AI128" s="303">
        <v>-0.10000000000000009</v>
      </c>
      <c r="AJ128" s="218">
        <v>1.2507500000000005</v>
      </c>
      <c r="AK128" s="103"/>
      <c r="AV128" s="36">
        <v>42370</v>
      </c>
      <c r="AW128" s="159">
        <v>-4.1604499999999991</v>
      </c>
      <c r="AX128" s="159">
        <v>-24.71615375508199</v>
      </c>
      <c r="AY128" s="159"/>
      <c r="BA128" s="159">
        <v>1.139550000000001</v>
      </c>
      <c r="BB128" s="159">
        <v>-23.926457209571996</v>
      </c>
      <c r="BC128" s="159"/>
      <c r="BE128" s="159">
        <v>-4.7104499999999998</v>
      </c>
      <c r="BF128" s="159">
        <v>-22.507124073501195</v>
      </c>
      <c r="BG128" s="159"/>
      <c r="BI128" s="159">
        <v>-9.5104500000000005</v>
      </c>
      <c r="BJ128" s="159">
        <v>-24.523424596811982</v>
      </c>
      <c r="BK128" s="159"/>
      <c r="BM128" s="159">
        <v>-3.7604499999999987</v>
      </c>
      <c r="BN128" s="159">
        <v>-24.583680912451204</v>
      </c>
      <c r="BO128" s="159"/>
      <c r="BQ128" s="159">
        <v>-6.5104499999999987</v>
      </c>
      <c r="BR128" s="159">
        <v>-24.668454129133192</v>
      </c>
      <c r="BS128" s="159"/>
      <c r="BU128" s="159">
        <v>-0.51044999999999918</v>
      </c>
      <c r="BV128" s="159">
        <v>-23.5618282181448</v>
      </c>
      <c r="BW128" s="159">
        <v>-24.688324074074078</v>
      </c>
    </row>
    <row r="129" spans="1:75" ht="15.75" thickBot="1" x14ac:dyDescent="0.3">
      <c r="A129" s="95">
        <v>41275</v>
      </c>
      <c r="B129" s="36">
        <v>41275</v>
      </c>
      <c r="C129" s="303">
        <v>-5.5</v>
      </c>
      <c r="D129" s="303">
        <v>-0.19999999999999996</v>
      </c>
      <c r="E129" s="303">
        <v>-6.0500000000000007</v>
      </c>
      <c r="F129" s="303">
        <v>-10.850000000000001</v>
      </c>
      <c r="G129" s="303">
        <v>-5.0999999999999996</v>
      </c>
      <c r="H129" s="303">
        <v>-7.85</v>
      </c>
      <c r="I129" s="303">
        <v>-1.85</v>
      </c>
      <c r="J129" s="105"/>
      <c r="K129" s="36">
        <v>42370</v>
      </c>
      <c r="L129" s="104">
        <v>-1.333050000000001</v>
      </c>
      <c r="M129" s="98">
        <f t="shared" si="2"/>
        <v>-1.3395500000000009</v>
      </c>
      <c r="N129" s="107">
        <f t="shared" si="3"/>
        <v>-1.3448500000000008</v>
      </c>
      <c r="O129" s="264"/>
      <c r="P129" s="177">
        <v>42370</v>
      </c>
      <c r="Q129" s="303">
        <v>-5.5</v>
      </c>
      <c r="R129" s="219">
        <v>-4.1604499999999991</v>
      </c>
      <c r="T129" s="303">
        <v>-0.19999999999999996</v>
      </c>
      <c r="U129" s="219">
        <v>1.139550000000001</v>
      </c>
      <c r="W129" s="303">
        <v>-6.0500000000000007</v>
      </c>
      <c r="X129" s="219">
        <v>-4.7104499999999998</v>
      </c>
      <c r="Z129" s="303">
        <v>-10.850000000000001</v>
      </c>
      <c r="AA129" s="219">
        <v>-9.5104500000000005</v>
      </c>
      <c r="AC129" s="303">
        <v>-5.0999999999999996</v>
      </c>
      <c r="AD129" s="218">
        <v>-3.7604499999999987</v>
      </c>
      <c r="AF129" s="303">
        <v>-7.85</v>
      </c>
      <c r="AG129" s="218">
        <v>-6.5104499999999987</v>
      </c>
      <c r="AI129" s="303">
        <v>-1.85</v>
      </c>
      <c r="AJ129" s="218">
        <v>-0.51044999999999918</v>
      </c>
      <c r="AK129" s="103">
        <v>-24.688324074074078</v>
      </c>
      <c r="AV129" s="36">
        <v>42371</v>
      </c>
      <c r="AW129" s="159">
        <v>-3.4752499999999991</v>
      </c>
      <c r="AX129" s="159">
        <v>-24.74215375508199</v>
      </c>
      <c r="AY129" s="159"/>
      <c r="BA129" s="159">
        <v>1.324750000000001</v>
      </c>
      <c r="BB129" s="159">
        <v>-23.946457209571996</v>
      </c>
      <c r="BC129" s="159"/>
      <c r="BE129" s="159">
        <v>-2.4252499999999992</v>
      </c>
      <c r="BF129" s="159">
        <v>-22.632124073501195</v>
      </c>
      <c r="BG129" s="159"/>
      <c r="BI129" s="159">
        <v>-7.6252499999999985</v>
      </c>
      <c r="BJ129" s="159">
        <v>-24.579424596811982</v>
      </c>
      <c r="BK129" s="159"/>
      <c r="BM129" s="159">
        <v>-3.7752499999999989</v>
      </c>
      <c r="BN129" s="159">
        <v>-24.609680912451203</v>
      </c>
      <c r="BO129" s="159"/>
      <c r="BQ129" s="159">
        <v>-6.3252499999999996</v>
      </c>
      <c r="BR129" s="311">
        <v>-24.69645412913319</v>
      </c>
      <c r="BS129" s="228">
        <v>-25.419699999999999</v>
      </c>
      <c r="BU129" s="159">
        <v>1.124750000000001</v>
      </c>
      <c r="BV129" s="159">
        <v>-23.661828218144802</v>
      </c>
      <c r="BW129" s="159"/>
    </row>
    <row r="130" spans="1:75" x14ac:dyDescent="0.25">
      <c r="A130" s="95">
        <v>41276</v>
      </c>
      <c r="B130" s="36">
        <v>41276</v>
      </c>
      <c r="C130" s="303">
        <v>-4.8</v>
      </c>
      <c r="D130" s="303">
        <v>0</v>
      </c>
      <c r="E130" s="303">
        <v>-3.75</v>
      </c>
      <c r="F130" s="303">
        <v>-8.9499999999999993</v>
      </c>
      <c r="G130" s="303">
        <v>-5.0999999999999996</v>
      </c>
      <c r="H130" s="303">
        <v>-7.65</v>
      </c>
      <c r="I130" s="303">
        <v>-0.2</v>
      </c>
      <c r="J130" s="105"/>
      <c r="K130" s="36">
        <v>42371</v>
      </c>
      <c r="L130" s="104">
        <v>-1.316450000000001</v>
      </c>
      <c r="M130" s="98">
        <f t="shared" si="2"/>
        <v>-1.324750000000001</v>
      </c>
      <c r="N130" s="107">
        <f t="shared" si="3"/>
        <v>-1.3318500000000009</v>
      </c>
      <c r="O130" s="264"/>
      <c r="P130" s="177">
        <v>42371</v>
      </c>
      <c r="Q130" s="303">
        <v>-4.8</v>
      </c>
      <c r="R130" s="219">
        <v>-3.4752499999999991</v>
      </c>
      <c r="T130" s="303">
        <v>0</v>
      </c>
      <c r="U130" s="219">
        <v>1.324750000000001</v>
      </c>
      <c r="W130" s="303">
        <v>-3.75</v>
      </c>
      <c r="X130" s="219">
        <v>-2.4252499999999992</v>
      </c>
      <c r="Z130" s="303">
        <v>-8.9499999999999993</v>
      </c>
      <c r="AA130" s="219">
        <v>-7.6252499999999985</v>
      </c>
      <c r="AC130" s="303">
        <v>-5.0999999999999996</v>
      </c>
      <c r="AD130" s="218">
        <v>-3.7752499999999989</v>
      </c>
      <c r="AF130" s="303">
        <v>-7.65</v>
      </c>
      <c r="AG130" s="218">
        <v>-6.3252499999999996</v>
      </c>
      <c r="AH130" s="103">
        <v>-25.419699999999999</v>
      </c>
      <c r="AI130" s="303">
        <v>-0.2</v>
      </c>
      <c r="AJ130" s="218">
        <v>1.124750000000001</v>
      </c>
      <c r="AK130" s="103"/>
      <c r="AV130" s="36">
        <v>42372</v>
      </c>
      <c r="AW130" s="159">
        <v>-1.9936499999999993</v>
      </c>
      <c r="AX130" s="159">
        <v>-24.766153755081991</v>
      </c>
      <c r="AY130" s="159"/>
      <c r="BA130" s="159">
        <v>2.7063500000000005</v>
      </c>
      <c r="BB130" s="159">
        <v>-23.956457209571997</v>
      </c>
      <c r="BC130" s="159">
        <v>-23.058955555555553</v>
      </c>
      <c r="BE130" s="159">
        <v>-2.5436499999999991</v>
      </c>
      <c r="BF130" s="159">
        <v>-22.757124073501195</v>
      </c>
      <c r="BG130" s="159"/>
      <c r="BI130" s="159">
        <v>-5.2436499999999988</v>
      </c>
      <c r="BJ130" s="159">
        <v>-24.590624596811981</v>
      </c>
      <c r="BK130" s="159"/>
      <c r="BM130" s="159">
        <v>-8.3436500000000002</v>
      </c>
      <c r="BN130" s="159">
        <v>-24.637680912451202</v>
      </c>
      <c r="BO130" s="159">
        <v>-24.693666666666662</v>
      </c>
      <c r="BQ130" s="159">
        <v>-6.9936500000000006</v>
      </c>
      <c r="BR130" s="159">
        <v>-24.674454129133188</v>
      </c>
      <c r="BS130" s="159"/>
      <c r="BU130" s="159">
        <v>3.1563500000000007</v>
      </c>
      <c r="BV130" s="159">
        <v>-23.661828218144802</v>
      </c>
      <c r="BW130" s="159"/>
    </row>
    <row r="131" spans="1:75" ht="15.75" thickBot="1" x14ac:dyDescent="0.3">
      <c r="A131" s="95">
        <v>41277</v>
      </c>
      <c r="B131" s="36">
        <v>41277</v>
      </c>
      <c r="C131" s="303">
        <v>-3.3</v>
      </c>
      <c r="D131" s="303">
        <v>1.4</v>
      </c>
      <c r="E131" s="303">
        <v>-3.8499999999999996</v>
      </c>
      <c r="F131" s="303">
        <v>-6.55</v>
      </c>
      <c r="G131" s="303">
        <v>-9.65</v>
      </c>
      <c r="H131" s="303">
        <v>-8.3000000000000007</v>
      </c>
      <c r="I131" s="303">
        <v>1.85</v>
      </c>
      <c r="J131" s="105"/>
      <c r="K131" s="36">
        <v>42372</v>
      </c>
      <c r="L131" s="104">
        <v>-1.2962499999999999</v>
      </c>
      <c r="M131" s="98">
        <f t="shared" si="2"/>
        <v>-1.3063500000000006</v>
      </c>
      <c r="N131" s="107">
        <f t="shared" si="3"/>
        <v>-1.3152500000000007</v>
      </c>
      <c r="O131" s="264"/>
      <c r="P131" s="177">
        <v>42372</v>
      </c>
      <c r="Q131" s="303">
        <v>-3.3</v>
      </c>
      <c r="R131" s="219">
        <v>-1.9936499999999993</v>
      </c>
      <c r="T131" s="303">
        <v>1.4</v>
      </c>
      <c r="U131" s="219">
        <v>2.7063500000000005</v>
      </c>
      <c r="V131" s="182">
        <v>-23.058955555555553</v>
      </c>
      <c r="W131" s="303">
        <v>-3.8499999999999996</v>
      </c>
      <c r="X131" s="219">
        <v>-2.5436499999999991</v>
      </c>
      <c r="Z131" s="303">
        <v>-6.55</v>
      </c>
      <c r="AA131" s="219">
        <v>-5.2436499999999988</v>
      </c>
      <c r="AC131" s="303">
        <v>-9.65</v>
      </c>
      <c r="AD131" s="218">
        <v>-8.3436500000000002</v>
      </c>
      <c r="AE131" s="182">
        <v>-24.693666666666662</v>
      </c>
      <c r="AF131" s="303">
        <v>-8.3000000000000007</v>
      </c>
      <c r="AG131" s="218">
        <v>-6.9936500000000006</v>
      </c>
      <c r="AI131" s="303">
        <v>1.85</v>
      </c>
      <c r="AJ131" s="218">
        <v>3.1563500000000007</v>
      </c>
      <c r="AK131" s="103"/>
      <c r="AV131" s="36">
        <v>42373</v>
      </c>
      <c r="AW131" s="159">
        <v>-2.0656499999999998</v>
      </c>
      <c r="AX131" s="159">
        <v>-24.791153755081989</v>
      </c>
      <c r="AY131" s="159"/>
      <c r="BA131" s="159">
        <v>0.48434999999999984</v>
      </c>
      <c r="BB131" s="159">
        <v>-23.978457209571996</v>
      </c>
      <c r="BC131" s="159"/>
      <c r="BE131" s="159">
        <v>-2.61565</v>
      </c>
      <c r="BF131" s="159">
        <v>-22.882124073501195</v>
      </c>
      <c r="BG131" s="159"/>
      <c r="BI131" s="159">
        <v>-4.4156500000000003</v>
      </c>
      <c r="BJ131" s="159">
        <v>-24.60182459681198</v>
      </c>
      <c r="BK131" s="159"/>
      <c r="BM131" s="159">
        <v>-10.265650000000001</v>
      </c>
      <c r="BN131" s="159">
        <v>-24.665680912451201</v>
      </c>
      <c r="BO131" s="159"/>
      <c r="BQ131" s="159">
        <v>-5.7656500000000008</v>
      </c>
      <c r="BR131" s="159">
        <v>-24.652454129133186</v>
      </c>
      <c r="BS131" s="159"/>
      <c r="BU131" s="159">
        <v>6.2843499999999999</v>
      </c>
      <c r="BV131" s="159">
        <v>-23.541828218144801</v>
      </c>
      <c r="BW131" s="159"/>
    </row>
    <row r="132" spans="1:75" ht="15.75" thickBot="1" x14ac:dyDescent="0.3">
      <c r="A132" s="95">
        <v>41278</v>
      </c>
      <c r="B132" s="36">
        <v>41278</v>
      </c>
      <c r="C132" s="303">
        <v>-3.3499999999999996</v>
      </c>
      <c r="D132" s="303">
        <v>-0.8</v>
      </c>
      <c r="E132" s="303">
        <v>-3.9</v>
      </c>
      <c r="F132" s="303">
        <v>-5.7</v>
      </c>
      <c r="G132" s="303">
        <v>-11.55</v>
      </c>
      <c r="H132" s="303">
        <v>-7.0500000000000007</v>
      </c>
      <c r="I132" s="303">
        <v>5</v>
      </c>
      <c r="J132" s="105"/>
      <c r="K132" s="36">
        <v>42373</v>
      </c>
      <c r="L132" s="104">
        <v>-1.2724500000000001</v>
      </c>
      <c r="M132" s="98">
        <f t="shared" si="2"/>
        <v>-1.2843499999999999</v>
      </c>
      <c r="N132" s="107">
        <f t="shared" si="3"/>
        <v>-1.2950500000000005</v>
      </c>
      <c r="O132" s="264"/>
      <c r="P132" s="177">
        <v>42373</v>
      </c>
      <c r="Q132" s="303">
        <v>-3.3499999999999996</v>
      </c>
      <c r="R132" s="219">
        <v>-2.0656499999999998</v>
      </c>
      <c r="T132" s="303">
        <v>-0.8</v>
      </c>
      <c r="U132" s="219">
        <v>0.48434999999999984</v>
      </c>
      <c r="W132" s="303">
        <v>-3.9</v>
      </c>
      <c r="X132" s="219">
        <v>-2.61565</v>
      </c>
      <c r="Z132" s="303">
        <v>-5.7</v>
      </c>
      <c r="AA132" s="219">
        <v>-4.4156500000000003</v>
      </c>
      <c r="AC132" s="303">
        <v>-11.55</v>
      </c>
      <c r="AD132" s="218">
        <v>-10.265650000000001</v>
      </c>
      <c r="AF132" s="303">
        <v>-7.0500000000000007</v>
      </c>
      <c r="AG132" s="218">
        <v>-5.7656500000000008</v>
      </c>
      <c r="AI132" s="303">
        <v>5</v>
      </c>
      <c r="AJ132" s="218">
        <v>6.2843499999999999</v>
      </c>
      <c r="AK132" s="103"/>
      <c r="AV132" s="36">
        <v>42374</v>
      </c>
      <c r="AW132" s="159">
        <v>-2.74125</v>
      </c>
      <c r="AX132" s="159">
        <v>-24.816153755081988</v>
      </c>
      <c r="AY132" s="159"/>
      <c r="BA132" s="159">
        <v>-2.8412499999999996</v>
      </c>
      <c r="BB132" s="159">
        <v>-24.003457209571994</v>
      </c>
      <c r="BC132" s="159"/>
      <c r="BE132" s="159">
        <v>-1.0412499999999996</v>
      </c>
      <c r="BF132" s="311">
        <v>-23.002124073501196</v>
      </c>
      <c r="BG132" s="228">
        <v>-23.600777777777786</v>
      </c>
      <c r="BI132" s="159">
        <v>-2.2912499999999998</v>
      </c>
      <c r="BJ132" s="159">
        <v>-24.611824596811978</v>
      </c>
      <c r="BK132" s="159">
        <v>-24.20911111111111</v>
      </c>
      <c r="BM132" s="159">
        <v>-9.5412499999999998</v>
      </c>
      <c r="BN132" s="159">
        <v>-24.6936809124512</v>
      </c>
      <c r="BO132" s="159"/>
      <c r="BQ132" s="159">
        <v>-2.0912499999999996</v>
      </c>
      <c r="BR132" s="159">
        <v>-24.587454129133185</v>
      </c>
      <c r="BS132" s="159"/>
      <c r="BU132" s="159">
        <v>5.8087500000000007</v>
      </c>
      <c r="BV132" s="159">
        <v>-23.4218282181448</v>
      </c>
      <c r="BW132" s="159"/>
    </row>
    <row r="133" spans="1:75" x14ac:dyDescent="0.25">
      <c r="A133" s="95">
        <v>41279</v>
      </c>
      <c r="B133" s="36">
        <v>41279</v>
      </c>
      <c r="C133" s="303">
        <v>-4</v>
      </c>
      <c r="D133" s="303">
        <v>-4.0999999999999996</v>
      </c>
      <c r="E133" s="303">
        <v>-2.2999999999999998</v>
      </c>
      <c r="F133" s="303">
        <v>-3.5500000000000003</v>
      </c>
      <c r="G133" s="303">
        <v>-10.8</v>
      </c>
      <c r="H133" s="303">
        <v>-3.3499999999999996</v>
      </c>
      <c r="I133" s="303">
        <v>4.5500000000000007</v>
      </c>
      <c r="J133" s="105"/>
      <c r="K133" s="36">
        <v>42374</v>
      </c>
      <c r="L133" s="104">
        <v>-1.2450500000000004</v>
      </c>
      <c r="M133" s="98">
        <f t="shared" si="2"/>
        <v>-1.2587500000000003</v>
      </c>
      <c r="N133" s="107">
        <f t="shared" si="3"/>
        <v>-1.27125</v>
      </c>
      <c r="O133" s="264"/>
      <c r="P133" s="177">
        <v>42374</v>
      </c>
      <c r="Q133" s="303">
        <v>-4</v>
      </c>
      <c r="R133" s="219">
        <v>-2.74125</v>
      </c>
      <c r="T133" s="303">
        <v>-4.0999999999999996</v>
      </c>
      <c r="U133" s="219">
        <v>-2.8412499999999996</v>
      </c>
      <c r="W133" s="303">
        <v>-2.2999999999999998</v>
      </c>
      <c r="X133" s="219">
        <v>-1.0412499999999996</v>
      </c>
      <c r="Y133" s="182">
        <v>-23.600777777777786</v>
      </c>
      <c r="Z133" s="303">
        <v>-3.5500000000000003</v>
      </c>
      <c r="AA133" s="219">
        <v>-2.2912499999999998</v>
      </c>
      <c r="AB133" s="182">
        <v>-24.20911111111111</v>
      </c>
      <c r="AC133" s="303">
        <v>-10.8</v>
      </c>
      <c r="AD133" s="218">
        <v>-9.5412499999999998</v>
      </c>
      <c r="AF133" s="303">
        <v>-3.3499999999999996</v>
      </c>
      <c r="AG133" s="218">
        <v>-2.0912499999999996</v>
      </c>
      <c r="AI133" s="303">
        <v>4.5500000000000007</v>
      </c>
      <c r="AJ133" s="218">
        <v>5.8087500000000007</v>
      </c>
      <c r="AK133" s="103"/>
      <c r="AV133" s="36">
        <v>42375</v>
      </c>
      <c r="AW133" s="159">
        <v>-0.87044999999999972</v>
      </c>
      <c r="AX133" s="159">
        <v>-24.839153755081988</v>
      </c>
      <c r="AY133" s="159"/>
      <c r="BA133" s="159">
        <v>-4.6704499999999998</v>
      </c>
      <c r="BB133" s="159">
        <v>-24.031457209571993</v>
      </c>
      <c r="BC133" s="159"/>
      <c r="BE133" s="159">
        <v>0.77955000000000041</v>
      </c>
      <c r="BF133" s="159">
        <v>-23.112124073501196</v>
      </c>
      <c r="BG133" s="159"/>
      <c r="BI133" s="159">
        <v>0.47955000000000025</v>
      </c>
      <c r="BJ133" s="159">
        <v>-24.633824596811976</v>
      </c>
      <c r="BK133" s="159"/>
      <c r="BM133" s="159">
        <v>-8.2204499999999996</v>
      </c>
      <c r="BN133" s="159">
        <v>-24.721680912451198</v>
      </c>
      <c r="BO133" s="159"/>
      <c r="BQ133" s="159">
        <v>1.7295500000000004</v>
      </c>
      <c r="BR133" s="159">
        <v>-24.597454129133183</v>
      </c>
      <c r="BS133" s="159"/>
      <c r="BU133" s="159">
        <v>3.8795500000000009</v>
      </c>
      <c r="BV133" s="159">
        <v>-23.4218282181448</v>
      </c>
      <c r="BW133" s="159"/>
    </row>
    <row r="134" spans="1:75" x14ac:dyDescent="0.25">
      <c r="A134" s="95">
        <v>41280</v>
      </c>
      <c r="B134" s="36">
        <v>41280</v>
      </c>
      <c r="C134" s="303">
        <v>-2.1</v>
      </c>
      <c r="D134" s="303">
        <v>-5.9</v>
      </c>
      <c r="E134" s="303">
        <v>-0.44999999999999996</v>
      </c>
      <c r="F134" s="303">
        <v>-0.75000000000000011</v>
      </c>
      <c r="G134" s="303">
        <v>-9.4499999999999993</v>
      </c>
      <c r="H134" s="303">
        <v>0.5</v>
      </c>
      <c r="I134" s="303">
        <v>2.6500000000000004</v>
      </c>
      <c r="J134" s="105"/>
      <c r="K134" s="36">
        <v>42375</v>
      </c>
      <c r="L134" s="104">
        <v>-1.2140500000000003</v>
      </c>
      <c r="M134" s="98">
        <f t="shared" si="2"/>
        <v>-1.2295500000000004</v>
      </c>
      <c r="N134" s="107">
        <f t="shared" si="3"/>
        <v>-1.2438500000000003</v>
      </c>
      <c r="O134" s="264"/>
      <c r="P134" s="177">
        <v>42375</v>
      </c>
      <c r="Q134" s="303">
        <v>-2.1</v>
      </c>
      <c r="R134" s="219">
        <v>-0.87044999999999972</v>
      </c>
      <c r="T134" s="303">
        <v>-5.9</v>
      </c>
      <c r="U134" s="219">
        <v>-4.6704499999999998</v>
      </c>
      <c r="W134" s="303">
        <v>-0.44999999999999996</v>
      </c>
      <c r="X134" s="219">
        <v>0.77955000000000041</v>
      </c>
      <c r="Z134" s="303">
        <v>-0.75000000000000011</v>
      </c>
      <c r="AA134" s="219">
        <v>0.47955000000000025</v>
      </c>
      <c r="AC134" s="303">
        <v>-9.4499999999999993</v>
      </c>
      <c r="AD134" s="218">
        <v>-8.2204499999999996</v>
      </c>
      <c r="AF134" s="303">
        <v>0.5</v>
      </c>
      <c r="AG134" s="218">
        <v>1.7295500000000004</v>
      </c>
      <c r="AI134" s="303">
        <v>2.6500000000000004</v>
      </c>
      <c r="AJ134" s="218">
        <v>3.8795500000000009</v>
      </c>
      <c r="AK134" s="103"/>
      <c r="AV134" s="36">
        <v>42376</v>
      </c>
      <c r="AW134" s="159">
        <v>0.94675000000000042</v>
      </c>
      <c r="AX134" s="159">
        <v>-24.433094754536</v>
      </c>
      <c r="AY134" s="159"/>
      <c r="BA134" s="159">
        <v>-4.2032499999999997</v>
      </c>
      <c r="BB134" s="159">
        <v>-23.846721249792321</v>
      </c>
      <c r="BC134" s="159"/>
      <c r="BE134" s="159">
        <v>2.2967500000000003</v>
      </c>
      <c r="BF134" s="159">
        <v>-23.062124073501195</v>
      </c>
      <c r="BG134" s="159"/>
      <c r="BI134" s="159">
        <v>2.3467500000000001</v>
      </c>
      <c r="BJ134" s="159">
        <v>-24.583824596811976</v>
      </c>
      <c r="BK134" s="159"/>
      <c r="BM134" s="159">
        <v>-9.103250000000001</v>
      </c>
      <c r="BN134" s="159">
        <v>-24.553008547470718</v>
      </c>
      <c r="BO134" s="159"/>
      <c r="BQ134" s="159">
        <v>3.4467500000000006</v>
      </c>
      <c r="BR134" s="159">
        <v>-24.447454129133181</v>
      </c>
      <c r="BS134" s="159"/>
      <c r="BU134" s="159">
        <v>2.9467500000000006</v>
      </c>
      <c r="BV134" s="159">
        <v>-23.371828218144799</v>
      </c>
      <c r="BW134" s="159"/>
    </row>
    <row r="135" spans="1:75" x14ac:dyDescent="0.25">
      <c r="A135" s="95">
        <v>41281</v>
      </c>
      <c r="B135" s="36">
        <v>41281</v>
      </c>
      <c r="C135" s="303">
        <v>-0.25</v>
      </c>
      <c r="D135" s="303">
        <v>-5.4</v>
      </c>
      <c r="E135" s="303">
        <v>1.1000000000000001</v>
      </c>
      <c r="F135" s="303">
        <v>1.1499999999999999</v>
      </c>
      <c r="G135" s="303">
        <v>-10.3</v>
      </c>
      <c r="H135" s="303">
        <v>2.25</v>
      </c>
      <c r="I135" s="303">
        <v>1.75</v>
      </c>
      <c r="J135" s="105"/>
      <c r="K135" s="36">
        <v>42376</v>
      </c>
      <c r="L135" s="104">
        <v>-1.1794500000000006</v>
      </c>
      <c r="M135" s="98">
        <f t="shared" si="2"/>
        <v>-1.1967500000000004</v>
      </c>
      <c r="N135" s="107">
        <f t="shared" si="3"/>
        <v>-1.2128500000000004</v>
      </c>
      <c r="O135" s="264"/>
      <c r="P135" s="177">
        <v>42376</v>
      </c>
      <c r="Q135" s="303">
        <v>-0.25</v>
      </c>
      <c r="R135" s="219">
        <v>0.94675000000000042</v>
      </c>
      <c r="T135" s="303">
        <v>-5.4</v>
      </c>
      <c r="U135" s="219">
        <v>-4.2032499999999997</v>
      </c>
      <c r="W135" s="303">
        <v>1.1000000000000001</v>
      </c>
      <c r="X135" s="219">
        <v>2.2967500000000003</v>
      </c>
      <c r="Z135" s="303">
        <v>1.1499999999999999</v>
      </c>
      <c r="AA135" s="219">
        <v>2.3467500000000001</v>
      </c>
      <c r="AC135" s="303">
        <v>-10.3</v>
      </c>
      <c r="AD135" s="218">
        <v>-9.103250000000001</v>
      </c>
      <c r="AF135" s="303">
        <v>2.25</v>
      </c>
      <c r="AG135" s="218">
        <v>3.4467500000000006</v>
      </c>
      <c r="AI135" s="303">
        <v>1.75</v>
      </c>
      <c r="AJ135" s="218">
        <v>2.9467500000000006</v>
      </c>
      <c r="AK135" s="103"/>
      <c r="AV135" s="36">
        <v>42377</v>
      </c>
      <c r="AW135" s="159">
        <v>1.5603500000000006</v>
      </c>
      <c r="AX135" s="159">
        <v>-24.423094754535999</v>
      </c>
      <c r="AY135" s="159"/>
      <c r="BA135" s="159">
        <v>-1.8396499999999993</v>
      </c>
      <c r="BB135" s="159">
        <v>-23.846721249792321</v>
      </c>
      <c r="BC135" s="159"/>
      <c r="BE135" s="159">
        <v>3.0603500000000006</v>
      </c>
      <c r="BF135" s="159">
        <v>-22.962124073501194</v>
      </c>
      <c r="BG135" s="159"/>
      <c r="BI135" s="159">
        <v>2.8603500000000008</v>
      </c>
      <c r="BJ135" s="159">
        <v>-24.533824596811975</v>
      </c>
      <c r="BK135" s="159"/>
      <c r="BM135" s="159">
        <v>-9.2896499999999982</v>
      </c>
      <c r="BN135" s="159">
        <v>-24.553008547470718</v>
      </c>
      <c r="BO135" s="159"/>
      <c r="BQ135" s="159">
        <v>3.4603500000000005</v>
      </c>
      <c r="BR135" s="159">
        <v>-24.34745412913318</v>
      </c>
      <c r="BS135" s="159"/>
      <c r="BU135" s="159">
        <v>-0.98964999999999925</v>
      </c>
      <c r="BV135" s="159">
        <v>-23.4718282181448</v>
      </c>
      <c r="BW135" s="159"/>
    </row>
    <row r="136" spans="1:75" x14ac:dyDescent="0.25">
      <c r="A136" s="95">
        <v>41282</v>
      </c>
      <c r="B136" s="36">
        <v>41282</v>
      </c>
      <c r="C136" s="303">
        <v>0.4</v>
      </c>
      <c r="D136" s="303">
        <v>-3</v>
      </c>
      <c r="E136" s="303">
        <v>1.9</v>
      </c>
      <c r="F136" s="303">
        <v>1.7000000000000002</v>
      </c>
      <c r="G136" s="303">
        <v>-10.45</v>
      </c>
      <c r="H136" s="303">
        <v>2.2999999999999998</v>
      </c>
      <c r="I136" s="303">
        <v>-2.15</v>
      </c>
      <c r="J136" s="105"/>
      <c r="K136" s="36">
        <v>42377</v>
      </c>
      <c r="L136" s="104">
        <v>-1.141250000000001</v>
      </c>
      <c r="M136" s="98">
        <f t="shared" si="2"/>
        <v>-1.1603500000000007</v>
      </c>
      <c r="N136" s="107">
        <f t="shared" si="3"/>
        <v>-1.1782500000000005</v>
      </c>
      <c r="O136" s="264"/>
      <c r="P136" s="177">
        <v>42377</v>
      </c>
      <c r="Q136" s="303">
        <v>0.4</v>
      </c>
      <c r="R136" s="219">
        <v>1.5603500000000006</v>
      </c>
      <c r="T136" s="303">
        <v>-3</v>
      </c>
      <c r="U136" s="219">
        <v>-1.8396499999999993</v>
      </c>
      <c r="W136" s="303">
        <v>1.9</v>
      </c>
      <c r="X136" s="219">
        <v>3.0603500000000006</v>
      </c>
      <c r="Z136" s="303">
        <v>1.7000000000000002</v>
      </c>
      <c r="AA136" s="219">
        <v>2.8603500000000008</v>
      </c>
      <c r="AC136" s="303">
        <v>-10.45</v>
      </c>
      <c r="AD136" s="218">
        <v>-9.2896499999999982</v>
      </c>
      <c r="AF136" s="303">
        <v>2.2999999999999998</v>
      </c>
      <c r="AG136" s="218">
        <v>3.4603500000000005</v>
      </c>
      <c r="AI136" s="303">
        <v>-2.15</v>
      </c>
      <c r="AJ136" s="218">
        <v>-0.98964999999999925</v>
      </c>
      <c r="AK136" s="103"/>
      <c r="AV136" s="36">
        <v>42378</v>
      </c>
      <c r="AW136" s="159">
        <v>2.7203500000000007</v>
      </c>
      <c r="AX136" s="159">
        <v>-24.373094754535998</v>
      </c>
      <c r="AY136" s="159">
        <v>-23.554366666666667</v>
      </c>
      <c r="BA136" s="159">
        <v>0.42035000000000067</v>
      </c>
      <c r="BB136" s="159">
        <v>-23.846721249792321</v>
      </c>
      <c r="BC136" s="159"/>
      <c r="BE136" s="159">
        <v>2.9203500000000009</v>
      </c>
      <c r="BF136" s="159">
        <v>-22.912124073501193</v>
      </c>
      <c r="BG136" s="159"/>
      <c r="BI136" s="159">
        <v>2.6703500000000009</v>
      </c>
      <c r="BJ136" s="159">
        <v>-24.483824596811974</v>
      </c>
      <c r="BK136" s="159"/>
      <c r="BM136" s="159">
        <v>-5.0296500000000002</v>
      </c>
      <c r="BN136" s="159">
        <v>-24.553008547470718</v>
      </c>
      <c r="BO136" s="159"/>
      <c r="BQ136" s="159">
        <v>3.7203500000000007</v>
      </c>
      <c r="BR136" s="159">
        <v>-24.247454129133178</v>
      </c>
      <c r="BS136" s="159"/>
      <c r="BU136" s="159">
        <v>-0.97964999999999947</v>
      </c>
      <c r="BV136" s="159">
        <v>-23.571828218144802</v>
      </c>
      <c r="BW136" s="159"/>
    </row>
    <row r="137" spans="1:75" x14ac:dyDescent="0.25">
      <c r="A137" s="95">
        <v>41283</v>
      </c>
      <c r="B137" s="36">
        <v>41283</v>
      </c>
      <c r="C137" s="303">
        <v>1.6</v>
      </c>
      <c r="D137" s="303">
        <v>-0.7</v>
      </c>
      <c r="E137" s="303">
        <v>1.8</v>
      </c>
      <c r="F137" s="303">
        <v>1.55</v>
      </c>
      <c r="G137" s="303">
        <v>-6.15</v>
      </c>
      <c r="H137" s="303">
        <v>2.6</v>
      </c>
      <c r="I137" s="303">
        <v>-2.1</v>
      </c>
      <c r="J137" s="105"/>
      <c r="K137" s="36">
        <v>42378</v>
      </c>
      <c r="L137" s="117">
        <v>-1.0994500000000005</v>
      </c>
      <c r="M137" s="98">
        <f t="shared" si="2"/>
        <v>-1.1203500000000006</v>
      </c>
      <c r="N137" s="107">
        <f t="shared" si="3"/>
        <v>-1.1400500000000007</v>
      </c>
      <c r="O137" s="264"/>
      <c r="P137" s="177">
        <v>42378</v>
      </c>
      <c r="Q137" s="303">
        <v>1.6</v>
      </c>
      <c r="R137" s="219">
        <v>2.7203500000000007</v>
      </c>
      <c r="S137" s="182">
        <v>-23.554366666666667</v>
      </c>
      <c r="T137" s="303">
        <v>-0.7</v>
      </c>
      <c r="U137" s="219">
        <v>0.42035000000000067</v>
      </c>
      <c r="W137" s="303">
        <v>1.8</v>
      </c>
      <c r="X137" s="219">
        <v>2.9203500000000009</v>
      </c>
      <c r="Z137" s="303">
        <v>1.55</v>
      </c>
      <c r="AA137" s="219">
        <v>2.6703500000000009</v>
      </c>
      <c r="AC137" s="303">
        <v>-6.15</v>
      </c>
      <c r="AD137" s="218">
        <v>-5.0296500000000002</v>
      </c>
      <c r="AF137" s="303">
        <v>2.6</v>
      </c>
      <c r="AG137" s="218">
        <v>3.7203500000000007</v>
      </c>
      <c r="AI137" s="303">
        <v>-2.1</v>
      </c>
      <c r="AJ137" s="218">
        <v>-0.97964999999999947</v>
      </c>
      <c r="AK137" s="103"/>
      <c r="AV137" s="36">
        <v>42379</v>
      </c>
      <c r="AW137" s="159">
        <v>2.1267500000000004</v>
      </c>
      <c r="AX137" s="159">
        <v>-24.323094754535997</v>
      </c>
      <c r="AY137" s="159"/>
      <c r="BA137" s="159">
        <v>2.4767500000000005</v>
      </c>
      <c r="BB137" s="159">
        <v>-23.79672124979232</v>
      </c>
      <c r="BC137" s="159"/>
      <c r="BE137" s="159">
        <v>2.1767500000000002</v>
      </c>
      <c r="BF137" s="159">
        <v>-22.862124073501192</v>
      </c>
      <c r="BG137" s="159"/>
      <c r="BI137" s="159">
        <v>2.4267500000000002</v>
      </c>
      <c r="BJ137" s="159">
        <v>-24.433824596811974</v>
      </c>
      <c r="BK137" s="159"/>
      <c r="BM137" s="159">
        <v>-4.3232499999999998</v>
      </c>
      <c r="BN137" s="159">
        <v>-24.553008547470718</v>
      </c>
      <c r="BO137" s="159"/>
      <c r="BQ137" s="159">
        <v>3.4767500000000009</v>
      </c>
      <c r="BR137" s="159">
        <v>-24.147454129133177</v>
      </c>
      <c r="BS137" s="159"/>
      <c r="BU137" s="159">
        <v>3.47675</v>
      </c>
      <c r="BV137" s="159">
        <v>-23.4718282181448</v>
      </c>
      <c r="BW137" s="159"/>
    </row>
    <row r="138" spans="1:75" x14ac:dyDescent="0.25">
      <c r="A138" s="95">
        <v>41284</v>
      </c>
      <c r="B138" s="36">
        <v>41284</v>
      </c>
      <c r="C138" s="303">
        <v>1.05</v>
      </c>
      <c r="D138" s="303">
        <v>1.4000000000000001</v>
      </c>
      <c r="E138" s="303">
        <v>1.1000000000000001</v>
      </c>
      <c r="F138" s="303">
        <v>1.35</v>
      </c>
      <c r="G138" s="303">
        <v>-5.4</v>
      </c>
      <c r="H138" s="303">
        <v>2.4000000000000004</v>
      </c>
      <c r="I138" s="303">
        <v>2.4</v>
      </c>
      <c r="J138" s="105"/>
      <c r="K138" s="36">
        <v>42379</v>
      </c>
      <c r="L138" s="104">
        <v>-1.0540500000000002</v>
      </c>
      <c r="M138" s="98">
        <f t="shared" si="2"/>
        <v>-1.0767500000000003</v>
      </c>
      <c r="N138" s="107">
        <f t="shared" si="3"/>
        <v>-1.0982500000000004</v>
      </c>
      <c r="O138" s="264"/>
      <c r="P138" s="177">
        <v>42379</v>
      </c>
      <c r="Q138" s="303">
        <v>1.05</v>
      </c>
      <c r="R138" s="219">
        <v>2.1267500000000004</v>
      </c>
      <c r="T138" s="303">
        <v>1.4000000000000001</v>
      </c>
      <c r="U138" s="219">
        <v>2.4767500000000005</v>
      </c>
      <c r="W138" s="303">
        <v>1.1000000000000001</v>
      </c>
      <c r="X138" s="219">
        <v>2.1767500000000002</v>
      </c>
      <c r="Z138" s="303">
        <v>1.35</v>
      </c>
      <c r="AA138" s="219">
        <v>2.4267500000000002</v>
      </c>
      <c r="AC138" s="303">
        <v>-5.4</v>
      </c>
      <c r="AD138" s="218">
        <v>-4.3232499999999998</v>
      </c>
      <c r="AF138" s="303">
        <v>2.4000000000000004</v>
      </c>
      <c r="AG138" s="218">
        <v>3.4767500000000009</v>
      </c>
      <c r="AI138" s="303">
        <v>2.4</v>
      </c>
      <c r="AJ138" s="218">
        <v>3.47675</v>
      </c>
      <c r="AK138" s="103"/>
      <c r="AV138" s="36">
        <v>42380</v>
      </c>
      <c r="AW138" s="159">
        <v>-1.5204499999999994</v>
      </c>
      <c r="AX138" s="159">
        <v>-24.373094754535998</v>
      </c>
      <c r="AY138" s="159"/>
      <c r="BA138" s="159">
        <v>4.9795500000000006</v>
      </c>
      <c r="BB138" s="159">
        <v>-23.686721249792321</v>
      </c>
      <c r="BC138" s="159"/>
      <c r="BE138" s="159">
        <v>1.5295500000000004</v>
      </c>
      <c r="BF138" s="159">
        <v>-22.852124073501191</v>
      </c>
      <c r="BG138" s="159"/>
      <c r="BI138" s="159">
        <v>2.3795500000000005</v>
      </c>
      <c r="BJ138" s="159">
        <v>-24.383824596811973</v>
      </c>
      <c r="BK138" s="159"/>
      <c r="BM138" s="159">
        <v>-8.4704499999999996</v>
      </c>
      <c r="BN138" s="159">
        <v>-24.553008547470718</v>
      </c>
      <c r="BO138" s="159"/>
      <c r="BQ138" s="159">
        <v>1.6295500000000005</v>
      </c>
      <c r="BR138" s="159">
        <v>-24.137454129133175</v>
      </c>
      <c r="BS138" s="159"/>
      <c r="BU138" s="159">
        <v>3.8795500000000001</v>
      </c>
      <c r="BV138" s="159">
        <v>-23.371828218144799</v>
      </c>
      <c r="BW138" s="159"/>
    </row>
    <row r="139" spans="1:75" x14ac:dyDescent="0.25">
      <c r="A139" s="95">
        <v>41285</v>
      </c>
      <c r="B139" s="36">
        <v>41285</v>
      </c>
      <c r="C139" s="303">
        <v>-2.5499999999999998</v>
      </c>
      <c r="D139" s="303">
        <v>3.95</v>
      </c>
      <c r="E139" s="303">
        <v>0.5</v>
      </c>
      <c r="F139" s="303">
        <v>1.35</v>
      </c>
      <c r="G139" s="303">
        <v>-9.5</v>
      </c>
      <c r="H139" s="303">
        <v>0.60000000000000009</v>
      </c>
      <c r="I139" s="303">
        <v>2.8499999999999996</v>
      </c>
      <c r="J139" s="105"/>
      <c r="K139" s="36">
        <v>42380</v>
      </c>
      <c r="L139" s="104">
        <v>-1.0050500000000004</v>
      </c>
      <c r="M139" s="98">
        <f t="shared" si="2"/>
        <v>-1.0295500000000004</v>
      </c>
      <c r="N139" s="107">
        <f t="shared" si="3"/>
        <v>-1.0528500000000003</v>
      </c>
      <c r="O139" s="264"/>
      <c r="P139" s="177">
        <v>42380</v>
      </c>
      <c r="Q139" s="303">
        <v>-2.5499999999999998</v>
      </c>
      <c r="R139" s="219">
        <v>-1.5204499999999994</v>
      </c>
      <c r="T139" s="303">
        <v>3.95</v>
      </c>
      <c r="U139" s="219">
        <v>4.9795500000000006</v>
      </c>
      <c r="W139" s="303">
        <v>0.5</v>
      </c>
      <c r="X139" s="219">
        <v>1.5295500000000004</v>
      </c>
      <c r="Z139" s="303">
        <v>1.35</v>
      </c>
      <c r="AA139" s="219">
        <v>2.3795500000000005</v>
      </c>
      <c r="AC139" s="303">
        <v>-9.5</v>
      </c>
      <c r="AD139" s="218">
        <v>-8.4704499999999996</v>
      </c>
      <c r="AF139" s="303">
        <v>0.60000000000000009</v>
      </c>
      <c r="AG139" s="218">
        <v>1.6295500000000005</v>
      </c>
      <c r="AI139" s="303">
        <v>2.8499999999999996</v>
      </c>
      <c r="AJ139" s="218">
        <v>3.8795500000000001</v>
      </c>
      <c r="AK139" s="103"/>
      <c r="AV139" s="36">
        <v>42381</v>
      </c>
      <c r="AW139" s="159">
        <v>-5.2712499999999993</v>
      </c>
      <c r="AX139" s="159">
        <v>-24.367094754535998</v>
      </c>
      <c r="AY139" s="159"/>
      <c r="BA139" s="159">
        <v>6.4287500000000009</v>
      </c>
      <c r="BB139" s="159">
        <v>-23.556721249792322</v>
      </c>
      <c r="BC139" s="159"/>
      <c r="BE139" s="159">
        <v>1.1787500000000006</v>
      </c>
      <c r="BF139" s="159">
        <v>-22.842124073501189</v>
      </c>
      <c r="BG139" s="159"/>
      <c r="BI139" s="159">
        <v>2.2787500000000005</v>
      </c>
      <c r="BJ139" s="159">
        <v>-24.333824596811972</v>
      </c>
      <c r="BK139" s="159"/>
      <c r="BM139" s="159">
        <v>-11.771249999999998</v>
      </c>
      <c r="BN139" s="159">
        <v>-24.553008547470718</v>
      </c>
      <c r="BO139" s="159"/>
      <c r="BQ139" s="159">
        <v>-1.0212499999999993</v>
      </c>
      <c r="BR139" s="159">
        <v>-24.029054129133186</v>
      </c>
      <c r="BS139" s="159"/>
      <c r="BU139" s="159">
        <v>1.0787500000000008</v>
      </c>
      <c r="BV139" s="159">
        <v>-23.361828218144797</v>
      </c>
      <c r="BW139" s="159"/>
    </row>
    <row r="140" spans="1:75" x14ac:dyDescent="0.25">
      <c r="A140" s="95">
        <v>41286</v>
      </c>
      <c r="B140" s="36">
        <v>41286</v>
      </c>
      <c r="C140" s="303">
        <v>-6.25</v>
      </c>
      <c r="D140" s="303">
        <v>5.45</v>
      </c>
      <c r="E140" s="303">
        <v>0.2</v>
      </c>
      <c r="F140" s="303">
        <v>1.3</v>
      </c>
      <c r="G140" s="303">
        <v>-12.75</v>
      </c>
      <c r="H140" s="303">
        <v>-2</v>
      </c>
      <c r="I140" s="303">
        <v>9.9999999999999978E-2</v>
      </c>
      <c r="J140" s="105"/>
      <c r="K140" s="36">
        <v>42381</v>
      </c>
      <c r="L140" s="104">
        <v>-0.9524500000000008</v>
      </c>
      <c r="M140" s="98">
        <f t="shared" si="2"/>
        <v>-0.97875000000000068</v>
      </c>
      <c r="N140" s="107">
        <f t="shared" si="3"/>
        <v>-1.0038500000000006</v>
      </c>
      <c r="O140" s="264"/>
      <c r="P140" s="177">
        <v>42381</v>
      </c>
      <c r="Q140" s="303">
        <v>-6.25</v>
      </c>
      <c r="R140" s="219">
        <v>-5.2712499999999993</v>
      </c>
      <c r="T140" s="303">
        <v>5.45</v>
      </c>
      <c r="U140" s="219">
        <v>6.4287500000000009</v>
      </c>
      <c r="W140" s="303">
        <v>0.2</v>
      </c>
      <c r="X140" s="219">
        <v>1.1787500000000006</v>
      </c>
      <c r="Z140" s="303">
        <v>1.3</v>
      </c>
      <c r="AA140" s="219">
        <v>2.2787500000000005</v>
      </c>
      <c r="AC140" s="303">
        <v>-12.75</v>
      </c>
      <c r="AD140" s="218">
        <v>-11.771249999999998</v>
      </c>
      <c r="AF140" s="303">
        <v>-2</v>
      </c>
      <c r="AG140" s="218">
        <v>-1.0212499999999993</v>
      </c>
      <c r="AI140" s="303">
        <v>9.9999999999999978E-2</v>
      </c>
      <c r="AJ140" s="218">
        <v>1.0787500000000008</v>
      </c>
      <c r="AK140" s="103"/>
      <c r="AV140" s="36">
        <v>42382</v>
      </c>
      <c r="AW140" s="159">
        <v>-6.1256499999999985</v>
      </c>
      <c r="AX140" s="159">
        <v>-24.367094754535998</v>
      </c>
      <c r="AY140" s="159"/>
      <c r="BA140" s="159">
        <v>8.1743500000000004</v>
      </c>
      <c r="BB140" s="159">
        <v>-23.426721249792323</v>
      </c>
      <c r="BC140" s="159"/>
      <c r="BE140" s="159">
        <v>1.3743500000000008</v>
      </c>
      <c r="BF140" s="159">
        <v>-22.832124073501188</v>
      </c>
      <c r="BG140" s="159"/>
      <c r="BI140" s="159">
        <v>2.9743500000000007</v>
      </c>
      <c r="BJ140" s="159">
        <v>-24.283824596811971</v>
      </c>
      <c r="BK140" s="159"/>
      <c r="BM140" s="159">
        <v>-13.22565</v>
      </c>
      <c r="BN140" s="159">
        <v>-24.553008547470718</v>
      </c>
      <c r="BO140" s="159"/>
      <c r="BQ140" s="159">
        <v>-0.87564999999999915</v>
      </c>
      <c r="BR140" s="159">
        <v>-24.029054129133186</v>
      </c>
      <c r="BS140" s="159"/>
      <c r="BU140" s="159">
        <v>0.72435000000000094</v>
      </c>
      <c r="BV140" s="159">
        <v>-23.411828218144798</v>
      </c>
      <c r="BW140" s="159"/>
    </row>
    <row r="141" spans="1:75" x14ac:dyDescent="0.25">
      <c r="A141" s="95">
        <v>41287</v>
      </c>
      <c r="B141" s="36">
        <v>41287</v>
      </c>
      <c r="C141" s="303">
        <v>-7.05</v>
      </c>
      <c r="D141" s="303">
        <v>7.25</v>
      </c>
      <c r="E141" s="303">
        <v>0.45</v>
      </c>
      <c r="F141" s="303">
        <v>2.0499999999999998</v>
      </c>
      <c r="G141" s="303">
        <v>-14.15</v>
      </c>
      <c r="H141" s="303">
        <v>-1.8</v>
      </c>
      <c r="I141" s="303">
        <v>-0.19999999999999996</v>
      </c>
      <c r="J141" s="105"/>
      <c r="K141" s="36">
        <v>42382</v>
      </c>
      <c r="L141" s="104">
        <v>-0.89625000000000088</v>
      </c>
      <c r="M141" s="98">
        <f t="shared" si="2"/>
        <v>-0.92435000000000089</v>
      </c>
      <c r="N141" s="107">
        <f t="shared" si="3"/>
        <v>-0.95125000000000082</v>
      </c>
      <c r="O141" s="264"/>
      <c r="P141" s="177">
        <v>42382</v>
      </c>
      <c r="Q141" s="303">
        <v>-7.05</v>
      </c>
      <c r="R141" s="219">
        <v>-6.1256499999999985</v>
      </c>
      <c r="T141" s="303">
        <v>7.25</v>
      </c>
      <c r="U141" s="219">
        <v>8.1743500000000004</v>
      </c>
      <c r="W141" s="303">
        <v>0.45</v>
      </c>
      <c r="X141" s="219">
        <v>1.3743500000000008</v>
      </c>
      <c r="Z141" s="303">
        <v>2.0499999999999998</v>
      </c>
      <c r="AA141" s="219">
        <v>2.9743500000000007</v>
      </c>
      <c r="AC141" s="303">
        <v>-14.15</v>
      </c>
      <c r="AD141" s="218">
        <v>-13.22565</v>
      </c>
      <c r="AF141" s="303">
        <v>-1.8</v>
      </c>
      <c r="AG141" s="218">
        <v>-0.87564999999999915</v>
      </c>
      <c r="AI141" s="303">
        <v>-0.19999999999999996</v>
      </c>
      <c r="AJ141" s="218">
        <v>0.72435000000000094</v>
      </c>
      <c r="AK141" s="103"/>
      <c r="AV141" s="36">
        <v>42383</v>
      </c>
      <c r="AW141" s="159">
        <v>-4.483649999999999</v>
      </c>
      <c r="AX141" s="159">
        <v>-24.367094754535998</v>
      </c>
      <c r="AY141" s="159"/>
      <c r="BA141" s="159">
        <v>7.2163500000000012</v>
      </c>
      <c r="BB141" s="159">
        <v>-23.296721249792324</v>
      </c>
      <c r="BC141" s="159"/>
      <c r="BE141" s="159">
        <v>1.6663500000000009</v>
      </c>
      <c r="BF141" s="159">
        <v>-22.822124073501186</v>
      </c>
      <c r="BG141" s="159"/>
      <c r="BI141" s="159">
        <v>2.1663500000000004</v>
      </c>
      <c r="BJ141" s="159">
        <v>-24.233824596811971</v>
      </c>
      <c r="BK141" s="159"/>
      <c r="BM141" s="159">
        <v>-12.28365</v>
      </c>
      <c r="BN141" s="159">
        <v>-24.553008547470718</v>
      </c>
      <c r="BO141" s="159"/>
      <c r="BQ141" s="159">
        <v>1.016350000000001</v>
      </c>
      <c r="BR141" s="159">
        <v>-24.019054129133185</v>
      </c>
      <c r="BS141" s="159"/>
      <c r="BU141" s="159">
        <v>1.016350000000001</v>
      </c>
      <c r="BV141" s="159">
        <v>-23.401828218144797</v>
      </c>
      <c r="BW141" s="159"/>
    </row>
    <row r="142" spans="1:75" ht="15.75" thickBot="1" x14ac:dyDescent="0.3">
      <c r="A142" s="95">
        <v>41288</v>
      </c>
      <c r="B142" s="36">
        <v>41288</v>
      </c>
      <c r="C142" s="303">
        <v>-5.35</v>
      </c>
      <c r="D142" s="303">
        <v>6.3500000000000005</v>
      </c>
      <c r="E142" s="303">
        <v>0.8</v>
      </c>
      <c r="F142" s="303">
        <v>1.2999999999999998</v>
      </c>
      <c r="G142" s="303">
        <v>-13.15</v>
      </c>
      <c r="H142" s="303">
        <v>0.15000000000000002</v>
      </c>
      <c r="I142" s="303">
        <v>0.15000000000000002</v>
      </c>
      <c r="J142" s="105"/>
      <c r="K142" s="36">
        <v>42383</v>
      </c>
      <c r="L142" s="104">
        <v>-0.8364500000000008</v>
      </c>
      <c r="M142" s="98">
        <f t="shared" si="2"/>
        <v>-0.86635000000000084</v>
      </c>
      <c r="N142" s="107">
        <f t="shared" si="3"/>
        <v>-0.8950500000000009</v>
      </c>
      <c r="O142" s="264"/>
      <c r="P142" s="177">
        <v>42383</v>
      </c>
      <c r="Q142" s="303">
        <v>-5.35</v>
      </c>
      <c r="R142" s="219">
        <v>-4.483649999999999</v>
      </c>
      <c r="T142" s="303">
        <v>6.3500000000000005</v>
      </c>
      <c r="U142" s="219">
        <v>7.2163500000000012</v>
      </c>
      <c r="W142" s="303">
        <v>0.8</v>
      </c>
      <c r="X142" s="219">
        <v>1.6663500000000009</v>
      </c>
      <c r="Z142" s="303">
        <v>1.2999999999999998</v>
      </c>
      <c r="AA142" s="219">
        <v>2.1663500000000004</v>
      </c>
      <c r="AC142" s="303">
        <v>-13.15</v>
      </c>
      <c r="AD142" s="218">
        <v>-12.28365</v>
      </c>
      <c r="AF142" s="303">
        <v>0.15000000000000002</v>
      </c>
      <c r="AG142" s="218">
        <v>1.016350000000001</v>
      </c>
      <c r="AI142" s="303">
        <v>0.15000000000000002</v>
      </c>
      <c r="AJ142" s="218">
        <v>1.016350000000001</v>
      </c>
      <c r="AK142" s="103"/>
      <c r="AV142" s="36">
        <v>42384</v>
      </c>
      <c r="AW142" s="159">
        <v>-5.2050874999999994</v>
      </c>
      <c r="AX142" s="159">
        <v>-24.367094754535998</v>
      </c>
      <c r="AY142" s="159"/>
      <c r="BA142" s="159">
        <v>3.8949125000000002</v>
      </c>
      <c r="BB142" s="159">
        <v>-23.196721249792322</v>
      </c>
      <c r="BC142" s="159"/>
      <c r="BE142" s="159">
        <v>1.7949125000000006</v>
      </c>
      <c r="BF142" s="159">
        <v>-22.812124073501185</v>
      </c>
      <c r="BG142" s="159"/>
      <c r="BI142" s="159">
        <v>-0.55508749999999951</v>
      </c>
      <c r="BJ142" s="159">
        <v>-24.27382459681197</v>
      </c>
      <c r="BK142" s="159"/>
      <c r="BM142" s="159">
        <v>-7.7050874999999994</v>
      </c>
      <c r="BN142" s="159">
        <v>-24.553008547470718</v>
      </c>
      <c r="BO142" s="159"/>
      <c r="BQ142" s="159">
        <v>2.0449125000000006</v>
      </c>
      <c r="BR142" s="159">
        <v>-23.969054129133184</v>
      </c>
      <c r="BS142" s="159"/>
      <c r="BU142" s="159">
        <v>-0.15508749999999938</v>
      </c>
      <c r="BV142" s="159">
        <v>-23.501828218144798</v>
      </c>
      <c r="BW142" s="159">
        <v>-24.016157407407405</v>
      </c>
    </row>
    <row r="143" spans="1:75" ht="15.75" thickBot="1" x14ac:dyDescent="0.3">
      <c r="A143" s="95">
        <v>41289</v>
      </c>
      <c r="B143" s="36">
        <v>41289</v>
      </c>
      <c r="C143" s="303">
        <v>-6</v>
      </c>
      <c r="D143" s="303">
        <v>3.0999999999999996</v>
      </c>
      <c r="E143" s="303">
        <v>1</v>
      </c>
      <c r="F143" s="303">
        <v>-1.35</v>
      </c>
      <c r="G143" s="303">
        <v>-8.5</v>
      </c>
      <c r="H143" s="303">
        <v>1.25</v>
      </c>
      <c r="I143" s="303">
        <v>-0.95</v>
      </c>
      <c r="J143" s="105"/>
      <c r="K143" s="36">
        <v>42384</v>
      </c>
      <c r="L143" s="104">
        <v>-0.75337500000000035</v>
      </c>
      <c r="M143" s="98">
        <f t="shared" si="2"/>
        <v>-0.79491250000000058</v>
      </c>
      <c r="N143" s="107">
        <f t="shared" si="3"/>
        <v>-0.82869166666666738</v>
      </c>
      <c r="O143" s="264"/>
      <c r="P143" s="177">
        <v>42384</v>
      </c>
      <c r="Q143" s="303">
        <v>-6</v>
      </c>
      <c r="R143" s="219">
        <v>-5.2050874999999994</v>
      </c>
      <c r="T143" s="303">
        <v>3.0999999999999996</v>
      </c>
      <c r="U143" s="219">
        <v>3.8949125000000002</v>
      </c>
      <c r="W143" s="303">
        <v>1</v>
      </c>
      <c r="X143" s="219">
        <v>1.7949125000000006</v>
      </c>
      <c r="Z143" s="303">
        <v>-1.35</v>
      </c>
      <c r="AA143" s="219">
        <v>-0.55508749999999951</v>
      </c>
      <c r="AC143" s="303">
        <v>-8.5</v>
      </c>
      <c r="AD143" s="218">
        <v>-7.7050874999999994</v>
      </c>
      <c r="AF143" s="303">
        <v>1.25</v>
      </c>
      <c r="AG143" s="218">
        <v>2.0449125000000006</v>
      </c>
      <c r="AI143" s="303">
        <v>-0.95</v>
      </c>
      <c r="AJ143" s="218">
        <v>-0.15508749999999938</v>
      </c>
      <c r="AK143" s="103">
        <v>-24.016157407407405</v>
      </c>
      <c r="AV143" s="36">
        <v>42385</v>
      </c>
      <c r="AW143" s="159">
        <v>-5.4392874999999998</v>
      </c>
      <c r="AX143" s="159">
        <v>-24.367094754535998</v>
      </c>
      <c r="AY143" s="159"/>
      <c r="BA143" s="159">
        <v>1.3107125000000002</v>
      </c>
      <c r="BB143" s="159">
        <v>-23.186721249792321</v>
      </c>
      <c r="BC143" s="159"/>
      <c r="BE143" s="159">
        <v>2.5107125000000003</v>
      </c>
      <c r="BF143" s="159">
        <v>-22.762124073501184</v>
      </c>
      <c r="BG143" s="159"/>
      <c r="BI143" s="159">
        <v>-0.43928749999999972</v>
      </c>
      <c r="BJ143" s="159">
        <v>-24.313824596811969</v>
      </c>
      <c r="BK143" s="159"/>
      <c r="BM143" s="159">
        <v>-4.3392874999999993</v>
      </c>
      <c r="BN143" s="159">
        <v>-24.553008547470718</v>
      </c>
      <c r="BO143" s="159"/>
      <c r="BQ143" s="159">
        <v>2.6107125000000004</v>
      </c>
      <c r="BR143" s="311">
        <v>-23.919054129133183</v>
      </c>
      <c r="BS143" s="228">
        <v>-23.63025</v>
      </c>
      <c r="BU143" s="159">
        <v>-8.9287499999999742E-2</v>
      </c>
      <c r="BV143" s="159">
        <v>-23.601828218144799</v>
      </c>
      <c r="BW143" s="159"/>
    </row>
    <row r="144" spans="1:75" x14ac:dyDescent="0.25">
      <c r="A144" s="95">
        <v>41290</v>
      </c>
      <c r="B144" s="36">
        <v>41290</v>
      </c>
      <c r="C144" s="303">
        <v>-6.2</v>
      </c>
      <c r="D144" s="303">
        <v>0.54999999999999993</v>
      </c>
      <c r="E144" s="303">
        <v>1.75</v>
      </c>
      <c r="F144" s="303">
        <v>-1.2</v>
      </c>
      <c r="G144" s="303">
        <v>-5.0999999999999996</v>
      </c>
      <c r="H144" s="303">
        <v>1.85</v>
      </c>
      <c r="I144" s="303">
        <v>-0.85</v>
      </c>
      <c r="J144" s="105"/>
      <c r="K144" s="36">
        <v>42385</v>
      </c>
      <c r="L144" s="104">
        <v>-0.76805000000000012</v>
      </c>
      <c r="M144" s="98">
        <f t="shared" si="2"/>
        <v>-0.76071250000000024</v>
      </c>
      <c r="N144" s="107">
        <f t="shared" si="3"/>
        <v>-0.78595833333333376</v>
      </c>
      <c r="O144" s="264"/>
      <c r="P144" s="177">
        <v>42385</v>
      </c>
      <c r="Q144" s="303">
        <v>-6.2</v>
      </c>
      <c r="R144" s="219">
        <v>-5.4392874999999998</v>
      </c>
      <c r="T144" s="303">
        <v>0.54999999999999993</v>
      </c>
      <c r="U144" s="219">
        <v>1.3107125000000002</v>
      </c>
      <c r="W144" s="303">
        <v>1.75</v>
      </c>
      <c r="X144" s="219">
        <v>2.5107125000000003</v>
      </c>
      <c r="Z144" s="303">
        <v>-1.2</v>
      </c>
      <c r="AA144" s="219">
        <v>-0.43928749999999972</v>
      </c>
      <c r="AC144" s="303">
        <v>-5.0999999999999996</v>
      </c>
      <c r="AD144" s="218">
        <v>-4.3392874999999993</v>
      </c>
      <c r="AF144" s="303">
        <v>1.85</v>
      </c>
      <c r="AG144" s="218">
        <v>2.6107125000000004</v>
      </c>
      <c r="AH144" s="103">
        <v>-23.63025</v>
      </c>
      <c r="AI144" s="303">
        <v>-0.85</v>
      </c>
      <c r="AJ144" s="218">
        <v>-8.9287499999999742E-2</v>
      </c>
      <c r="AK144" s="103"/>
      <c r="AV144" s="36">
        <v>42386</v>
      </c>
      <c r="AW144" s="159">
        <v>-3.1049249999999997</v>
      </c>
      <c r="AX144" s="159">
        <v>-24.367094754535998</v>
      </c>
      <c r="AY144" s="159"/>
      <c r="BA144" s="159">
        <v>-0.55492499999999989</v>
      </c>
      <c r="BB144" s="159">
        <v>-23.286721249792322</v>
      </c>
      <c r="BC144" s="159">
        <v>-23.002433333333336</v>
      </c>
      <c r="BE144" s="159">
        <v>2.3950750000000003</v>
      </c>
      <c r="BF144" s="159">
        <v>-22.712124073501183</v>
      </c>
      <c r="BG144" s="159"/>
      <c r="BI144" s="159">
        <v>1.9950750000000002</v>
      </c>
      <c r="BJ144" s="159">
        <v>-24.303824596811967</v>
      </c>
      <c r="BK144" s="159"/>
      <c r="BM144" s="159">
        <v>-3.3049249999999999</v>
      </c>
      <c r="BN144" s="159">
        <v>-24.553008547470718</v>
      </c>
      <c r="BO144" s="159">
        <v>-26.049244444444447</v>
      </c>
      <c r="BQ144" s="159">
        <v>3.8450750000000005</v>
      </c>
      <c r="BR144" s="159">
        <v>-23.819054129133182</v>
      </c>
      <c r="BS144" s="159"/>
      <c r="BU144" s="159">
        <v>0.74507500000000015</v>
      </c>
      <c r="BV144" s="159">
        <v>-23.6518282181448</v>
      </c>
      <c r="BW144" s="159"/>
    </row>
    <row r="145" spans="1:75" ht="15.75" thickBot="1" x14ac:dyDescent="0.3">
      <c r="A145" s="95">
        <v>41291</v>
      </c>
      <c r="B145" s="36">
        <v>41291</v>
      </c>
      <c r="C145" s="303">
        <v>-3.85</v>
      </c>
      <c r="D145" s="303">
        <v>-1.3</v>
      </c>
      <c r="E145" s="303">
        <v>1.65</v>
      </c>
      <c r="F145" s="303">
        <v>1.25</v>
      </c>
      <c r="G145" s="303">
        <v>-4.05</v>
      </c>
      <c r="H145" s="303">
        <v>3.1</v>
      </c>
      <c r="I145" s="303">
        <v>0</v>
      </c>
      <c r="J145" s="105"/>
      <c r="K145" s="36">
        <v>42386</v>
      </c>
      <c r="L145" s="104">
        <v>-0.72210000000000019</v>
      </c>
      <c r="M145" s="98">
        <f t="shared" si="2"/>
        <v>-0.74507500000000015</v>
      </c>
      <c r="N145" s="107">
        <f t="shared" si="3"/>
        <v>-0.74784166666666696</v>
      </c>
      <c r="O145" s="264"/>
      <c r="P145" s="177">
        <v>42386</v>
      </c>
      <c r="Q145" s="303">
        <v>-3.85</v>
      </c>
      <c r="R145" s="219">
        <v>-3.1049249999999997</v>
      </c>
      <c r="T145" s="303">
        <v>-1.3</v>
      </c>
      <c r="U145" s="219">
        <v>-0.55492499999999989</v>
      </c>
      <c r="V145" s="182">
        <v>-23.002433333333336</v>
      </c>
      <c r="W145" s="303">
        <v>1.65</v>
      </c>
      <c r="X145" s="219">
        <v>2.3950750000000003</v>
      </c>
      <c r="Z145" s="303">
        <v>1.25</v>
      </c>
      <c r="AA145" s="219">
        <v>1.9950750000000002</v>
      </c>
      <c r="AC145" s="303">
        <v>-4.05</v>
      </c>
      <c r="AD145" s="218">
        <v>-3.3049249999999999</v>
      </c>
      <c r="AE145" s="182">
        <v>-26.049244444444447</v>
      </c>
      <c r="AF145" s="303">
        <v>3.1</v>
      </c>
      <c r="AG145" s="218">
        <v>3.8450750000000005</v>
      </c>
      <c r="AI145" s="303">
        <v>0</v>
      </c>
      <c r="AJ145" s="218">
        <v>0.74507500000000015</v>
      </c>
      <c r="AK145" s="103"/>
      <c r="AV145" s="36">
        <v>42387</v>
      </c>
      <c r="AW145" s="159">
        <v>-1.8017249999999998</v>
      </c>
      <c r="AX145" s="159">
        <v>-24.367094754535998</v>
      </c>
      <c r="AY145" s="159"/>
      <c r="BA145" s="159">
        <v>0.49827500000000008</v>
      </c>
      <c r="BB145" s="159">
        <v>-23.336721249792323</v>
      </c>
      <c r="BC145" s="159"/>
      <c r="BE145" s="159">
        <v>2.8982750000000004</v>
      </c>
      <c r="BF145" s="159">
        <v>-22.662124073501182</v>
      </c>
      <c r="BG145" s="159"/>
      <c r="BI145" s="159">
        <v>3.1482750000000004</v>
      </c>
      <c r="BJ145" s="159">
        <v>-24.203824596811966</v>
      </c>
      <c r="BK145" s="159"/>
      <c r="BM145" s="159">
        <v>-0.50172499999999987</v>
      </c>
      <c r="BN145" s="159">
        <v>-24.553008547470718</v>
      </c>
      <c r="BO145" s="159"/>
      <c r="BQ145" s="159">
        <v>4.7982749999999994</v>
      </c>
      <c r="BR145" s="159">
        <v>-23.709054129133182</v>
      </c>
      <c r="BS145" s="159"/>
      <c r="BU145" s="159">
        <v>2.4482750000000002</v>
      </c>
      <c r="BV145" s="159">
        <v>-23.601828218144799</v>
      </c>
      <c r="BW145" s="159"/>
    </row>
    <row r="146" spans="1:75" ht="15.75" thickBot="1" x14ac:dyDescent="0.3">
      <c r="A146" s="95">
        <v>41292</v>
      </c>
      <c r="B146" s="36">
        <v>41292</v>
      </c>
      <c r="C146" s="303">
        <v>-2.5</v>
      </c>
      <c r="D146" s="303">
        <v>-0.2</v>
      </c>
      <c r="E146" s="303">
        <v>2.2000000000000002</v>
      </c>
      <c r="F146" s="303">
        <v>2.4500000000000002</v>
      </c>
      <c r="G146" s="303">
        <v>-1.2</v>
      </c>
      <c r="H146" s="303">
        <v>4.0999999999999996</v>
      </c>
      <c r="I146" s="303">
        <v>1.75</v>
      </c>
      <c r="J146" s="105"/>
      <c r="K146" s="36">
        <v>42387</v>
      </c>
      <c r="L146" s="104">
        <v>-0.67444999999999999</v>
      </c>
      <c r="M146" s="98">
        <f t="shared" si="2"/>
        <v>-0.69827500000000009</v>
      </c>
      <c r="N146" s="107">
        <f t="shared" si="3"/>
        <v>-0.72153333333333336</v>
      </c>
      <c r="O146" s="264"/>
      <c r="P146" s="177">
        <v>42387</v>
      </c>
      <c r="Q146" s="303">
        <v>-2.5</v>
      </c>
      <c r="R146" s="219">
        <v>-1.8017249999999998</v>
      </c>
      <c r="T146" s="303">
        <v>-0.2</v>
      </c>
      <c r="U146" s="219">
        <v>0.49827500000000008</v>
      </c>
      <c r="W146" s="303">
        <v>2.2000000000000002</v>
      </c>
      <c r="X146" s="219">
        <v>2.8982750000000004</v>
      </c>
      <c r="Z146" s="303">
        <v>2.4500000000000002</v>
      </c>
      <c r="AA146" s="219">
        <v>3.1482750000000004</v>
      </c>
      <c r="AC146" s="303">
        <v>-1.2</v>
      </c>
      <c r="AD146" s="218">
        <v>-0.50172499999999987</v>
      </c>
      <c r="AF146" s="303">
        <v>4.0999999999999996</v>
      </c>
      <c r="AG146" s="218">
        <v>4.7982749999999994</v>
      </c>
      <c r="AI146" s="303">
        <v>1.75</v>
      </c>
      <c r="AJ146" s="218">
        <v>2.4482750000000002</v>
      </c>
      <c r="AK146" s="103"/>
      <c r="AV146" s="36">
        <v>42388</v>
      </c>
      <c r="AW146" s="159">
        <v>-2.600225</v>
      </c>
      <c r="AX146" s="159">
        <v>-24.367094754535998</v>
      </c>
      <c r="AY146" s="159"/>
      <c r="BA146" s="159">
        <v>1.5497749999999999</v>
      </c>
      <c r="BB146" s="159">
        <v>-23.326721249792321</v>
      </c>
      <c r="BC146" s="159"/>
      <c r="BE146" s="159">
        <v>4.149775</v>
      </c>
      <c r="BF146" s="311">
        <v>-22.552124073501183</v>
      </c>
      <c r="BG146" s="228">
        <v>-22.115533333333332</v>
      </c>
      <c r="BI146" s="159">
        <v>2.899775</v>
      </c>
      <c r="BJ146" s="159">
        <v>-24.153824596811965</v>
      </c>
      <c r="BK146" s="159">
        <v>-23.376899999999999</v>
      </c>
      <c r="BM146" s="159">
        <v>2.2997750000000003</v>
      </c>
      <c r="BN146" s="159">
        <v>-24.503008547470717</v>
      </c>
      <c r="BO146" s="159"/>
      <c r="BQ146" s="159">
        <v>3.899775</v>
      </c>
      <c r="BR146" s="159">
        <v>-23.609054129133181</v>
      </c>
      <c r="BS146" s="159"/>
      <c r="BU146" s="159">
        <v>4.6997750000000007</v>
      </c>
      <c r="BV146" s="159">
        <v>-23.4918282181448</v>
      </c>
      <c r="BW146" s="159"/>
    </row>
    <row r="147" spans="1:75" x14ac:dyDescent="0.25">
      <c r="A147" s="95">
        <v>41293</v>
      </c>
      <c r="B147" s="36">
        <v>41293</v>
      </c>
      <c r="C147" s="303">
        <v>-3.25</v>
      </c>
      <c r="D147" s="303">
        <v>0.9</v>
      </c>
      <c r="E147" s="303">
        <v>3.5</v>
      </c>
      <c r="F147" s="303">
        <v>2.25</v>
      </c>
      <c r="G147" s="303">
        <v>1.6500000000000001</v>
      </c>
      <c r="H147" s="303">
        <v>3.25</v>
      </c>
      <c r="I147" s="303">
        <v>4.0500000000000007</v>
      </c>
      <c r="J147" s="105"/>
      <c r="K147" s="36">
        <v>42388</v>
      </c>
      <c r="L147" s="104">
        <v>-0.62509999999999999</v>
      </c>
      <c r="M147" s="98">
        <f t="shared" si="2"/>
        <v>-0.64977499999999999</v>
      </c>
      <c r="N147" s="107">
        <f t="shared" si="3"/>
        <v>-0.67388333333333339</v>
      </c>
      <c r="O147" s="264"/>
      <c r="P147" s="177">
        <v>42388</v>
      </c>
      <c r="Q147" s="303">
        <v>-3.25</v>
      </c>
      <c r="R147" s="219">
        <v>-2.600225</v>
      </c>
      <c r="T147" s="303">
        <v>0.9</v>
      </c>
      <c r="U147" s="219">
        <v>1.5497749999999999</v>
      </c>
      <c r="W147" s="303">
        <v>3.5</v>
      </c>
      <c r="X147" s="219">
        <v>4.149775</v>
      </c>
      <c r="Y147" s="182">
        <v>-22.115533333333332</v>
      </c>
      <c r="Z147" s="303">
        <v>2.25</v>
      </c>
      <c r="AA147" s="219">
        <v>2.899775</v>
      </c>
      <c r="AB147" s="182">
        <v>-23.376899999999999</v>
      </c>
      <c r="AC147" s="303">
        <v>1.6500000000000001</v>
      </c>
      <c r="AD147" s="218">
        <v>2.2997750000000003</v>
      </c>
      <c r="AF147" s="303">
        <v>3.25</v>
      </c>
      <c r="AG147" s="218">
        <v>3.899775</v>
      </c>
      <c r="AI147" s="303">
        <v>4.0500000000000007</v>
      </c>
      <c r="AJ147" s="218">
        <v>4.6997750000000007</v>
      </c>
      <c r="AK147" s="103"/>
      <c r="AV147" s="36">
        <v>42389</v>
      </c>
      <c r="AW147" s="159">
        <v>-3.7004250000000001</v>
      </c>
      <c r="AX147" s="159">
        <v>-24.367094754535998</v>
      </c>
      <c r="AY147" s="159"/>
      <c r="BA147" s="159">
        <v>1.849575</v>
      </c>
      <c r="BB147" s="159">
        <v>-23.31672124979232</v>
      </c>
      <c r="BC147" s="159"/>
      <c r="BE147" s="159">
        <v>1.849575</v>
      </c>
      <c r="BF147" s="159">
        <v>-22.542124073501181</v>
      </c>
      <c r="BG147" s="159"/>
      <c r="BI147" s="159">
        <v>2.9995750000000001</v>
      </c>
      <c r="BJ147" s="159">
        <v>-24.103824596811965</v>
      </c>
      <c r="BK147" s="159"/>
      <c r="BM147" s="159">
        <v>2.7995749999999999</v>
      </c>
      <c r="BN147" s="159">
        <v>-24.453008547470716</v>
      </c>
      <c r="BO147" s="159"/>
      <c r="BQ147" s="159">
        <v>3.8995749999999996</v>
      </c>
      <c r="BR147" s="159">
        <v>-23.50905412913318</v>
      </c>
      <c r="BS147" s="159"/>
      <c r="BU147" s="159">
        <v>3.1495750000000005</v>
      </c>
      <c r="BV147" s="159">
        <v>-23.391828218144799</v>
      </c>
      <c r="BW147" s="159"/>
    </row>
    <row r="148" spans="1:75" x14ac:dyDescent="0.25">
      <c r="A148" s="95">
        <v>41294</v>
      </c>
      <c r="B148" s="36">
        <v>41294</v>
      </c>
      <c r="C148" s="303">
        <v>-4.3</v>
      </c>
      <c r="D148" s="303">
        <v>1.25</v>
      </c>
      <c r="E148" s="303">
        <v>1.25</v>
      </c>
      <c r="F148" s="303">
        <v>2.4</v>
      </c>
      <c r="G148" s="303">
        <v>2.2000000000000002</v>
      </c>
      <c r="H148" s="303">
        <v>3.3</v>
      </c>
      <c r="I148" s="303">
        <v>2.5500000000000003</v>
      </c>
      <c r="J148" s="105"/>
      <c r="K148" s="36">
        <v>42389</v>
      </c>
      <c r="L148" s="104">
        <v>-0.57404999999999995</v>
      </c>
      <c r="M148" s="98">
        <f t="shared" si="2"/>
        <v>-0.59957499999999997</v>
      </c>
      <c r="N148" s="107">
        <f t="shared" si="3"/>
        <v>-0.62453333333333327</v>
      </c>
      <c r="O148" s="264"/>
      <c r="P148" s="177">
        <v>42389</v>
      </c>
      <c r="Q148" s="303">
        <v>-4.3</v>
      </c>
      <c r="R148" s="219">
        <v>-3.7004250000000001</v>
      </c>
      <c r="T148" s="303">
        <v>1.25</v>
      </c>
      <c r="U148" s="219">
        <v>1.849575</v>
      </c>
      <c r="W148" s="303">
        <v>1.25</v>
      </c>
      <c r="X148" s="219">
        <v>1.849575</v>
      </c>
      <c r="Z148" s="303">
        <v>2.4</v>
      </c>
      <c r="AA148" s="219">
        <v>2.9995750000000001</v>
      </c>
      <c r="AC148" s="303">
        <v>2.2000000000000002</v>
      </c>
      <c r="AD148" s="218">
        <v>2.7995749999999999</v>
      </c>
      <c r="AF148" s="303">
        <v>3.3</v>
      </c>
      <c r="AG148" s="218">
        <v>3.8995749999999996</v>
      </c>
      <c r="AI148" s="303">
        <v>2.5500000000000003</v>
      </c>
      <c r="AJ148" s="218">
        <v>3.1495750000000005</v>
      </c>
      <c r="AK148" s="103"/>
      <c r="AV148" s="36">
        <v>42390</v>
      </c>
      <c r="AW148" s="159">
        <v>-3.7523249999999999</v>
      </c>
      <c r="AX148" s="159">
        <v>-24.367094754535998</v>
      </c>
      <c r="AY148" s="159"/>
      <c r="BA148" s="159">
        <v>0.84767499999999996</v>
      </c>
      <c r="BB148" s="159">
        <v>-23.36672124979232</v>
      </c>
      <c r="BC148" s="159"/>
      <c r="BE148" s="159">
        <v>-0.95232499999999998</v>
      </c>
      <c r="BF148" s="159">
        <v>-22.642124073501183</v>
      </c>
      <c r="BG148" s="159"/>
      <c r="BI148" s="159">
        <v>3.8976749999999996</v>
      </c>
      <c r="BJ148" s="159">
        <v>-24.003824596811963</v>
      </c>
      <c r="BK148" s="159"/>
      <c r="BM148" s="159">
        <v>2.2976749999999999</v>
      </c>
      <c r="BN148" s="159">
        <v>-24.403008547470716</v>
      </c>
      <c r="BO148" s="159"/>
      <c r="BQ148" s="159">
        <v>4.4976750000000001</v>
      </c>
      <c r="BR148" s="159">
        <v>-23.39905412913318</v>
      </c>
      <c r="BS148" s="159"/>
      <c r="BU148" s="159">
        <v>-0.20232499999999998</v>
      </c>
      <c r="BV148" s="159">
        <v>-23.4918282181448</v>
      </c>
      <c r="BW148" s="159"/>
    </row>
    <row r="149" spans="1:75" x14ac:dyDescent="0.25">
      <c r="A149" s="95">
        <v>41295</v>
      </c>
      <c r="B149" s="36">
        <v>41295</v>
      </c>
      <c r="C149" s="303">
        <v>-4.3</v>
      </c>
      <c r="D149" s="303">
        <v>0.3</v>
      </c>
      <c r="E149" s="303">
        <v>-1.5</v>
      </c>
      <c r="F149" s="303">
        <v>3.3499999999999996</v>
      </c>
      <c r="G149" s="303">
        <v>1.75</v>
      </c>
      <c r="H149" s="303">
        <v>3.9499999999999997</v>
      </c>
      <c r="I149" s="303">
        <v>-0.75</v>
      </c>
      <c r="J149" s="105"/>
      <c r="K149" s="36">
        <v>42390</v>
      </c>
      <c r="L149" s="104">
        <v>-0.5213000000000001</v>
      </c>
      <c r="M149" s="98">
        <f t="shared" si="2"/>
        <v>-0.54767500000000002</v>
      </c>
      <c r="N149" s="107">
        <f t="shared" si="3"/>
        <v>-0.57348333333333334</v>
      </c>
      <c r="O149" s="264"/>
      <c r="P149" s="177">
        <v>42390</v>
      </c>
      <c r="Q149" s="303">
        <v>-4.3</v>
      </c>
      <c r="R149" s="219">
        <v>-3.7523249999999999</v>
      </c>
      <c r="T149" s="303">
        <v>0.3</v>
      </c>
      <c r="U149" s="219">
        <v>0.84767499999999996</v>
      </c>
      <c r="W149" s="303">
        <v>-1.5</v>
      </c>
      <c r="X149" s="219">
        <v>-0.95232499999999998</v>
      </c>
      <c r="Z149" s="303">
        <v>3.3499999999999996</v>
      </c>
      <c r="AA149" s="219">
        <v>3.8976749999999996</v>
      </c>
      <c r="AC149" s="303">
        <v>1.75</v>
      </c>
      <c r="AD149" s="218">
        <v>2.2976749999999999</v>
      </c>
      <c r="AF149" s="303">
        <v>3.9499999999999997</v>
      </c>
      <c r="AG149" s="218">
        <v>4.4976750000000001</v>
      </c>
      <c r="AI149" s="303">
        <v>-0.75</v>
      </c>
      <c r="AJ149" s="218">
        <v>-0.20232499999999998</v>
      </c>
      <c r="AK149" s="103"/>
      <c r="AV149" s="36">
        <v>42391</v>
      </c>
      <c r="AW149" s="159">
        <v>-5.4559250000000006</v>
      </c>
      <c r="AX149" s="159">
        <v>-24.367094754535998</v>
      </c>
      <c r="AY149" s="159"/>
      <c r="BA149" s="159">
        <v>-0.555925</v>
      </c>
      <c r="BB149" s="159">
        <v>-23.406721249792319</v>
      </c>
      <c r="BC149" s="159"/>
      <c r="BE149" s="159">
        <v>0.24407500000000004</v>
      </c>
      <c r="BF149" s="159">
        <v>-22.692124073501184</v>
      </c>
      <c r="BG149" s="159"/>
      <c r="BI149" s="159">
        <v>5.4940750000000005</v>
      </c>
      <c r="BJ149" s="159">
        <v>-23.873824596811964</v>
      </c>
      <c r="BK149" s="159"/>
      <c r="BM149" s="159">
        <v>2.2940750000000003</v>
      </c>
      <c r="BN149" s="159">
        <v>-24.353008547470715</v>
      </c>
      <c r="BO149" s="159"/>
      <c r="BQ149" s="159">
        <v>3.9440750000000002</v>
      </c>
      <c r="BR149" s="159">
        <v>-23.299054129133179</v>
      </c>
      <c r="BS149" s="159"/>
      <c r="BU149" s="159">
        <v>-1.005925</v>
      </c>
      <c r="BV149" s="159">
        <v>-23.6168282181448</v>
      </c>
      <c r="BW149" s="159"/>
    </row>
    <row r="150" spans="1:75" x14ac:dyDescent="0.25">
      <c r="A150" s="95">
        <v>41296</v>
      </c>
      <c r="B150" s="36">
        <v>41296</v>
      </c>
      <c r="C150" s="303">
        <v>-5.95</v>
      </c>
      <c r="D150" s="303">
        <v>-1.05</v>
      </c>
      <c r="E150" s="303">
        <v>-0.25</v>
      </c>
      <c r="F150" s="303">
        <v>5</v>
      </c>
      <c r="G150" s="303">
        <v>1.8</v>
      </c>
      <c r="H150" s="303">
        <v>3.45</v>
      </c>
      <c r="I150" s="303">
        <v>-1.5</v>
      </c>
      <c r="J150" s="105"/>
      <c r="K150" s="36">
        <v>42391</v>
      </c>
      <c r="L150" s="107">
        <v>-0.46684999999999999</v>
      </c>
      <c r="M150" s="98">
        <f t="shared" si="2"/>
        <v>-0.49407500000000004</v>
      </c>
      <c r="N150" s="107">
        <f t="shared" si="3"/>
        <v>-0.52073333333333338</v>
      </c>
      <c r="O150" s="264"/>
      <c r="P150" s="177">
        <v>42391</v>
      </c>
      <c r="Q150" s="303">
        <v>-5.95</v>
      </c>
      <c r="R150" s="219">
        <v>-5.4559250000000006</v>
      </c>
      <c r="T150" s="303">
        <v>-1.05</v>
      </c>
      <c r="U150" s="219">
        <v>-0.555925</v>
      </c>
      <c r="W150" s="303">
        <v>-0.25</v>
      </c>
      <c r="X150" s="219">
        <v>0.24407500000000004</v>
      </c>
      <c r="Z150" s="303">
        <v>5</v>
      </c>
      <c r="AA150" s="219">
        <v>5.4940750000000005</v>
      </c>
      <c r="AC150" s="303">
        <v>1.8</v>
      </c>
      <c r="AD150" s="218">
        <v>2.2940750000000003</v>
      </c>
      <c r="AF150" s="303">
        <v>3.45</v>
      </c>
      <c r="AG150" s="218">
        <v>3.9440750000000002</v>
      </c>
      <c r="AI150" s="303">
        <v>-1.5</v>
      </c>
      <c r="AJ150" s="218">
        <v>-1.005925</v>
      </c>
      <c r="AK150" s="103"/>
      <c r="AV150" s="36">
        <v>42392</v>
      </c>
      <c r="AW150" s="159">
        <v>-4.7612250000000005</v>
      </c>
      <c r="AX150" s="159">
        <v>-24.367094754535998</v>
      </c>
      <c r="AY150" s="159">
        <v>-24.72282222222222</v>
      </c>
      <c r="BA150" s="159">
        <v>0.58877500000000005</v>
      </c>
      <c r="BB150" s="159">
        <v>-23.45672124979232</v>
      </c>
      <c r="BC150" s="159"/>
      <c r="BE150" s="159">
        <v>2.6887750000000001</v>
      </c>
      <c r="BF150" s="159">
        <v>-22.642124073501183</v>
      </c>
      <c r="BG150" s="159"/>
      <c r="BI150" s="159">
        <v>4.2887749999999993</v>
      </c>
      <c r="BJ150" s="159">
        <v>-23.763824596811965</v>
      </c>
      <c r="BK150" s="159"/>
      <c r="BM150" s="159">
        <v>2.338775</v>
      </c>
      <c r="BN150" s="159">
        <v>-24.303008547470714</v>
      </c>
      <c r="BO150" s="159"/>
      <c r="BQ150" s="159">
        <v>2.3887750000000003</v>
      </c>
      <c r="BR150" s="159">
        <v>-23.249054129133178</v>
      </c>
      <c r="BS150" s="159"/>
      <c r="BU150" s="159">
        <v>-1.161225</v>
      </c>
      <c r="BV150" s="159">
        <v>-23.7418282181448</v>
      </c>
      <c r="BW150" s="159"/>
    </row>
    <row r="151" spans="1:75" x14ac:dyDescent="0.25">
      <c r="A151" s="95">
        <v>41297</v>
      </c>
      <c r="B151" s="36">
        <v>41297</v>
      </c>
      <c r="C151" s="303">
        <v>-5.2</v>
      </c>
      <c r="D151" s="303">
        <v>0.15000000000000002</v>
      </c>
      <c r="E151" s="303">
        <v>2.25</v>
      </c>
      <c r="F151" s="303">
        <v>3.8499999999999996</v>
      </c>
      <c r="G151" s="303">
        <v>1.9</v>
      </c>
      <c r="H151" s="303">
        <v>1.9500000000000002</v>
      </c>
      <c r="I151" s="303">
        <v>-1.6</v>
      </c>
      <c r="J151" s="105"/>
      <c r="K151" s="36">
        <v>42392</v>
      </c>
      <c r="L151" s="107">
        <v>-0.41070000000000007</v>
      </c>
      <c r="M151" s="98">
        <f t="shared" ref="M151:M214" si="4">AVERAGE(L150:L151)</f>
        <v>-0.43877500000000003</v>
      </c>
      <c r="N151" s="107">
        <f t="shared" si="3"/>
        <v>-0.46628333333333338</v>
      </c>
      <c r="O151" s="264"/>
      <c r="P151" s="177">
        <v>42392</v>
      </c>
      <c r="Q151" s="303">
        <v>-5.2</v>
      </c>
      <c r="R151" s="219">
        <v>-4.7612250000000005</v>
      </c>
      <c r="S151" s="182">
        <v>-24.72282222222222</v>
      </c>
      <c r="T151" s="303">
        <v>0.15000000000000002</v>
      </c>
      <c r="U151" s="219">
        <v>0.58877500000000005</v>
      </c>
      <c r="W151" s="303">
        <v>2.25</v>
      </c>
      <c r="X151" s="219">
        <v>2.6887750000000001</v>
      </c>
      <c r="Z151" s="303">
        <v>3.8499999999999996</v>
      </c>
      <c r="AA151" s="219">
        <v>4.2887749999999993</v>
      </c>
      <c r="AC151" s="303">
        <v>1.9</v>
      </c>
      <c r="AD151" s="218">
        <v>2.338775</v>
      </c>
      <c r="AF151" s="303">
        <v>1.9500000000000002</v>
      </c>
      <c r="AG151" s="218">
        <v>2.3887750000000003</v>
      </c>
      <c r="AI151" s="303">
        <v>-1.6</v>
      </c>
      <c r="AJ151" s="218">
        <v>-1.161225</v>
      </c>
      <c r="AK151" s="103"/>
      <c r="AV151" s="36">
        <v>42393</v>
      </c>
      <c r="AW151" s="159">
        <v>-1.4182250000000001</v>
      </c>
      <c r="AX151" s="159">
        <v>-24.367094754535998</v>
      </c>
      <c r="AY151" s="159"/>
      <c r="BA151" s="159">
        <v>1.0317750000000001</v>
      </c>
      <c r="BB151" s="159">
        <v>-23.446721249792319</v>
      </c>
      <c r="BC151" s="159"/>
      <c r="BE151" s="159">
        <v>3.3317750000000004</v>
      </c>
      <c r="BF151" s="159">
        <v>-22.542124073501181</v>
      </c>
      <c r="BG151" s="159"/>
      <c r="BI151" s="159">
        <v>2.431775</v>
      </c>
      <c r="BJ151" s="159">
        <v>-23.713824596811964</v>
      </c>
      <c r="BK151" s="159"/>
      <c r="BM151" s="159">
        <v>1.931775</v>
      </c>
      <c r="BN151" s="159">
        <v>-24.293008547470713</v>
      </c>
      <c r="BO151" s="159"/>
      <c r="BQ151" s="159">
        <v>1.9817750000000003</v>
      </c>
      <c r="BR151" s="159">
        <v>-23.239054129133176</v>
      </c>
      <c r="BS151" s="159"/>
      <c r="BU151" s="159">
        <v>-2.568225</v>
      </c>
      <c r="BV151" s="159">
        <v>-23.801828218144799</v>
      </c>
      <c r="BW151" s="159"/>
    </row>
    <row r="152" spans="1:75" x14ac:dyDescent="0.25">
      <c r="A152" s="95">
        <v>41298</v>
      </c>
      <c r="B152" s="36">
        <v>41298</v>
      </c>
      <c r="C152" s="303">
        <v>-1.8</v>
      </c>
      <c r="D152" s="303">
        <v>0.65</v>
      </c>
      <c r="E152" s="303">
        <v>2.95</v>
      </c>
      <c r="F152" s="303">
        <v>2.0499999999999998</v>
      </c>
      <c r="G152" s="303">
        <v>1.55</v>
      </c>
      <c r="H152" s="303">
        <v>1.6</v>
      </c>
      <c r="I152" s="303">
        <v>-2.95</v>
      </c>
      <c r="J152" s="105"/>
      <c r="K152" s="36">
        <v>42393</v>
      </c>
      <c r="L152" s="107">
        <v>-0.35285000000000005</v>
      </c>
      <c r="M152" s="98">
        <f t="shared" si="4"/>
        <v>-0.38177500000000009</v>
      </c>
      <c r="N152" s="107">
        <f t="shared" ref="N152:N215" si="5">AVERAGE(L150:L152)</f>
        <v>-0.41013333333333341</v>
      </c>
      <c r="O152" s="264"/>
      <c r="P152" s="177">
        <v>42393</v>
      </c>
      <c r="Q152" s="303">
        <v>-1.8</v>
      </c>
      <c r="R152" s="219">
        <v>-1.4182250000000001</v>
      </c>
      <c r="T152" s="303">
        <v>0.65</v>
      </c>
      <c r="U152" s="219">
        <v>1.0317750000000001</v>
      </c>
      <c r="W152" s="303">
        <v>2.95</v>
      </c>
      <c r="X152" s="219">
        <v>3.3317750000000004</v>
      </c>
      <c r="Z152" s="303">
        <v>2.0499999999999998</v>
      </c>
      <c r="AA152" s="219">
        <v>2.431775</v>
      </c>
      <c r="AC152" s="303">
        <v>1.55</v>
      </c>
      <c r="AD152" s="218">
        <v>1.931775</v>
      </c>
      <c r="AF152" s="303">
        <v>1.6</v>
      </c>
      <c r="AG152" s="218">
        <v>1.9817750000000003</v>
      </c>
      <c r="AI152" s="303">
        <v>-2.95</v>
      </c>
      <c r="AJ152" s="218">
        <v>-2.568225</v>
      </c>
      <c r="AK152" s="103"/>
      <c r="AV152" s="36">
        <v>42394</v>
      </c>
      <c r="AW152" s="159">
        <v>0.573075</v>
      </c>
      <c r="AX152" s="159">
        <v>-24.367094754535998</v>
      </c>
      <c r="AY152" s="159"/>
      <c r="BA152" s="159">
        <v>0.27307500000000001</v>
      </c>
      <c r="BB152" s="159">
        <v>-23.496721249792319</v>
      </c>
      <c r="BC152" s="159"/>
      <c r="BE152" s="159">
        <v>4.2230749999999997</v>
      </c>
      <c r="BF152" s="159">
        <v>-22.432124073501182</v>
      </c>
      <c r="BG152" s="159"/>
      <c r="BI152" s="159">
        <v>2.373075</v>
      </c>
      <c r="BJ152" s="159">
        <v>-23.663824596811963</v>
      </c>
      <c r="BK152" s="159"/>
      <c r="BM152" s="159">
        <v>1.4230750000000001</v>
      </c>
      <c r="BN152" s="159">
        <v>-24.283008547470711</v>
      </c>
      <c r="BO152" s="159"/>
      <c r="BQ152" s="159">
        <v>2.873075</v>
      </c>
      <c r="BR152" s="159">
        <v>-23.189054129133176</v>
      </c>
      <c r="BS152" s="159"/>
      <c r="BU152" s="159">
        <v>-2.5769250000000001</v>
      </c>
      <c r="BV152" s="159">
        <v>-23.759579903397281</v>
      </c>
      <c r="BW152" s="159"/>
    </row>
    <row r="153" spans="1:75" x14ac:dyDescent="0.25">
      <c r="A153" s="95">
        <v>41299</v>
      </c>
      <c r="B153" s="36">
        <v>41299</v>
      </c>
      <c r="C153" s="303">
        <v>0.25</v>
      </c>
      <c r="D153" s="303">
        <v>-4.9999999999999989E-2</v>
      </c>
      <c r="E153" s="303">
        <v>3.9</v>
      </c>
      <c r="F153" s="303">
        <v>2.0499999999999998</v>
      </c>
      <c r="G153" s="303">
        <v>1.1000000000000001</v>
      </c>
      <c r="H153" s="303">
        <v>2.5499999999999998</v>
      </c>
      <c r="I153" s="303">
        <v>-2.9</v>
      </c>
      <c r="J153" s="105"/>
      <c r="K153" s="36">
        <v>42394</v>
      </c>
      <c r="L153" s="107">
        <v>-0.29330000000000001</v>
      </c>
      <c r="M153" s="98">
        <f t="shared" si="4"/>
        <v>-0.323075</v>
      </c>
      <c r="N153" s="107">
        <f t="shared" si="5"/>
        <v>-0.35228333333333345</v>
      </c>
      <c r="O153" s="264"/>
      <c r="P153" s="177">
        <v>42394</v>
      </c>
      <c r="Q153" s="303">
        <v>0.25</v>
      </c>
      <c r="R153" s="219">
        <v>0.573075</v>
      </c>
      <c r="T153" s="303">
        <v>-4.9999999999999989E-2</v>
      </c>
      <c r="U153" s="219">
        <v>0.27307500000000001</v>
      </c>
      <c r="W153" s="303">
        <v>3.9</v>
      </c>
      <c r="X153" s="219">
        <v>4.2230749999999997</v>
      </c>
      <c r="Z153" s="303">
        <v>2.0499999999999998</v>
      </c>
      <c r="AA153" s="219">
        <v>2.373075</v>
      </c>
      <c r="AC153" s="303">
        <v>1.1000000000000001</v>
      </c>
      <c r="AD153" s="218">
        <v>1.4230750000000001</v>
      </c>
      <c r="AF153" s="303">
        <v>2.5499999999999998</v>
      </c>
      <c r="AG153" s="218">
        <v>2.873075</v>
      </c>
      <c r="AI153" s="303">
        <v>-2.9</v>
      </c>
      <c r="AJ153" s="218">
        <v>-2.5769250000000001</v>
      </c>
      <c r="AK153" s="103"/>
      <c r="AV153" s="36">
        <v>42395</v>
      </c>
      <c r="AW153" s="159">
        <v>1.2126749999999999</v>
      </c>
      <c r="AX153" s="159">
        <v>-24.357094754535996</v>
      </c>
      <c r="AY153" s="159"/>
      <c r="BA153" s="159">
        <v>0.81267500000000004</v>
      </c>
      <c r="BB153" s="159">
        <v>-23.54672124979232</v>
      </c>
      <c r="BC153" s="159"/>
      <c r="BE153" s="159">
        <v>4.5626749999999996</v>
      </c>
      <c r="BF153" s="159">
        <v>-22.322124073501183</v>
      </c>
      <c r="BG153" s="159"/>
      <c r="BI153" s="159">
        <v>2.562675</v>
      </c>
      <c r="BJ153" s="159">
        <v>-23.613824596811963</v>
      </c>
      <c r="BK153" s="159"/>
      <c r="BM153" s="159">
        <v>1.9126750000000001</v>
      </c>
      <c r="BN153" s="159">
        <v>-24.27300854747071</v>
      </c>
      <c r="BO153" s="159"/>
      <c r="BQ153" s="159">
        <v>2.3626750000000003</v>
      </c>
      <c r="BR153" s="159">
        <v>-23.139054129133175</v>
      </c>
      <c r="BS153" s="159"/>
      <c r="BU153" s="159">
        <v>-1.5373250000000001</v>
      </c>
      <c r="BV153" s="159">
        <v>-23.759579903397281</v>
      </c>
      <c r="BW153" s="159"/>
    </row>
    <row r="154" spans="1:75" x14ac:dyDescent="0.25">
      <c r="A154" s="95">
        <v>41300</v>
      </c>
      <c r="B154" s="36">
        <v>41300</v>
      </c>
      <c r="C154" s="303">
        <v>0.95</v>
      </c>
      <c r="D154" s="303">
        <v>0.55000000000000004</v>
      </c>
      <c r="E154" s="303">
        <v>4.3</v>
      </c>
      <c r="F154" s="303">
        <v>2.2999999999999998</v>
      </c>
      <c r="G154" s="303">
        <v>1.6500000000000001</v>
      </c>
      <c r="H154" s="303">
        <v>2.1</v>
      </c>
      <c r="I154" s="303">
        <v>-1.8</v>
      </c>
      <c r="J154" s="105"/>
      <c r="K154" s="36">
        <v>42395</v>
      </c>
      <c r="L154" s="107">
        <v>-0.23205000000000009</v>
      </c>
      <c r="M154" s="98">
        <f t="shared" si="4"/>
        <v>-0.26267500000000005</v>
      </c>
      <c r="N154" s="107">
        <f t="shared" si="5"/>
        <v>-0.29273333333333335</v>
      </c>
      <c r="O154" s="264"/>
      <c r="P154" s="177">
        <v>42395</v>
      </c>
      <c r="Q154" s="303">
        <v>0.95</v>
      </c>
      <c r="R154" s="219">
        <v>1.2126749999999999</v>
      </c>
      <c r="T154" s="303">
        <v>0.55000000000000004</v>
      </c>
      <c r="U154" s="219">
        <v>0.81267500000000004</v>
      </c>
      <c r="W154" s="303">
        <v>4.3</v>
      </c>
      <c r="X154" s="219">
        <v>4.5626749999999996</v>
      </c>
      <c r="Z154" s="303">
        <v>2.2999999999999998</v>
      </c>
      <c r="AA154" s="219">
        <v>2.562675</v>
      </c>
      <c r="AC154" s="303">
        <v>1.6500000000000001</v>
      </c>
      <c r="AD154" s="218">
        <v>1.9126750000000001</v>
      </c>
      <c r="AF154" s="303">
        <v>2.1</v>
      </c>
      <c r="AG154" s="218">
        <v>2.3626750000000003</v>
      </c>
      <c r="AI154" s="303">
        <v>-1.8</v>
      </c>
      <c r="AJ154" s="218">
        <v>-1.5373250000000001</v>
      </c>
      <c r="AK154" s="103"/>
      <c r="AV154" s="316">
        <v>42396</v>
      </c>
      <c r="AW154" s="159">
        <v>0.95057500000000006</v>
      </c>
      <c r="AX154" s="159">
        <v>-24.407094754535997</v>
      </c>
      <c r="AY154" s="159"/>
      <c r="BA154" s="159">
        <v>1.750575</v>
      </c>
      <c r="BB154" s="159">
        <v>-23.536721249792318</v>
      </c>
      <c r="BC154" s="159"/>
      <c r="BE154" s="159">
        <v>3.8505750000000005</v>
      </c>
      <c r="BF154" s="159">
        <v>-22.222124073501181</v>
      </c>
      <c r="BG154" s="159"/>
      <c r="BI154" s="159">
        <v>4.1005750000000001</v>
      </c>
      <c r="BJ154" s="159">
        <v>-23.503824596811963</v>
      </c>
      <c r="BK154" s="159"/>
      <c r="BM154" s="159">
        <v>1.5505750000000003</v>
      </c>
      <c r="BN154" s="159">
        <v>-24.263008547470708</v>
      </c>
      <c r="BO154" s="159"/>
      <c r="BQ154" s="159">
        <v>1.7005750000000002</v>
      </c>
      <c r="BR154" s="159">
        <v>-23.129054129133173</v>
      </c>
      <c r="BS154" s="159"/>
      <c r="BU154" s="159">
        <v>0.70057499999999995</v>
      </c>
      <c r="BV154" s="159">
        <v>-23.759579903397281</v>
      </c>
      <c r="BW154" s="159"/>
    </row>
    <row r="155" spans="1:75" x14ac:dyDescent="0.25">
      <c r="A155" s="95">
        <v>41301</v>
      </c>
      <c r="B155" s="36">
        <v>41301</v>
      </c>
      <c r="C155" s="303">
        <v>0.75</v>
      </c>
      <c r="D155" s="303">
        <v>1.5499999999999998</v>
      </c>
      <c r="E155" s="303">
        <v>3.6500000000000004</v>
      </c>
      <c r="F155" s="303">
        <v>3.9</v>
      </c>
      <c r="G155" s="303">
        <v>1.35</v>
      </c>
      <c r="H155" s="303">
        <v>1.5</v>
      </c>
      <c r="I155" s="303">
        <v>0.49999999999999989</v>
      </c>
      <c r="J155" s="105"/>
      <c r="K155" s="36">
        <v>42396</v>
      </c>
      <c r="L155" s="107">
        <v>-0.16910000000000008</v>
      </c>
      <c r="M155" s="98">
        <f t="shared" si="4"/>
        <v>-0.20057500000000009</v>
      </c>
      <c r="N155" s="107">
        <f t="shared" si="5"/>
        <v>-0.2314833333333334</v>
      </c>
      <c r="O155" s="264"/>
      <c r="P155" s="177">
        <v>42396</v>
      </c>
      <c r="Q155" s="303">
        <v>0.75</v>
      </c>
      <c r="R155" s="219">
        <v>0.95057500000000006</v>
      </c>
      <c r="T155" s="303">
        <v>1.5499999999999998</v>
      </c>
      <c r="U155" s="219">
        <v>1.750575</v>
      </c>
      <c r="W155" s="303">
        <v>3.6500000000000004</v>
      </c>
      <c r="X155" s="219">
        <v>3.8505750000000005</v>
      </c>
      <c r="Z155" s="303">
        <v>3.9</v>
      </c>
      <c r="AA155" s="219">
        <v>4.1005750000000001</v>
      </c>
      <c r="AC155" s="303">
        <v>1.35</v>
      </c>
      <c r="AD155" s="218">
        <v>1.5505750000000003</v>
      </c>
      <c r="AF155" s="303">
        <v>1.5</v>
      </c>
      <c r="AG155" s="218">
        <v>1.7005750000000002</v>
      </c>
      <c r="AI155" s="303">
        <v>0.49999999999999989</v>
      </c>
      <c r="AJ155" s="218">
        <v>0.70057499999999995</v>
      </c>
      <c r="AK155" s="103"/>
      <c r="AV155" s="36">
        <v>42397</v>
      </c>
      <c r="AW155" s="159">
        <v>-0.91322499999999995</v>
      </c>
      <c r="AX155" s="159">
        <v>-24.391094754535999</v>
      </c>
      <c r="AY155" s="159"/>
      <c r="BA155" s="159">
        <v>2.2367750000000002</v>
      </c>
      <c r="BB155" s="159">
        <v>-23.486721249792318</v>
      </c>
      <c r="BC155" s="159"/>
      <c r="BE155" s="159">
        <v>2.0367750000000004</v>
      </c>
      <c r="BF155" s="159">
        <v>-22.17212407350118</v>
      </c>
      <c r="BG155" s="159"/>
      <c r="BI155" s="159">
        <v>5.3367749999999994</v>
      </c>
      <c r="BJ155" s="159">
        <v>-23.373824596811964</v>
      </c>
      <c r="BK155" s="159"/>
      <c r="BM155" s="159">
        <v>1.286775</v>
      </c>
      <c r="BN155" s="159">
        <v>-24.253008547470706</v>
      </c>
      <c r="BO155" s="159"/>
      <c r="BQ155" s="159">
        <v>1.9367750000000001</v>
      </c>
      <c r="BR155" s="159">
        <v>-23.119054129133172</v>
      </c>
      <c r="BS155" s="159"/>
      <c r="BU155" s="159">
        <v>0.33677500000000005</v>
      </c>
      <c r="BV155" s="159">
        <v>-23.759579903397281</v>
      </c>
      <c r="BW155" s="159"/>
    </row>
    <row r="156" spans="1:75" s="100" customFormat="1" ht="15.75" thickBot="1" x14ac:dyDescent="0.3">
      <c r="A156" s="262">
        <v>41302</v>
      </c>
      <c r="B156" s="260">
        <v>41302</v>
      </c>
      <c r="C156" s="303">
        <v>-1.05</v>
      </c>
      <c r="D156" s="303">
        <v>2.1</v>
      </c>
      <c r="E156" s="303">
        <v>1.9000000000000001</v>
      </c>
      <c r="F156" s="303">
        <v>5.1999999999999993</v>
      </c>
      <c r="G156" s="303">
        <v>1.1499999999999999</v>
      </c>
      <c r="H156" s="303">
        <v>1.8</v>
      </c>
      <c r="I156" s="303">
        <v>0.19999999999999996</v>
      </c>
      <c r="J156" s="105"/>
      <c r="K156" s="36">
        <v>42397</v>
      </c>
      <c r="L156" s="264">
        <v>-0.10445000000000015</v>
      </c>
      <c r="M156" s="98">
        <f t="shared" si="4"/>
        <v>-0.13677500000000012</v>
      </c>
      <c r="N156" s="264">
        <f t="shared" si="5"/>
        <v>-0.16853333333333342</v>
      </c>
      <c r="O156" s="264"/>
      <c r="P156" s="177">
        <v>42397</v>
      </c>
      <c r="Q156" s="303">
        <v>-1.05</v>
      </c>
      <c r="R156" s="219">
        <v>-0.91322499999999995</v>
      </c>
      <c r="S156" s="183"/>
      <c r="T156" s="303">
        <v>2.1</v>
      </c>
      <c r="U156" s="219">
        <v>2.2367750000000002</v>
      </c>
      <c r="V156" s="183"/>
      <c r="W156" s="303">
        <v>1.9000000000000001</v>
      </c>
      <c r="X156" s="219">
        <v>2.0367750000000004</v>
      </c>
      <c r="Y156" s="183"/>
      <c r="Z156" s="303">
        <v>5.1999999999999993</v>
      </c>
      <c r="AA156" s="219">
        <v>5.3367749999999994</v>
      </c>
      <c r="AB156" s="183"/>
      <c r="AC156" s="303">
        <v>1.1499999999999999</v>
      </c>
      <c r="AD156" s="218">
        <v>1.286775</v>
      </c>
      <c r="AE156" s="183"/>
      <c r="AF156" s="303">
        <v>1.8</v>
      </c>
      <c r="AG156" s="218">
        <v>1.9367750000000001</v>
      </c>
      <c r="AH156" s="171"/>
      <c r="AI156" s="303">
        <v>0.19999999999999996</v>
      </c>
      <c r="AJ156" s="218">
        <v>0.33677500000000005</v>
      </c>
      <c r="AK156" s="103"/>
      <c r="AV156" s="36">
        <v>42398</v>
      </c>
      <c r="AW156" s="159">
        <v>-0.82872499999999993</v>
      </c>
      <c r="AX156" s="159">
        <v>-24.391094754535999</v>
      </c>
      <c r="AY156" s="159"/>
      <c r="BA156" s="159">
        <v>0.27127500000000015</v>
      </c>
      <c r="BB156" s="159">
        <v>-23.536721249792318</v>
      </c>
      <c r="BC156" s="159"/>
      <c r="BE156" s="159">
        <v>1.071275</v>
      </c>
      <c r="BF156" s="159">
        <v>-22.162124073501179</v>
      </c>
      <c r="BG156" s="159"/>
      <c r="BI156" s="159">
        <v>4.321275</v>
      </c>
      <c r="BJ156" s="159">
        <v>-23.263824596811965</v>
      </c>
      <c r="BK156" s="159"/>
      <c r="BM156" s="159">
        <v>1.5212750000000002</v>
      </c>
      <c r="BN156" s="159">
        <v>-24.243008547470705</v>
      </c>
      <c r="BO156" s="159"/>
      <c r="BQ156" s="159">
        <v>4.1212749999999998</v>
      </c>
      <c r="BR156" s="159">
        <v>-23.009054129133172</v>
      </c>
      <c r="BS156" s="159"/>
      <c r="BU156" s="159">
        <v>-3.678725</v>
      </c>
      <c r="BV156" s="159">
        <v>-23.759579903397281</v>
      </c>
      <c r="BW156" s="159">
        <v>-24.792027777777776</v>
      </c>
    </row>
    <row r="157" spans="1:75" ht="15.75" thickBot="1" x14ac:dyDescent="0.3">
      <c r="A157" s="262">
        <v>41303</v>
      </c>
      <c r="B157" s="260">
        <v>41303</v>
      </c>
      <c r="C157" s="303">
        <v>-0.9</v>
      </c>
      <c r="D157" s="303">
        <v>0.20000000000000007</v>
      </c>
      <c r="E157" s="303">
        <v>1</v>
      </c>
      <c r="F157" s="303">
        <v>4.25</v>
      </c>
      <c r="G157" s="303">
        <v>1.4500000000000002</v>
      </c>
      <c r="H157" s="303">
        <v>4.05</v>
      </c>
      <c r="I157" s="303">
        <v>-3.75</v>
      </c>
      <c r="J157" s="105"/>
      <c r="K157" s="36">
        <v>42398</v>
      </c>
      <c r="L157" s="264">
        <v>-3.8100000000000023E-2</v>
      </c>
      <c r="M157" s="98">
        <f t="shared" si="4"/>
        <v>-7.1275000000000088E-2</v>
      </c>
      <c r="N157" s="264">
        <f t="shared" si="5"/>
        <v>-0.10388333333333342</v>
      </c>
      <c r="O157" s="264"/>
      <c r="P157" s="177">
        <v>42398</v>
      </c>
      <c r="Q157" s="303">
        <v>-0.9</v>
      </c>
      <c r="R157" s="219">
        <v>-0.82872499999999993</v>
      </c>
      <c r="S157" s="183"/>
      <c r="T157" s="303">
        <v>0.20000000000000007</v>
      </c>
      <c r="U157" s="219">
        <v>0.27127500000000015</v>
      </c>
      <c r="V157" s="183"/>
      <c r="W157" s="303">
        <v>1</v>
      </c>
      <c r="X157" s="219">
        <v>1.071275</v>
      </c>
      <c r="Y157" s="183"/>
      <c r="Z157" s="303">
        <v>4.25</v>
      </c>
      <c r="AA157" s="219">
        <v>4.321275</v>
      </c>
      <c r="AB157" s="183"/>
      <c r="AC157" s="303">
        <v>1.4500000000000002</v>
      </c>
      <c r="AD157" s="218">
        <v>1.5212750000000002</v>
      </c>
      <c r="AE157" s="183"/>
      <c r="AF157" s="303">
        <v>4.05</v>
      </c>
      <c r="AG157" s="218">
        <v>4.1212749999999998</v>
      </c>
      <c r="AH157" s="171"/>
      <c r="AI157" s="303">
        <v>-3.75</v>
      </c>
      <c r="AJ157" s="218">
        <v>-3.678725</v>
      </c>
      <c r="AK157" s="103">
        <v>-24.792027777777776</v>
      </c>
      <c r="AV157" s="36">
        <v>42399</v>
      </c>
      <c r="AW157" s="159">
        <v>0.50407500000000005</v>
      </c>
      <c r="AX157" s="159">
        <v>-24.391094754535999</v>
      </c>
      <c r="AY157" s="159"/>
      <c r="BA157" s="159">
        <v>-1.095925</v>
      </c>
      <c r="BB157" s="159">
        <v>-23.586721249792319</v>
      </c>
      <c r="BC157" s="159"/>
      <c r="BE157" s="159">
        <v>2.204075</v>
      </c>
      <c r="BF157" s="159">
        <v>-22.112124073501178</v>
      </c>
      <c r="BG157" s="159"/>
      <c r="BI157" s="159">
        <v>2.7540749999999998</v>
      </c>
      <c r="BJ157" s="159">
        <v>-23.213824596811964</v>
      </c>
      <c r="BK157" s="159"/>
      <c r="BM157" s="159">
        <v>0.45407500000000006</v>
      </c>
      <c r="BN157" s="159">
        <v>-24.293008547470706</v>
      </c>
      <c r="BO157" s="159"/>
      <c r="BQ157" s="159">
        <v>4.5540750000000001</v>
      </c>
      <c r="BR157" s="311">
        <v>-22.899054129133173</v>
      </c>
      <c r="BS157" s="228">
        <v>-22.853287037037035</v>
      </c>
      <c r="BU157" s="159">
        <v>-4.1459250000000001</v>
      </c>
      <c r="BV157" s="159">
        <v>-23.759579903397281</v>
      </c>
      <c r="BW157" s="159"/>
    </row>
    <row r="158" spans="1:75" x14ac:dyDescent="0.25">
      <c r="A158" s="95">
        <v>41304</v>
      </c>
      <c r="B158" s="36">
        <v>41304</v>
      </c>
      <c r="C158" s="303">
        <v>0.5</v>
      </c>
      <c r="D158" s="303">
        <v>-1.1000000000000001</v>
      </c>
      <c r="E158" s="303">
        <v>2.2000000000000002</v>
      </c>
      <c r="F158" s="303">
        <v>2.75</v>
      </c>
      <c r="G158" s="303">
        <v>0.45000000000000007</v>
      </c>
      <c r="H158" s="303">
        <v>4.55</v>
      </c>
      <c r="I158" s="303">
        <v>-4.1500000000000004</v>
      </c>
      <c r="J158" s="105"/>
      <c r="K158" s="36">
        <v>42399</v>
      </c>
      <c r="L158" s="107">
        <v>2.9950000000000032E-2</v>
      </c>
      <c r="M158" s="98">
        <f t="shared" si="4"/>
        <v>-4.0749999999999953E-3</v>
      </c>
      <c r="N158" s="107">
        <f t="shared" si="5"/>
        <v>-3.7533333333333384E-2</v>
      </c>
      <c r="O158" s="264"/>
      <c r="P158" s="177">
        <v>42399</v>
      </c>
      <c r="Q158" s="303">
        <v>0.5</v>
      </c>
      <c r="R158" s="219">
        <v>0.50407500000000005</v>
      </c>
      <c r="T158" s="303">
        <v>-1.1000000000000001</v>
      </c>
      <c r="U158" s="219">
        <v>-1.095925</v>
      </c>
      <c r="W158" s="303">
        <v>2.2000000000000002</v>
      </c>
      <c r="X158" s="219">
        <v>2.204075</v>
      </c>
      <c r="Z158" s="303">
        <v>2.75</v>
      </c>
      <c r="AA158" s="219">
        <v>2.7540749999999998</v>
      </c>
      <c r="AC158" s="303">
        <v>0.45000000000000007</v>
      </c>
      <c r="AD158" s="218">
        <v>0.45407500000000006</v>
      </c>
      <c r="AF158" s="303">
        <v>4.55</v>
      </c>
      <c r="AG158" s="218">
        <v>4.5540750000000001</v>
      </c>
      <c r="AH158" s="103">
        <v>-22.853287037037035</v>
      </c>
      <c r="AI158" s="303">
        <v>-4.1500000000000004</v>
      </c>
      <c r="AJ158" s="218">
        <v>-4.1459250000000001</v>
      </c>
      <c r="AK158" s="103"/>
      <c r="AV158" s="36">
        <v>42400</v>
      </c>
      <c r="AW158" s="159">
        <v>0.48517500000000002</v>
      </c>
      <c r="AX158" s="159">
        <v>-24.391094754535999</v>
      </c>
      <c r="AY158" s="159"/>
      <c r="BA158" s="159">
        <v>-3.2648249999999996</v>
      </c>
      <c r="BB158" s="159">
        <v>-23.650721249792319</v>
      </c>
      <c r="BC158" s="159">
        <v>-23.457222222222221</v>
      </c>
      <c r="BE158" s="159">
        <v>2.1851750000000001</v>
      </c>
      <c r="BF158" s="159">
        <v>-22.062124073501177</v>
      </c>
      <c r="BG158" s="159"/>
      <c r="BI158" s="159">
        <v>2.0351750000000002</v>
      </c>
      <c r="BJ158" s="159">
        <v>-23.163824596811963</v>
      </c>
      <c r="BK158" s="159"/>
      <c r="BM158" s="159">
        <v>-1.4648250000000003</v>
      </c>
      <c r="BN158" s="159">
        <v>-24.343008547470706</v>
      </c>
      <c r="BO158" s="159">
        <v>-23.580666666666662</v>
      </c>
      <c r="BQ158" s="159">
        <v>2.2851750000000002</v>
      </c>
      <c r="BR158" s="159">
        <v>-22.849054129133172</v>
      </c>
      <c r="BS158" s="159"/>
      <c r="BU158" s="159">
        <v>-1.8148249999999999</v>
      </c>
      <c r="BV158" s="159">
        <v>-23.759579903397281</v>
      </c>
      <c r="BW158" s="159"/>
    </row>
    <row r="159" spans="1:75" ht="15.75" thickBot="1" x14ac:dyDescent="0.3">
      <c r="A159" s="95">
        <v>41305</v>
      </c>
      <c r="B159" s="36">
        <v>41305</v>
      </c>
      <c r="C159" s="303">
        <v>0.55000000000000004</v>
      </c>
      <c r="D159" s="303">
        <v>-3.1999999999999997</v>
      </c>
      <c r="E159" s="303">
        <v>2.25</v>
      </c>
      <c r="F159" s="303">
        <v>2.1</v>
      </c>
      <c r="G159" s="303">
        <v>-1.4000000000000001</v>
      </c>
      <c r="H159" s="303">
        <v>2.35</v>
      </c>
      <c r="I159" s="303">
        <v>-1.75</v>
      </c>
      <c r="J159" s="105"/>
      <c r="K159" s="36">
        <v>42400</v>
      </c>
      <c r="L159" s="107">
        <v>9.9700000000000011E-2</v>
      </c>
      <c r="M159" s="98">
        <f t="shared" si="4"/>
        <v>6.4825000000000021E-2</v>
      </c>
      <c r="N159" s="107">
        <f t="shared" si="5"/>
        <v>3.0516666666666675E-2</v>
      </c>
      <c r="O159" s="264"/>
      <c r="P159" s="177">
        <v>42400</v>
      </c>
      <c r="Q159" s="303">
        <v>0.55000000000000004</v>
      </c>
      <c r="R159" s="219">
        <v>0.48517500000000002</v>
      </c>
      <c r="T159" s="303">
        <v>-3.1999999999999997</v>
      </c>
      <c r="U159" s="219">
        <v>-3.2648249999999996</v>
      </c>
      <c r="V159" s="182">
        <v>-23.457222222222221</v>
      </c>
      <c r="W159" s="303">
        <v>2.25</v>
      </c>
      <c r="X159" s="219">
        <v>2.1851750000000001</v>
      </c>
      <c r="Z159" s="303">
        <v>2.1</v>
      </c>
      <c r="AA159" s="219">
        <v>2.0351750000000002</v>
      </c>
      <c r="AC159" s="303">
        <v>-1.4000000000000001</v>
      </c>
      <c r="AD159" s="218">
        <v>-1.4648250000000003</v>
      </c>
      <c r="AE159" s="182">
        <v>-23.580666666666662</v>
      </c>
      <c r="AF159" s="303">
        <v>2.35</v>
      </c>
      <c r="AG159" s="218">
        <v>2.2851750000000002</v>
      </c>
      <c r="AI159" s="303">
        <v>-1.75</v>
      </c>
      <c r="AJ159" s="218">
        <v>-1.8148249999999999</v>
      </c>
      <c r="AK159" s="103"/>
      <c r="AV159" s="36">
        <v>42401</v>
      </c>
      <c r="AW159" s="159">
        <v>0.71457500000000007</v>
      </c>
      <c r="AX159" s="159">
        <v>-24.391094754535999</v>
      </c>
      <c r="AY159" s="159"/>
      <c r="BA159" s="159">
        <v>-7.3354249999999999</v>
      </c>
      <c r="BB159" s="159">
        <v>-23.63672124979232</v>
      </c>
      <c r="BC159" s="159"/>
      <c r="BE159" s="159">
        <v>1.814575</v>
      </c>
      <c r="BF159" s="159">
        <v>-22.052124073501176</v>
      </c>
      <c r="BG159" s="159"/>
      <c r="BI159" s="159">
        <v>1.0145749999999998</v>
      </c>
      <c r="BJ159" s="159">
        <v>-23.153824596811962</v>
      </c>
      <c r="BK159" s="159"/>
      <c r="BM159" s="159">
        <v>-4.2354249999999993</v>
      </c>
      <c r="BN159" s="159">
        <v>-24.383008547470705</v>
      </c>
      <c r="BO159" s="159"/>
      <c r="BQ159" s="159">
        <v>1.6145749999999999</v>
      </c>
      <c r="BR159" s="159">
        <v>-22.839054129133171</v>
      </c>
      <c r="BS159" s="159"/>
      <c r="BU159" s="159">
        <v>0.31457499999999994</v>
      </c>
      <c r="BV159" s="159">
        <v>-23.759579903397281</v>
      </c>
      <c r="BW159" s="159"/>
    </row>
    <row r="160" spans="1:75" ht="15.75" thickBot="1" x14ac:dyDescent="0.3">
      <c r="A160" s="95">
        <v>41306</v>
      </c>
      <c r="B160" s="36">
        <v>41306</v>
      </c>
      <c r="C160" s="303">
        <v>0.85000000000000009</v>
      </c>
      <c r="D160" s="303">
        <v>-7.2</v>
      </c>
      <c r="E160" s="303">
        <v>1.95</v>
      </c>
      <c r="F160" s="303">
        <v>1.1499999999999999</v>
      </c>
      <c r="G160" s="303">
        <v>-4.0999999999999996</v>
      </c>
      <c r="H160" s="303">
        <v>1.75</v>
      </c>
      <c r="I160" s="303">
        <v>0.44999999999999996</v>
      </c>
      <c r="J160" s="105"/>
      <c r="K160" s="36">
        <v>42401</v>
      </c>
      <c r="L160" s="107">
        <v>0.17115000000000002</v>
      </c>
      <c r="M160" s="98">
        <f t="shared" si="4"/>
        <v>0.13542500000000002</v>
      </c>
      <c r="N160" s="107">
        <f t="shared" si="5"/>
        <v>0.10026666666666668</v>
      </c>
      <c r="O160" s="264"/>
      <c r="P160" s="177">
        <v>42401</v>
      </c>
      <c r="Q160" s="303">
        <v>0.85000000000000009</v>
      </c>
      <c r="R160" s="219">
        <v>0.71457500000000007</v>
      </c>
      <c r="T160" s="303">
        <v>-7.2</v>
      </c>
      <c r="U160" s="219">
        <v>-7.3354249999999999</v>
      </c>
      <c r="W160" s="303">
        <v>1.95</v>
      </c>
      <c r="X160" s="219">
        <v>1.814575</v>
      </c>
      <c r="Z160" s="303">
        <v>1.1499999999999999</v>
      </c>
      <c r="AA160" s="219">
        <v>1.0145749999999998</v>
      </c>
      <c r="AC160" s="303">
        <v>-4.0999999999999996</v>
      </c>
      <c r="AD160" s="218">
        <v>-4.2354249999999993</v>
      </c>
      <c r="AF160" s="303">
        <v>1.75</v>
      </c>
      <c r="AG160" s="218">
        <v>1.6145749999999999</v>
      </c>
      <c r="AI160" s="303">
        <v>0.44999999999999996</v>
      </c>
      <c r="AJ160" s="218">
        <v>0.31457499999999994</v>
      </c>
      <c r="AK160" s="103"/>
      <c r="AV160" s="36">
        <v>42402</v>
      </c>
      <c r="AW160" s="159">
        <v>-0.85772499999999996</v>
      </c>
      <c r="AX160" s="159">
        <v>-24.391094754535999</v>
      </c>
      <c r="AY160" s="159"/>
      <c r="BA160" s="159">
        <v>-7.3077250000000005</v>
      </c>
      <c r="BB160" s="159">
        <v>-23.61672124979232</v>
      </c>
      <c r="BC160" s="159"/>
      <c r="BE160" s="159">
        <v>1.942275</v>
      </c>
      <c r="BF160" s="311">
        <v>-22.042124073501174</v>
      </c>
      <c r="BG160" s="228">
        <v>-22.166666666666668</v>
      </c>
      <c r="BI160" s="159">
        <v>-1.0077249999999998</v>
      </c>
      <c r="BJ160" s="159">
        <v>-23.278824596811962</v>
      </c>
      <c r="BK160" s="159">
        <v>-22.844055555555556</v>
      </c>
      <c r="BM160" s="159">
        <v>-7.4577249999999999</v>
      </c>
      <c r="BN160" s="159">
        <v>-24.34900854747071</v>
      </c>
      <c r="BO160" s="159"/>
      <c r="BQ160" s="159">
        <v>2.0422750000000001</v>
      </c>
      <c r="BR160" s="159">
        <v>-22.78905412913317</v>
      </c>
      <c r="BS160" s="159"/>
      <c r="BU160" s="159">
        <v>0.24227500000000002</v>
      </c>
      <c r="BV160" s="159">
        <v>-23.759579903397281</v>
      </c>
      <c r="BW160" s="159"/>
    </row>
    <row r="161" spans="1:75" x14ac:dyDescent="0.25">
      <c r="A161" s="95">
        <v>41307</v>
      </c>
      <c r="B161" s="36">
        <v>41307</v>
      </c>
      <c r="C161" s="303">
        <v>-0.65</v>
      </c>
      <c r="D161" s="303">
        <v>-7.1000000000000005</v>
      </c>
      <c r="E161" s="303">
        <v>2.15</v>
      </c>
      <c r="F161" s="303">
        <v>-0.79999999999999993</v>
      </c>
      <c r="G161" s="303">
        <v>-7.25</v>
      </c>
      <c r="H161" s="303">
        <v>2.25</v>
      </c>
      <c r="I161" s="303">
        <v>0.44999999999999996</v>
      </c>
      <c r="J161" s="105"/>
      <c r="K161" s="36">
        <v>42402</v>
      </c>
      <c r="L161" s="107">
        <v>0.24429999999999985</v>
      </c>
      <c r="M161" s="98">
        <f t="shared" si="4"/>
        <v>0.20772499999999994</v>
      </c>
      <c r="N161" s="107">
        <f t="shared" si="5"/>
        <v>0.17171666666666663</v>
      </c>
      <c r="O161" s="264"/>
      <c r="P161" s="177">
        <v>42402</v>
      </c>
      <c r="Q161" s="303">
        <v>-0.65</v>
      </c>
      <c r="R161" s="219">
        <v>-0.85772499999999996</v>
      </c>
      <c r="T161" s="303">
        <v>-7.1000000000000005</v>
      </c>
      <c r="U161" s="219">
        <v>-7.3077250000000005</v>
      </c>
      <c r="W161" s="303">
        <v>2.15</v>
      </c>
      <c r="X161" s="219">
        <v>1.942275</v>
      </c>
      <c r="Y161" s="182">
        <v>-22.166666666666668</v>
      </c>
      <c r="Z161" s="303">
        <v>-0.79999999999999993</v>
      </c>
      <c r="AA161" s="219">
        <v>-1.0077249999999998</v>
      </c>
      <c r="AB161" s="182">
        <v>-22.844055555555556</v>
      </c>
      <c r="AC161" s="303">
        <v>-7.25</v>
      </c>
      <c r="AD161" s="218">
        <v>-7.4577249999999999</v>
      </c>
      <c r="AF161" s="303">
        <v>2.25</v>
      </c>
      <c r="AG161" s="218">
        <v>2.0422750000000001</v>
      </c>
      <c r="AI161" s="303">
        <v>0.44999999999999996</v>
      </c>
      <c r="AJ161" s="218">
        <v>0.24227500000000002</v>
      </c>
      <c r="AK161" s="103"/>
      <c r="AV161" s="36">
        <v>42403</v>
      </c>
      <c r="AW161" s="159">
        <v>-1.231725</v>
      </c>
      <c r="AX161" s="159">
        <v>-24.355094754535997</v>
      </c>
      <c r="AY161" s="159"/>
      <c r="BA161" s="159">
        <v>-5.8817249999999994</v>
      </c>
      <c r="BB161" s="159">
        <v>-23.596721249792321</v>
      </c>
      <c r="BC161" s="159"/>
      <c r="BE161" s="159">
        <v>1.668275</v>
      </c>
      <c r="BF161" s="159">
        <v>-22.032124073501173</v>
      </c>
      <c r="BG161" s="159"/>
      <c r="BI161" s="159">
        <v>-3.1317249999999994</v>
      </c>
      <c r="BJ161" s="159">
        <v>-23.342824596811962</v>
      </c>
      <c r="BK161" s="159"/>
      <c r="BM161" s="159">
        <v>-9.1817250000000001</v>
      </c>
      <c r="BN161" s="159">
        <v>-24.329008547470711</v>
      </c>
      <c r="BO161" s="159"/>
      <c r="BQ161" s="159">
        <v>3.4182750000000004</v>
      </c>
      <c r="BR161" s="159">
        <v>-22.689054129133169</v>
      </c>
      <c r="BS161" s="159"/>
      <c r="BU161" s="159">
        <v>-3.5317249999999998</v>
      </c>
      <c r="BV161" s="159">
        <v>-23.731579903397282</v>
      </c>
      <c r="BW161" s="159"/>
    </row>
    <row r="162" spans="1:75" x14ac:dyDescent="0.25">
      <c r="A162" s="95">
        <v>41308</v>
      </c>
      <c r="B162" s="36">
        <v>41308</v>
      </c>
      <c r="C162" s="303">
        <v>-0.95000000000000007</v>
      </c>
      <c r="D162" s="303">
        <v>-5.6</v>
      </c>
      <c r="E162" s="303">
        <v>1.95</v>
      </c>
      <c r="F162" s="303">
        <v>-2.8499999999999996</v>
      </c>
      <c r="G162" s="303">
        <v>-8.9</v>
      </c>
      <c r="H162" s="303">
        <v>3.7</v>
      </c>
      <c r="I162" s="303">
        <v>-3.25</v>
      </c>
      <c r="J162" s="105"/>
      <c r="K162" s="36">
        <v>42403</v>
      </c>
      <c r="L162" s="107">
        <v>0.31914999999999993</v>
      </c>
      <c r="M162" s="98">
        <f t="shared" si="4"/>
        <v>0.28172499999999989</v>
      </c>
      <c r="N162" s="107">
        <f t="shared" si="5"/>
        <v>0.24486666666666659</v>
      </c>
      <c r="O162" s="264"/>
      <c r="P162" s="177">
        <v>42403</v>
      </c>
      <c r="Q162" s="303">
        <v>-0.95000000000000007</v>
      </c>
      <c r="R162" s="219">
        <v>-1.231725</v>
      </c>
      <c r="T162" s="303">
        <v>-5.6</v>
      </c>
      <c r="U162" s="219">
        <v>-5.8817249999999994</v>
      </c>
      <c r="W162" s="303">
        <v>1.95</v>
      </c>
      <c r="X162" s="219">
        <v>1.668275</v>
      </c>
      <c r="Z162" s="303">
        <v>-2.8499999999999996</v>
      </c>
      <c r="AA162" s="219">
        <v>-3.1317249999999994</v>
      </c>
      <c r="AC162" s="303">
        <v>-8.9</v>
      </c>
      <c r="AD162" s="218">
        <v>-9.1817250000000001</v>
      </c>
      <c r="AF162" s="303">
        <v>3.7</v>
      </c>
      <c r="AG162" s="218">
        <v>3.4182750000000004</v>
      </c>
      <c r="AI162" s="303">
        <v>-3.25</v>
      </c>
      <c r="AJ162" s="218">
        <v>-3.5317249999999998</v>
      </c>
      <c r="AK162" s="103"/>
      <c r="AV162" s="36">
        <v>42404</v>
      </c>
      <c r="AW162" s="159">
        <v>0.29257500000000003</v>
      </c>
      <c r="AX162" s="159">
        <v>-24.355094754535997</v>
      </c>
      <c r="AY162" s="159"/>
      <c r="BA162" s="159">
        <v>-7.3574250000000001</v>
      </c>
      <c r="BB162" s="159">
        <v>-23.576721249792321</v>
      </c>
      <c r="BC162" s="159"/>
      <c r="BE162" s="159">
        <v>1.6425749999999999</v>
      </c>
      <c r="BF162" s="159">
        <v>-22.022124073501171</v>
      </c>
      <c r="BG162" s="159"/>
      <c r="BI162" s="159">
        <v>-1.0574249999999998</v>
      </c>
      <c r="BJ162" s="159">
        <v>-23.392824596811963</v>
      </c>
      <c r="BK162" s="159"/>
      <c r="BM162" s="159">
        <v>-7.2074249999999997</v>
      </c>
      <c r="BN162" s="159">
        <v>-24.309008547470711</v>
      </c>
      <c r="BO162" s="159"/>
      <c r="BQ162" s="159">
        <v>3.6925749999999997</v>
      </c>
      <c r="BR162" s="159">
        <v>-22.589054129133167</v>
      </c>
      <c r="BS162" s="159"/>
      <c r="BU162" s="159">
        <v>-9.6574249999999999</v>
      </c>
      <c r="BV162" s="159">
        <v>-23.711579903397283</v>
      </c>
      <c r="BW162" s="159"/>
    </row>
    <row r="163" spans="1:75" x14ac:dyDescent="0.25">
      <c r="A163" s="95">
        <v>41309</v>
      </c>
      <c r="B163" s="36">
        <v>41309</v>
      </c>
      <c r="C163" s="303">
        <v>0.65</v>
      </c>
      <c r="D163" s="303">
        <v>-7</v>
      </c>
      <c r="E163" s="303">
        <v>2</v>
      </c>
      <c r="F163" s="303">
        <v>-0.7</v>
      </c>
      <c r="G163" s="303">
        <v>-6.85</v>
      </c>
      <c r="H163" s="303">
        <v>4.05</v>
      </c>
      <c r="I163" s="303">
        <v>-9.3000000000000007</v>
      </c>
      <c r="J163" s="105"/>
      <c r="K163" s="36">
        <v>42404</v>
      </c>
      <c r="L163" s="107">
        <v>0.39570000000000005</v>
      </c>
      <c r="M163" s="98">
        <f t="shared" si="4"/>
        <v>0.35742499999999999</v>
      </c>
      <c r="N163" s="107">
        <f t="shared" si="5"/>
        <v>0.31971666666666659</v>
      </c>
      <c r="O163" s="264"/>
      <c r="P163" s="177">
        <v>42404</v>
      </c>
      <c r="Q163" s="303">
        <v>0.65</v>
      </c>
      <c r="R163" s="219">
        <v>0.29257500000000003</v>
      </c>
      <c r="T163" s="303">
        <v>-7</v>
      </c>
      <c r="U163" s="219">
        <v>-7.3574250000000001</v>
      </c>
      <c r="W163" s="303">
        <v>2</v>
      </c>
      <c r="X163" s="219">
        <v>1.6425749999999999</v>
      </c>
      <c r="Z163" s="303">
        <v>-0.7</v>
      </c>
      <c r="AA163" s="219">
        <v>-1.0574249999999998</v>
      </c>
      <c r="AC163" s="303">
        <v>-6.85</v>
      </c>
      <c r="AD163" s="218">
        <v>-7.2074249999999997</v>
      </c>
      <c r="AF163" s="303">
        <v>4.05</v>
      </c>
      <c r="AG163" s="218">
        <v>3.6925749999999997</v>
      </c>
      <c r="AI163" s="303">
        <v>-9.3000000000000007</v>
      </c>
      <c r="AJ163" s="218">
        <v>-9.6574249999999999</v>
      </c>
      <c r="AK163" s="103"/>
      <c r="AV163" s="36">
        <v>42405</v>
      </c>
      <c r="AW163" s="159">
        <v>2.065175</v>
      </c>
      <c r="AX163" s="159">
        <v>-24.295094754535995</v>
      </c>
      <c r="AY163" s="159"/>
      <c r="BA163" s="159">
        <v>-10.784825</v>
      </c>
      <c r="BB163" s="159">
        <v>-23.556721249792322</v>
      </c>
      <c r="BC163" s="159"/>
      <c r="BE163" s="159">
        <v>3.0151750000000002</v>
      </c>
      <c r="BF163" s="159">
        <v>-21.92212407350117</v>
      </c>
      <c r="BG163" s="159"/>
      <c r="BI163" s="159">
        <v>2.6151749999999998</v>
      </c>
      <c r="BJ163" s="159">
        <v>-23.342824596811962</v>
      </c>
      <c r="BK163" s="159"/>
      <c r="BM163" s="159">
        <v>-5.0848250000000004</v>
      </c>
      <c r="BN163" s="159">
        <v>-24.289008547470711</v>
      </c>
      <c r="BO163" s="159"/>
      <c r="BQ163" s="159">
        <v>2.0151750000000002</v>
      </c>
      <c r="BR163" s="159">
        <v>-22.539054129133167</v>
      </c>
      <c r="BS163" s="159"/>
      <c r="BU163" s="159">
        <v>-12.584825</v>
      </c>
      <c r="BV163" s="159">
        <v>-23.661579903397282</v>
      </c>
      <c r="BW163" s="159"/>
    </row>
    <row r="164" spans="1:75" ht="15.75" thickBot="1" x14ac:dyDescent="0.3">
      <c r="A164" s="95">
        <v>41310</v>
      </c>
      <c r="B164" s="36">
        <v>41310</v>
      </c>
      <c r="C164" s="303">
        <v>2.5</v>
      </c>
      <c r="D164" s="303">
        <v>-10.35</v>
      </c>
      <c r="E164" s="303">
        <v>3.45</v>
      </c>
      <c r="F164" s="303">
        <v>3.05</v>
      </c>
      <c r="G164" s="303">
        <v>-4.6500000000000004</v>
      </c>
      <c r="H164" s="303">
        <v>2.4500000000000002</v>
      </c>
      <c r="I164" s="303">
        <v>-12.15</v>
      </c>
      <c r="J164" s="105"/>
      <c r="K164" s="36">
        <v>42405</v>
      </c>
      <c r="L164" s="107">
        <v>0.47394999999999998</v>
      </c>
      <c r="M164" s="98">
        <f t="shared" si="4"/>
        <v>0.43482500000000002</v>
      </c>
      <c r="N164" s="107">
        <f t="shared" si="5"/>
        <v>0.39626666666666671</v>
      </c>
      <c r="O164" s="264"/>
      <c r="P164" s="177">
        <v>42405</v>
      </c>
      <c r="Q164" s="303">
        <v>2.5</v>
      </c>
      <c r="R164" s="219">
        <v>2.065175</v>
      </c>
      <c r="T164" s="303">
        <v>-10.35</v>
      </c>
      <c r="U164" s="219">
        <v>-10.784825</v>
      </c>
      <c r="W164" s="303">
        <v>3.45</v>
      </c>
      <c r="X164" s="219">
        <v>3.0151750000000002</v>
      </c>
      <c r="Z164" s="303">
        <v>3.05</v>
      </c>
      <c r="AA164" s="219">
        <v>2.6151749999999998</v>
      </c>
      <c r="AC164" s="303">
        <v>-4.6500000000000004</v>
      </c>
      <c r="AD164" s="218">
        <v>-5.0848250000000004</v>
      </c>
      <c r="AF164" s="303">
        <v>2.4500000000000002</v>
      </c>
      <c r="AG164" s="218">
        <v>2.0151750000000002</v>
      </c>
      <c r="AI164" s="303">
        <v>-12.15</v>
      </c>
      <c r="AJ164" s="218">
        <v>-12.584825</v>
      </c>
      <c r="AK164" s="103"/>
      <c r="AV164" s="304">
        <v>42406</v>
      </c>
      <c r="AW164" s="159">
        <v>3.1860750000000002</v>
      </c>
      <c r="AX164" s="159">
        <v>-24.145094754535993</v>
      </c>
      <c r="AY164" s="159"/>
      <c r="BA164" s="159">
        <v>-13.563925000000001</v>
      </c>
      <c r="BB164" s="159">
        <v>-23.536721249792322</v>
      </c>
      <c r="BC164" s="159"/>
      <c r="BE164" s="159">
        <v>6.4360750000000007</v>
      </c>
      <c r="BF164" s="159">
        <v>-21.792124073501171</v>
      </c>
      <c r="BG164" s="159"/>
      <c r="BI164" s="159">
        <v>2.486075</v>
      </c>
      <c r="BJ164" s="159">
        <v>-23.292824596811961</v>
      </c>
      <c r="BK164" s="159"/>
      <c r="BM164" s="159">
        <v>-6.3139249999999993</v>
      </c>
      <c r="BN164" s="159">
        <v>-24.269008547470712</v>
      </c>
      <c r="BO164" s="159"/>
      <c r="BQ164" s="159">
        <v>0.88607499999999995</v>
      </c>
      <c r="BR164" s="159">
        <v>-22.589054129133167</v>
      </c>
      <c r="BS164" s="159"/>
      <c r="BU164" s="159">
        <v>-11.613925000000002</v>
      </c>
      <c r="BV164" s="159">
        <v>-23.611579903397281</v>
      </c>
      <c r="BW164" s="159"/>
    </row>
    <row r="165" spans="1:75" x14ac:dyDescent="0.25">
      <c r="A165" s="95">
        <v>41311</v>
      </c>
      <c r="B165" s="36">
        <v>41311</v>
      </c>
      <c r="C165" s="303">
        <v>3.7</v>
      </c>
      <c r="D165" s="303">
        <v>-13.05</v>
      </c>
      <c r="E165" s="303">
        <v>6.95</v>
      </c>
      <c r="F165" s="303">
        <v>3</v>
      </c>
      <c r="G165" s="303">
        <v>-5.8</v>
      </c>
      <c r="H165" s="303">
        <v>1.4</v>
      </c>
      <c r="I165" s="303">
        <v>-11.100000000000001</v>
      </c>
      <c r="J165" s="105"/>
      <c r="K165" s="36">
        <v>42406</v>
      </c>
      <c r="L165" s="107">
        <v>0.55389999999999995</v>
      </c>
      <c r="M165" s="98">
        <f t="shared" si="4"/>
        <v>0.51392499999999997</v>
      </c>
      <c r="N165" s="107">
        <f t="shared" si="5"/>
        <v>0.4745166666666667</v>
      </c>
      <c r="O165" s="264"/>
      <c r="P165" s="177">
        <v>42406</v>
      </c>
      <c r="Q165" s="303">
        <v>3.7</v>
      </c>
      <c r="R165" s="219">
        <v>3.1860750000000002</v>
      </c>
      <c r="T165" s="303">
        <v>-13.05</v>
      </c>
      <c r="U165" s="219">
        <v>-13.563925000000001</v>
      </c>
      <c r="W165" s="303">
        <v>6.95</v>
      </c>
      <c r="X165" s="219">
        <v>6.4360750000000007</v>
      </c>
      <c r="Z165" s="303">
        <v>3</v>
      </c>
      <c r="AA165" s="219">
        <v>2.486075</v>
      </c>
      <c r="AC165" s="303">
        <v>-5.8</v>
      </c>
      <c r="AD165" s="218">
        <v>-6.3139249999999993</v>
      </c>
      <c r="AF165" s="303">
        <v>1.4</v>
      </c>
      <c r="AG165" s="218">
        <v>0.88607499999999995</v>
      </c>
      <c r="AI165" s="303">
        <v>-11.100000000000001</v>
      </c>
      <c r="AJ165" s="218">
        <v>-11.613925000000002</v>
      </c>
      <c r="AK165" s="103"/>
      <c r="AV165" s="36">
        <v>42407</v>
      </c>
      <c r="AW165" s="159">
        <v>1.7052749999999999</v>
      </c>
      <c r="AX165" s="159">
        <v>-23.941094754535992</v>
      </c>
      <c r="AY165" s="159">
        <v>-23.612388888888884</v>
      </c>
      <c r="BA165" s="159">
        <v>-11.894725000000001</v>
      </c>
      <c r="BB165" s="159">
        <v>-23.560721249792323</v>
      </c>
      <c r="BC165" s="159"/>
      <c r="BE165" s="159">
        <v>8.6052749999999989</v>
      </c>
      <c r="BF165" s="159">
        <v>-21.592124073501171</v>
      </c>
      <c r="BG165" s="159"/>
      <c r="BI165" s="159">
        <v>5.2750000000000297E-3</v>
      </c>
      <c r="BJ165" s="159">
        <v>-23.105824596811964</v>
      </c>
      <c r="BK165" s="159"/>
      <c r="BM165" s="159">
        <v>-8.8947250000000011</v>
      </c>
      <c r="BN165" s="159">
        <v>-24.32300854747071</v>
      </c>
      <c r="BO165" s="159"/>
      <c r="BQ165" s="159">
        <v>1.7552750000000001</v>
      </c>
      <c r="BR165" s="159">
        <v>-22.469054129133166</v>
      </c>
      <c r="BS165" s="159"/>
      <c r="BU165" s="159">
        <v>-10.944725000000002</v>
      </c>
      <c r="BV165" s="159">
        <v>-23.67157990339728</v>
      </c>
      <c r="BW165" s="159"/>
    </row>
    <row r="166" spans="1:75" x14ac:dyDescent="0.25">
      <c r="A166" s="95">
        <v>41312</v>
      </c>
      <c r="B166" s="36">
        <v>41312</v>
      </c>
      <c r="C166" s="303">
        <v>2.2999999999999998</v>
      </c>
      <c r="D166" s="303">
        <v>-11.3</v>
      </c>
      <c r="E166" s="303">
        <v>9.1999999999999993</v>
      </c>
      <c r="F166" s="303">
        <v>0.6</v>
      </c>
      <c r="G166" s="303">
        <v>-8.3000000000000007</v>
      </c>
      <c r="H166" s="303">
        <v>2.35</v>
      </c>
      <c r="I166" s="303">
        <v>-10.350000000000001</v>
      </c>
      <c r="J166" s="105"/>
      <c r="K166" s="36">
        <v>42407</v>
      </c>
      <c r="L166" s="107">
        <v>0.63554999999999995</v>
      </c>
      <c r="M166" s="98">
        <f t="shared" si="4"/>
        <v>0.59472499999999995</v>
      </c>
      <c r="N166" s="107">
        <f t="shared" si="5"/>
        <v>0.55446666666666655</v>
      </c>
      <c r="O166" s="264"/>
      <c r="P166" s="177">
        <v>42407</v>
      </c>
      <c r="Q166" s="303">
        <v>2.2999999999999998</v>
      </c>
      <c r="R166" s="219">
        <v>1.7052749999999999</v>
      </c>
      <c r="S166" s="182">
        <v>-23.612388888888884</v>
      </c>
      <c r="T166" s="303">
        <v>-11.3</v>
      </c>
      <c r="U166" s="219">
        <v>-11.894725000000001</v>
      </c>
      <c r="W166" s="303">
        <v>9.1999999999999993</v>
      </c>
      <c r="X166" s="219">
        <v>8.6052749999999989</v>
      </c>
      <c r="Z166" s="303">
        <v>0.6</v>
      </c>
      <c r="AA166" s="219">
        <v>5.2750000000000297E-3</v>
      </c>
      <c r="AC166" s="303">
        <v>-8.3000000000000007</v>
      </c>
      <c r="AD166" s="218">
        <v>-8.8947250000000011</v>
      </c>
      <c r="AF166" s="303">
        <v>2.35</v>
      </c>
      <c r="AG166" s="218">
        <v>1.7552750000000001</v>
      </c>
      <c r="AI166" s="303">
        <v>-10.350000000000001</v>
      </c>
      <c r="AJ166" s="218">
        <v>-10.944725000000002</v>
      </c>
      <c r="AK166" s="103"/>
      <c r="AV166" s="36">
        <v>42408</v>
      </c>
      <c r="AW166" s="159">
        <v>-0.17722499999999997</v>
      </c>
      <c r="AX166" s="159">
        <v>-23.762594754535993</v>
      </c>
      <c r="AY166" s="159"/>
      <c r="BA166" s="159">
        <v>-9.9772250000000007</v>
      </c>
      <c r="BB166" s="159">
        <v>-23.584721249792324</v>
      </c>
      <c r="BC166" s="159"/>
      <c r="BE166" s="159">
        <v>8.5227749999999993</v>
      </c>
      <c r="BF166" s="159">
        <v>-21.392124073501172</v>
      </c>
      <c r="BG166" s="159"/>
      <c r="BI166" s="159">
        <v>-0.97722500000000001</v>
      </c>
      <c r="BJ166" s="159">
        <v>-22.927324596811964</v>
      </c>
      <c r="BK166" s="159"/>
      <c r="BM166" s="159">
        <v>-10.477225000000001</v>
      </c>
      <c r="BN166" s="159">
        <v>-24.347008547470711</v>
      </c>
      <c r="BO166" s="159"/>
      <c r="BQ166" s="159">
        <v>5.2727750000000002</v>
      </c>
      <c r="BR166" s="159">
        <v>-22.289054129133167</v>
      </c>
      <c r="BS166" s="159"/>
      <c r="BU166" s="159">
        <v>-8.427225</v>
      </c>
      <c r="BV166" s="159">
        <v>-23.725579903397279</v>
      </c>
      <c r="BW166" s="159"/>
    </row>
    <row r="167" spans="1:75" x14ac:dyDescent="0.25">
      <c r="A167" s="95">
        <v>41313</v>
      </c>
      <c r="B167" s="36">
        <v>41313</v>
      </c>
      <c r="C167" s="303">
        <v>0.5</v>
      </c>
      <c r="D167" s="303">
        <v>-9.3000000000000007</v>
      </c>
      <c r="E167" s="303">
        <v>9.1999999999999993</v>
      </c>
      <c r="F167" s="303">
        <v>-0.3</v>
      </c>
      <c r="G167" s="303">
        <v>-9.8000000000000007</v>
      </c>
      <c r="H167" s="303">
        <v>5.95</v>
      </c>
      <c r="I167" s="303">
        <v>-7.75</v>
      </c>
      <c r="J167" s="105"/>
      <c r="K167" s="36">
        <v>42408</v>
      </c>
      <c r="L167" s="107">
        <v>0.71889999999999998</v>
      </c>
      <c r="M167" s="98">
        <f t="shared" si="4"/>
        <v>0.67722499999999997</v>
      </c>
      <c r="N167" s="107">
        <f t="shared" si="5"/>
        <v>0.63611666666666666</v>
      </c>
      <c r="O167" s="264"/>
      <c r="P167" s="177">
        <v>42408</v>
      </c>
      <c r="Q167" s="303">
        <v>0.5</v>
      </c>
      <c r="R167" s="219">
        <v>-0.17722499999999997</v>
      </c>
      <c r="T167" s="303">
        <v>-9.3000000000000007</v>
      </c>
      <c r="U167" s="219">
        <v>-9.9772250000000007</v>
      </c>
      <c r="W167" s="303">
        <v>9.1999999999999993</v>
      </c>
      <c r="X167" s="219">
        <v>8.5227749999999993</v>
      </c>
      <c r="Z167" s="303">
        <v>-0.3</v>
      </c>
      <c r="AA167" s="219">
        <v>-0.97722500000000001</v>
      </c>
      <c r="AC167" s="303">
        <v>-9.8000000000000007</v>
      </c>
      <c r="AD167" s="218">
        <v>-10.477225000000001</v>
      </c>
      <c r="AF167" s="303">
        <v>5.95</v>
      </c>
      <c r="AG167" s="218">
        <v>5.2727750000000002</v>
      </c>
      <c r="AI167" s="303">
        <v>-7.75</v>
      </c>
      <c r="AJ167" s="218">
        <v>-8.427225</v>
      </c>
      <c r="AK167" s="103"/>
      <c r="AV167" s="36">
        <v>42409</v>
      </c>
      <c r="AW167" s="159">
        <v>-0.26142500000000002</v>
      </c>
      <c r="AX167" s="159">
        <v>-23.584094754535993</v>
      </c>
      <c r="AY167" s="159"/>
      <c r="BA167" s="159">
        <v>-9.3614250000000006</v>
      </c>
      <c r="BB167" s="159">
        <v>-23.608721249792325</v>
      </c>
      <c r="BC167" s="159"/>
      <c r="BE167" s="159">
        <v>7.488575</v>
      </c>
      <c r="BF167" s="159">
        <v>-21.192124073501173</v>
      </c>
      <c r="BG167" s="159"/>
      <c r="BI167" s="159">
        <v>-0.51142500000000002</v>
      </c>
      <c r="BJ167" s="159">
        <v>-22.748824596811964</v>
      </c>
      <c r="BK167" s="159"/>
      <c r="BM167" s="159">
        <v>-7.6114249999999997</v>
      </c>
      <c r="BN167" s="159">
        <v>-24.368608547470711</v>
      </c>
      <c r="BO167" s="159"/>
      <c r="BQ167" s="159">
        <v>3.0885750000000001</v>
      </c>
      <c r="BR167" s="159">
        <v>-22.129054129133166</v>
      </c>
      <c r="BS167" s="159"/>
      <c r="BU167" s="159">
        <v>-7.2114249999999993</v>
      </c>
      <c r="BV167" s="159">
        <v>-23.779579903397277</v>
      </c>
      <c r="BW167" s="159"/>
    </row>
    <row r="168" spans="1:75" s="100" customFormat="1" x14ac:dyDescent="0.25">
      <c r="A168" s="262">
        <v>41314</v>
      </c>
      <c r="B168" s="260">
        <v>41314</v>
      </c>
      <c r="C168" s="303">
        <v>0.5</v>
      </c>
      <c r="D168" s="303">
        <v>-8.6</v>
      </c>
      <c r="E168" s="303">
        <v>8.25</v>
      </c>
      <c r="F168" s="303">
        <v>0.25</v>
      </c>
      <c r="G168" s="303">
        <v>-6.85</v>
      </c>
      <c r="H168" s="303">
        <v>3.85</v>
      </c>
      <c r="I168" s="303">
        <v>-6.4499999999999993</v>
      </c>
      <c r="J168" s="105"/>
      <c r="K168" s="36">
        <v>42409</v>
      </c>
      <c r="L168" s="116">
        <v>0.80395000000000005</v>
      </c>
      <c r="M168" s="98">
        <f t="shared" si="4"/>
        <v>0.76142500000000002</v>
      </c>
      <c r="N168" s="264">
        <f t="shared" si="5"/>
        <v>0.71946666666666659</v>
      </c>
      <c r="O168" s="264"/>
      <c r="P168" s="177">
        <v>42409</v>
      </c>
      <c r="Q168" s="303">
        <v>0.5</v>
      </c>
      <c r="R168" s="219">
        <v>-0.26142500000000002</v>
      </c>
      <c r="S168" s="183"/>
      <c r="T168" s="303">
        <v>-8.6</v>
      </c>
      <c r="U168" s="219">
        <v>-9.3614250000000006</v>
      </c>
      <c r="V168" s="183"/>
      <c r="W168" s="303">
        <v>8.25</v>
      </c>
      <c r="X168" s="219">
        <v>7.488575</v>
      </c>
      <c r="Y168" s="183"/>
      <c r="Z168" s="303">
        <v>0.25</v>
      </c>
      <c r="AA168" s="219">
        <v>-0.51142500000000002</v>
      </c>
      <c r="AB168" s="183"/>
      <c r="AC168" s="303">
        <v>-6.85</v>
      </c>
      <c r="AD168" s="218">
        <v>-7.6114249999999997</v>
      </c>
      <c r="AE168" s="183"/>
      <c r="AF168" s="303">
        <v>3.85</v>
      </c>
      <c r="AG168" s="218">
        <v>3.0885750000000001</v>
      </c>
      <c r="AH168" s="171"/>
      <c r="AI168" s="303">
        <v>-6.4499999999999993</v>
      </c>
      <c r="AJ168" s="218">
        <v>-7.2114249999999993</v>
      </c>
      <c r="AK168" s="103"/>
      <c r="AV168" s="36">
        <v>42410</v>
      </c>
      <c r="AW168" s="159">
        <v>-0.2473249999999998</v>
      </c>
      <c r="AX168" s="159">
        <v>-23.405594754535993</v>
      </c>
      <c r="AY168" s="159"/>
      <c r="BA168" s="159">
        <v>-6.797324999999999</v>
      </c>
      <c r="BB168" s="159">
        <v>-23.626721249792325</v>
      </c>
      <c r="BC168" s="159"/>
      <c r="BE168" s="159">
        <v>6.1026750000000005</v>
      </c>
      <c r="BF168" s="159">
        <v>-21.012124073501173</v>
      </c>
      <c r="BG168" s="159"/>
      <c r="BI168" s="159">
        <v>0.20267500000000016</v>
      </c>
      <c r="BJ168" s="159">
        <v>-22.561824596811967</v>
      </c>
      <c r="BK168" s="159"/>
      <c r="BM168" s="159">
        <v>-1.3473249999999999</v>
      </c>
      <c r="BN168" s="159">
        <v>-24.28360854747071</v>
      </c>
      <c r="BO168" s="159"/>
      <c r="BQ168" s="159">
        <v>-3.6473250000000004</v>
      </c>
      <c r="BR168" s="159">
        <v>-22.229054129133168</v>
      </c>
      <c r="BS168" s="159"/>
      <c r="BU168" s="159">
        <v>-10.647325</v>
      </c>
      <c r="BV168" s="159">
        <v>-23.803579903397278</v>
      </c>
      <c r="BW168" s="159"/>
    </row>
    <row r="169" spans="1:75" x14ac:dyDescent="0.25">
      <c r="A169" s="262">
        <v>41315</v>
      </c>
      <c r="B169" s="260">
        <v>41315</v>
      </c>
      <c r="C169" s="303">
        <v>0.60000000000000009</v>
      </c>
      <c r="D169" s="303">
        <v>-5.9499999999999993</v>
      </c>
      <c r="E169" s="303">
        <v>6.95</v>
      </c>
      <c r="F169" s="303">
        <v>1.05</v>
      </c>
      <c r="G169" s="303">
        <v>-0.5</v>
      </c>
      <c r="H169" s="303">
        <v>-2.8000000000000003</v>
      </c>
      <c r="I169" s="303">
        <v>-9.8000000000000007</v>
      </c>
      <c r="J169" s="105"/>
      <c r="K169" s="36">
        <v>42410</v>
      </c>
      <c r="L169" s="116">
        <v>0.89069999999999983</v>
      </c>
      <c r="M169" s="98">
        <f t="shared" si="4"/>
        <v>0.84732499999999988</v>
      </c>
      <c r="N169" s="264">
        <f t="shared" si="5"/>
        <v>0.80451666666666666</v>
      </c>
      <c r="O169" s="264"/>
      <c r="P169" s="177">
        <v>42410</v>
      </c>
      <c r="Q169" s="303">
        <v>0.60000000000000009</v>
      </c>
      <c r="R169" s="219">
        <v>-0.2473249999999998</v>
      </c>
      <c r="S169" s="183"/>
      <c r="T169" s="303">
        <v>-5.9499999999999993</v>
      </c>
      <c r="U169" s="219">
        <v>-6.797324999999999</v>
      </c>
      <c r="V169" s="183"/>
      <c r="W169" s="303">
        <v>6.95</v>
      </c>
      <c r="X169" s="219">
        <v>6.1026750000000005</v>
      </c>
      <c r="Y169" s="183"/>
      <c r="Z169" s="303">
        <v>1.05</v>
      </c>
      <c r="AA169" s="219">
        <v>0.20267500000000016</v>
      </c>
      <c r="AB169" s="183"/>
      <c r="AC169" s="303">
        <v>-0.5</v>
      </c>
      <c r="AD169" s="218">
        <v>-1.3473249999999999</v>
      </c>
      <c r="AE169" s="183"/>
      <c r="AF169" s="303">
        <v>-2.8000000000000003</v>
      </c>
      <c r="AG169" s="218">
        <v>-3.6473250000000004</v>
      </c>
      <c r="AH169" s="171"/>
      <c r="AI169" s="303">
        <v>-9.8000000000000007</v>
      </c>
      <c r="AJ169" s="218">
        <v>-10.647325</v>
      </c>
      <c r="AK169" s="171"/>
      <c r="AV169" s="36">
        <v>42411</v>
      </c>
      <c r="AW169" s="159">
        <v>-1.4849249999999996</v>
      </c>
      <c r="AX169" s="159">
        <v>-23.320594754535993</v>
      </c>
      <c r="AY169" s="159"/>
      <c r="BA169" s="159">
        <v>-3.8349249999999997</v>
      </c>
      <c r="BB169" s="159">
        <v>-23.638721249792326</v>
      </c>
      <c r="BC169" s="159"/>
      <c r="BE169" s="159">
        <v>6.7650750000000004</v>
      </c>
      <c r="BF169" s="159">
        <v>-20.832124073501173</v>
      </c>
      <c r="BG169" s="159"/>
      <c r="BI169" s="159">
        <v>1.365075</v>
      </c>
      <c r="BJ169" s="159">
        <v>-22.357824596811966</v>
      </c>
      <c r="BK169" s="159"/>
      <c r="BM169" s="159">
        <v>-8.4924999999999695E-2</v>
      </c>
      <c r="BN169" s="159">
        <v>-24.10510854747071</v>
      </c>
      <c r="BO169" s="159"/>
      <c r="BQ169" s="159">
        <v>-5.5849250000000001</v>
      </c>
      <c r="BR169" s="159">
        <v>-22.379054129133166</v>
      </c>
      <c r="BS169" s="159"/>
      <c r="BU169" s="159">
        <v>-11.984925</v>
      </c>
      <c r="BV169" s="159">
        <v>-23.827579903397279</v>
      </c>
      <c r="BW169" s="159"/>
    </row>
    <row r="170" spans="1:75" ht="15.75" thickBot="1" x14ac:dyDescent="0.3">
      <c r="A170" s="95">
        <v>41316</v>
      </c>
      <c r="B170" s="36">
        <v>41316</v>
      </c>
      <c r="C170" s="303">
        <v>-0.54999999999999993</v>
      </c>
      <c r="D170" s="303">
        <v>-2.9</v>
      </c>
      <c r="E170" s="303">
        <v>7.7</v>
      </c>
      <c r="F170" s="303">
        <v>2.2999999999999998</v>
      </c>
      <c r="G170" s="303">
        <v>0.85000000000000009</v>
      </c>
      <c r="H170" s="303">
        <v>-4.6500000000000004</v>
      </c>
      <c r="I170" s="303">
        <v>-11.05</v>
      </c>
      <c r="J170" s="105"/>
      <c r="K170" s="36">
        <v>42411</v>
      </c>
      <c r="L170" s="104">
        <v>0.97914999999999974</v>
      </c>
      <c r="M170" s="98">
        <f t="shared" si="4"/>
        <v>0.93492499999999978</v>
      </c>
      <c r="N170" s="107">
        <f t="shared" si="5"/>
        <v>0.89126666666666654</v>
      </c>
      <c r="O170" s="264"/>
      <c r="P170" s="177">
        <v>42411</v>
      </c>
      <c r="Q170" s="303">
        <v>-0.54999999999999993</v>
      </c>
      <c r="R170" s="219">
        <v>-1.4849249999999996</v>
      </c>
      <c r="T170" s="303">
        <v>-2.9</v>
      </c>
      <c r="U170" s="219">
        <v>-3.8349249999999997</v>
      </c>
      <c r="W170" s="303">
        <v>7.7</v>
      </c>
      <c r="X170" s="219">
        <v>6.7650750000000004</v>
      </c>
      <c r="Z170" s="303">
        <v>2.2999999999999998</v>
      </c>
      <c r="AA170" s="219">
        <v>1.365075</v>
      </c>
      <c r="AC170" s="303">
        <v>0.85000000000000009</v>
      </c>
      <c r="AD170" s="218">
        <v>-8.4924999999999695E-2</v>
      </c>
      <c r="AF170" s="303">
        <v>-4.6500000000000004</v>
      </c>
      <c r="AG170" s="218">
        <v>-5.5849250000000001</v>
      </c>
      <c r="AI170" s="303">
        <v>-11.05</v>
      </c>
      <c r="AJ170" s="218">
        <v>-11.984925</v>
      </c>
      <c r="AK170" s="103"/>
      <c r="AV170" s="36">
        <v>42412</v>
      </c>
      <c r="AW170" s="159">
        <v>-0.67422499999999996</v>
      </c>
      <c r="AX170" s="159">
        <v>-23.142094754535993</v>
      </c>
      <c r="AY170" s="159"/>
      <c r="BA170" s="159">
        <v>1.1757750000000002</v>
      </c>
      <c r="BB170" s="159">
        <v>-23.434721249792325</v>
      </c>
      <c r="BC170" s="159"/>
      <c r="BE170" s="159">
        <v>7.1257750000000009</v>
      </c>
      <c r="BF170" s="159">
        <v>-20.632124073501174</v>
      </c>
      <c r="BG170" s="159"/>
      <c r="BI170" s="159">
        <v>3.0257749999999999</v>
      </c>
      <c r="BJ170" s="159">
        <v>-22.085824596811968</v>
      </c>
      <c r="BK170" s="159"/>
      <c r="BM170" s="159">
        <v>-1.2742249999999999</v>
      </c>
      <c r="BN170" s="159">
        <v>-24.020108547470709</v>
      </c>
      <c r="BO170" s="159"/>
      <c r="BQ170" s="159">
        <v>-5.6742249999999999</v>
      </c>
      <c r="BR170" s="159">
        <v>-22.529054129133165</v>
      </c>
      <c r="BS170" s="159"/>
      <c r="BU170" s="159">
        <v>-10.724224999999999</v>
      </c>
      <c r="BV170" s="159">
        <v>-23.85157990339728</v>
      </c>
      <c r="BW170" s="159">
        <v>-25.182240740740742</v>
      </c>
    </row>
    <row r="171" spans="1:75" ht="15.75" thickBot="1" x14ac:dyDescent="0.3">
      <c r="A171" s="95">
        <v>41317</v>
      </c>
      <c r="B171" s="36">
        <v>41317</v>
      </c>
      <c r="C171" s="303">
        <v>0.35</v>
      </c>
      <c r="D171" s="303">
        <v>2.2000000000000002</v>
      </c>
      <c r="E171" s="303">
        <v>8.15</v>
      </c>
      <c r="F171" s="303">
        <v>4.05</v>
      </c>
      <c r="G171" s="303">
        <v>-0.25</v>
      </c>
      <c r="H171" s="303">
        <v>-4.6500000000000004</v>
      </c>
      <c r="I171" s="303">
        <v>-9.6999999999999993</v>
      </c>
      <c r="J171" s="105"/>
      <c r="K171" s="36">
        <v>42412</v>
      </c>
      <c r="L171" s="104">
        <v>1.0692999999999999</v>
      </c>
      <c r="M171" s="98">
        <f t="shared" si="4"/>
        <v>1.0242249999999999</v>
      </c>
      <c r="N171" s="107">
        <f t="shared" si="5"/>
        <v>0.97971666666666657</v>
      </c>
      <c r="O171" s="264"/>
      <c r="P171" s="177">
        <v>42412</v>
      </c>
      <c r="Q171" s="303">
        <v>0.35</v>
      </c>
      <c r="R171" s="219">
        <v>-0.67422499999999996</v>
      </c>
      <c r="T171" s="303">
        <v>2.2000000000000002</v>
      </c>
      <c r="U171" s="219">
        <v>1.1757750000000002</v>
      </c>
      <c r="W171" s="303">
        <v>8.15</v>
      </c>
      <c r="X171" s="219">
        <v>7.1257750000000009</v>
      </c>
      <c r="Z171" s="303">
        <v>4.05</v>
      </c>
      <c r="AA171" s="219">
        <v>3.0257749999999999</v>
      </c>
      <c r="AC171" s="303">
        <v>-0.25</v>
      </c>
      <c r="AD171" s="218">
        <v>-1.2742249999999999</v>
      </c>
      <c r="AF171" s="303">
        <v>-4.6500000000000004</v>
      </c>
      <c r="AG171" s="218">
        <v>-5.6742249999999999</v>
      </c>
      <c r="AI171" s="303">
        <v>-9.6999999999999993</v>
      </c>
      <c r="AJ171" s="218">
        <v>-10.724224999999999</v>
      </c>
      <c r="AK171" s="103">
        <v>-25.182240740740742</v>
      </c>
      <c r="AV171" s="36">
        <v>42413</v>
      </c>
      <c r="AW171" s="159">
        <v>1.8847750000000001</v>
      </c>
      <c r="AX171" s="159">
        <v>-22.938094754535992</v>
      </c>
      <c r="AY171" s="159"/>
      <c r="BA171" s="159">
        <v>4.8347750000000005</v>
      </c>
      <c r="BB171" s="159">
        <v>-23.128721249792324</v>
      </c>
      <c r="BC171" s="159"/>
      <c r="BE171" s="159">
        <v>6.0347750000000007</v>
      </c>
      <c r="BF171" s="159">
        <v>-20.452124073501174</v>
      </c>
      <c r="BG171" s="159"/>
      <c r="BI171" s="159">
        <v>4.0347750000000007</v>
      </c>
      <c r="BJ171" s="159">
        <v>-21.779824596811967</v>
      </c>
      <c r="BK171" s="159"/>
      <c r="BM171" s="159">
        <v>-2.165225</v>
      </c>
      <c r="BN171" s="159">
        <v>-24.07010854747071</v>
      </c>
      <c r="BO171" s="159"/>
      <c r="BQ171" s="159">
        <v>-4.9652250000000002</v>
      </c>
      <c r="BR171" s="311">
        <v>-22.659054129133164</v>
      </c>
      <c r="BS171" s="228">
        <v>-23.6</v>
      </c>
      <c r="BU171" s="159">
        <v>-9.4152250000000013</v>
      </c>
      <c r="BV171" s="159">
        <v>-23.875579903397281</v>
      </c>
      <c r="BW171" s="159"/>
    </row>
    <row r="172" spans="1:75" x14ac:dyDescent="0.25">
      <c r="A172" s="95">
        <v>41318</v>
      </c>
      <c r="B172" s="36">
        <v>41318</v>
      </c>
      <c r="C172" s="303">
        <v>3</v>
      </c>
      <c r="D172" s="303">
        <v>5.95</v>
      </c>
      <c r="E172" s="303">
        <v>7.15</v>
      </c>
      <c r="F172" s="303">
        <v>5.15</v>
      </c>
      <c r="G172" s="303">
        <v>-1.05</v>
      </c>
      <c r="H172" s="303">
        <v>-3.85</v>
      </c>
      <c r="I172" s="303">
        <v>-8.3000000000000007</v>
      </c>
      <c r="J172" s="105"/>
      <c r="K172" s="36">
        <v>42413</v>
      </c>
      <c r="L172" s="104">
        <v>1.1611499999999999</v>
      </c>
      <c r="M172" s="98">
        <f t="shared" si="4"/>
        <v>1.1152249999999999</v>
      </c>
      <c r="N172" s="107">
        <f t="shared" si="5"/>
        <v>1.0698666666666667</v>
      </c>
      <c r="O172" s="264"/>
      <c r="P172" s="177">
        <v>42413</v>
      </c>
      <c r="Q172" s="303">
        <v>3</v>
      </c>
      <c r="R172" s="219">
        <v>1.8847750000000001</v>
      </c>
      <c r="T172" s="303">
        <v>5.95</v>
      </c>
      <c r="U172" s="219">
        <v>4.8347750000000005</v>
      </c>
      <c r="W172" s="303">
        <v>7.15</v>
      </c>
      <c r="X172" s="219">
        <v>6.0347750000000007</v>
      </c>
      <c r="Z172" s="303">
        <v>5.15</v>
      </c>
      <c r="AA172" s="219">
        <v>4.0347750000000007</v>
      </c>
      <c r="AC172" s="303">
        <v>-1.05</v>
      </c>
      <c r="AD172" s="218">
        <v>-2.165225</v>
      </c>
      <c r="AF172" s="303">
        <v>-3.85</v>
      </c>
      <c r="AG172" s="218">
        <v>-4.9652250000000002</v>
      </c>
      <c r="AH172" s="103">
        <v>-23.585574074074071</v>
      </c>
      <c r="AI172" s="303">
        <v>-8.3000000000000007</v>
      </c>
      <c r="AJ172" s="218">
        <v>-9.4152250000000013</v>
      </c>
      <c r="AK172" s="103"/>
      <c r="AV172" s="36">
        <v>42414</v>
      </c>
      <c r="AW172" s="159">
        <v>1.7420749999999998</v>
      </c>
      <c r="AX172" s="159">
        <v>-22.734094754535992</v>
      </c>
      <c r="AY172" s="159"/>
      <c r="BA172" s="159">
        <v>3.5420750000000001</v>
      </c>
      <c r="BB172" s="159">
        <v>-22.856721249792322</v>
      </c>
      <c r="BC172" s="159">
        <v>-22.598244444444443</v>
      </c>
      <c r="BE172" s="159">
        <v>6.4420750000000009</v>
      </c>
      <c r="BF172" s="159">
        <v>-20.272124073501175</v>
      </c>
      <c r="BG172" s="159"/>
      <c r="BI172" s="159">
        <v>3.8920749999999997</v>
      </c>
      <c r="BJ172" s="159">
        <v>-21.507824596811965</v>
      </c>
      <c r="BK172" s="159"/>
      <c r="BM172" s="159">
        <v>-3.8579249999999998</v>
      </c>
      <c r="BN172" s="159">
        <v>-24.100108547470711</v>
      </c>
      <c r="BO172" s="159">
        <v>-24.077566666666669</v>
      </c>
      <c r="BQ172" s="159">
        <v>-1.2579249999999997</v>
      </c>
      <c r="BR172" s="159">
        <v>-22.609054129133163</v>
      </c>
      <c r="BS172" s="159"/>
      <c r="BU172" s="159">
        <v>-9.7079249999999995</v>
      </c>
      <c r="BV172" s="159">
        <v>-23.899579903397282</v>
      </c>
      <c r="BW172" s="159"/>
    </row>
    <row r="173" spans="1:75" ht="15.75" thickBot="1" x14ac:dyDescent="0.3">
      <c r="A173" s="95">
        <v>41319</v>
      </c>
      <c r="B173" s="36">
        <v>41319</v>
      </c>
      <c r="C173" s="303">
        <v>2.9499999999999997</v>
      </c>
      <c r="D173" s="303">
        <v>4.75</v>
      </c>
      <c r="E173" s="303">
        <v>7.65</v>
      </c>
      <c r="F173" s="303">
        <v>5.0999999999999996</v>
      </c>
      <c r="G173" s="303">
        <v>-2.65</v>
      </c>
      <c r="H173" s="303">
        <v>-4.9999999999999822E-2</v>
      </c>
      <c r="I173" s="303">
        <v>-8.5</v>
      </c>
      <c r="J173" s="105"/>
      <c r="K173" s="36">
        <v>42414</v>
      </c>
      <c r="L173" s="104">
        <v>1.2546999999999999</v>
      </c>
      <c r="M173" s="98">
        <f t="shared" si="4"/>
        <v>1.2079249999999999</v>
      </c>
      <c r="N173" s="107">
        <f t="shared" si="5"/>
        <v>1.1617166666666667</v>
      </c>
      <c r="O173" s="264"/>
      <c r="P173" s="177">
        <v>42414</v>
      </c>
      <c r="Q173" s="303">
        <v>2.9499999999999997</v>
      </c>
      <c r="R173" s="219">
        <v>1.7420749999999998</v>
      </c>
      <c r="T173" s="303">
        <v>4.75</v>
      </c>
      <c r="U173" s="219">
        <v>3.5420750000000001</v>
      </c>
      <c r="V173" s="182">
        <v>-22.598244444444443</v>
      </c>
      <c r="W173" s="303">
        <v>7.65</v>
      </c>
      <c r="X173" s="219">
        <v>6.4420750000000009</v>
      </c>
      <c r="Z173" s="303">
        <v>5.0999999999999996</v>
      </c>
      <c r="AA173" s="219">
        <v>3.8920749999999997</v>
      </c>
      <c r="AC173" s="303">
        <v>-2.65</v>
      </c>
      <c r="AD173" s="218">
        <v>-3.8579249999999998</v>
      </c>
      <c r="AE173" s="182">
        <v>-24.077566666666669</v>
      </c>
      <c r="AF173" s="303">
        <v>-4.9999999999999822E-2</v>
      </c>
      <c r="AG173" s="218">
        <v>-1.2579249999999997</v>
      </c>
      <c r="AI173" s="303">
        <v>-8.5</v>
      </c>
      <c r="AJ173" s="218">
        <v>-9.7079249999999995</v>
      </c>
      <c r="AK173" s="103"/>
      <c r="AV173" s="36">
        <v>42415</v>
      </c>
      <c r="AW173" s="159">
        <v>0.64767500000000044</v>
      </c>
      <c r="AX173" s="159">
        <v>-22.547094754535994</v>
      </c>
      <c r="AY173" s="159"/>
      <c r="BA173" s="159">
        <v>1.4976750000000001</v>
      </c>
      <c r="BB173" s="159">
        <v>-22.652721249792322</v>
      </c>
      <c r="BC173" s="159"/>
      <c r="BE173" s="159">
        <v>5.3476750000000006</v>
      </c>
      <c r="BF173" s="159">
        <v>-20.092124073501175</v>
      </c>
      <c r="BG173" s="159"/>
      <c r="BI173" s="159">
        <v>4.4976750000000001</v>
      </c>
      <c r="BJ173" s="159">
        <v>-21.201824596811964</v>
      </c>
      <c r="BK173" s="159"/>
      <c r="BM173" s="159">
        <v>-0.9023249999999996</v>
      </c>
      <c r="BN173" s="159">
        <v>-23.921608547470711</v>
      </c>
      <c r="BO173" s="159"/>
      <c r="BQ173" s="159">
        <v>9.76750000000004E-2</v>
      </c>
      <c r="BR173" s="159">
        <v>-22.499054129133164</v>
      </c>
      <c r="BS173" s="159"/>
      <c r="BU173" s="159">
        <v>-7.5523249999999997</v>
      </c>
      <c r="BV173" s="159">
        <v>-23.921179903397281</v>
      </c>
      <c r="BW173" s="159"/>
    </row>
    <row r="174" spans="1:75" ht="15.75" thickBot="1" x14ac:dyDescent="0.3">
      <c r="A174" s="95">
        <v>41320</v>
      </c>
      <c r="B174" s="36">
        <v>41320</v>
      </c>
      <c r="C174" s="303">
        <v>1.9500000000000002</v>
      </c>
      <c r="D174" s="303">
        <v>2.8</v>
      </c>
      <c r="E174" s="303">
        <v>6.65</v>
      </c>
      <c r="F174" s="303">
        <v>5.8</v>
      </c>
      <c r="G174" s="303">
        <v>0.40000000000000013</v>
      </c>
      <c r="H174" s="303">
        <v>1.4000000000000001</v>
      </c>
      <c r="I174" s="303">
        <v>-6.25</v>
      </c>
      <c r="J174" s="105"/>
      <c r="K174" s="36">
        <v>42415</v>
      </c>
      <c r="L174" s="104">
        <v>1.3499499999999998</v>
      </c>
      <c r="M174" s="98">
        <f t="shared" si="4"/>
        <v>1.3023249999999997</v>
      </c>
      <c r="N174" s="107">
        <f t="shared" si="5"/>
        <v>1.2552666666666665</v>
      </c>
      <c r="O174" s="264"/>
      <c r="P174" s="177">
        <v>42415</v>
      </c>
      <c r="Q174" s="303">
        <v>1.9500000000000002</v>
      </c>
      <c r="R174" s="219">
        <v>0.64767500000000044</v>
      </c>
      <c r="T174" s="303">
        <v>2.8</v>
      </c>
      <c r="U174" s="219">
        <v>1.4976750000000001</v>
      </c>
      <c r="W174" s="303">
        <v>6.65</v>
      </c>
      <c r="X174" s="219">
        <v>5.3476750000000006</v>
      </c>
      <c r="Z174" s="303">
        <v>5.8</v>
      </c>
      <c r="AA174" s="219">
        <v>4.4976750000000001</v>
      </c>
      <c r="AC174" s="303">
        <v>0.40000000000000013</v>
      </c>
      <c r="AD174" s="218">
        <v>-0.9023249999999996</v>
      </c>
      <c r="AF174" s="303">
        <v>1.4000000000000001</v>
      </c>
      <c r="AG174" s="218">
        <v>9.76750000000004E-2</v>
      </c>
      <c r="AI174" s="303">
        <v>-6.25</v>
      </c>
      <c r="AJ174" s="218">
        <v>-7.5523249999999997</v>
      </c>
      <c r="AK174" s="103"/>
      <c r="AV174" s="36">
        <v>42416</v>
      </c>
      <c r="AW174" s="159">
        <v>1.9515749999999996</v>
      </c>
      <c r="AX174" s="159">
        <v>-22.343094754535993</v>
      </c>
      <c r="AY174" s="159"/>
      <c r="BA174" s="159">
        <v>1.601575</v>
      </c>
      <c r="BB174" s="159">
        <v>-22.448721249792321</v>
      </c>
      <c r="BC174" s="159"/>
      <c r="BE174" s="159">
        <v>2.0515750000000001</v>
      </c>
      <c r="BF174" s="311">
        <v>-19.952124073501174</v>
      </c>
      <c r="BG174" s="228">
        <v>-18.501088888888891</v>
      </c>
      <c r="BI174" s="159">
        <v>5.0015750000000008</v>
      </c>
      <c r="BJ174" s="159">
        <v>-21.021824596811964</v>
      </c>
      <c r="BK174" s="159">
        <v>-21.922633333333334</v>
      </c>
      <c r="BM174" s="159">
        <v>3.101575</v>
      </c>
      <c r="BN174" s="159">
        <v>-23.649608547470713</v>
      </c>
      <c r="BO174" s="159"/>
      <c r="BQ174" s="159">
        <v>-0.39842500000000003</v>
      </c>
      <c r="BR174" s="159">
        <v>-22.394054129133163</v>
      </c>
      <c r="BS174" s="159"/>
      <c r="BU174" s="159">
        <v>-3.0484249999999999</v>
      </c>
      <c r="BV174" s="159">
        <v>-23.933179903397281</v>
      </c>
      <c r="BW174" s="159"/>
    </row>
    <row r="175" spans="1:75" x14ac:dyDescent="0.25">
      <c r="A175" s="95">
        <v>41321</v>
      </c>
      <c r="B175" s="36">
        <v>41321</v>
      </c>
      <c r="C175" s="303">
        <v>3.3499999999999996</v>
      </c>
      <c r="D175" s="303">
        <v>3</v>
      </c>
      <c r="E175" s="303">
        <v>3.45</v>
      </c>
      <c r="F175" s="303">
        <v>6.4</v>
      </c>
      <c r="G175" s="303">
        <v>4.5</v>
      </c>
      <c r="H175" s="303">
        <v>1</v>
      </c>
      <c r="I175" s="303">
        <v>-1.65</v>
      </c>
      <c r="J175" s="105"/>
      <c r="K175" s="36">
        <v>42416</v>
      </c>
      <c r="L175" s="104">
        <v>1.4469000000000001</v>
      </c>
      <c r="M175" s="98">
        <f t="shared" si="4"/>
        <v>1.398425</v>
      </c>
      <c r="N175" s="107">
        <f t="shared" si="5"/>
        <v>1.3505166666666666</v>
      </c>
      <c r="O175" s="264"/>
      <c r="P175" s="177">
        <v>42416</v>
      </c>
      <c r="Q175" s="303">
        <v>3.3499999999999996</v>
      </c>
      <c r="R175" s="219">
        <v>1.9515749999999996</v>
      </c>
      <c r="T175" s="303">
        <v>3</v>
      </c>
      <c r="U175" s="219">
        <v>1.601575</v>
      </c>
      <c r="W175" s="303">
        <v>3.45</v>
      </c>
      <c r="X175" s="219">
        <v>2.0515750000000001</v>
      </c>
      <c r="Y175" s="182">
        <v>-18.501088888888891</v>
      </c>
      <c r="Z175" s="303">
        <v>6.4</v>
      </c>
      <c r="AA175" s="219">
        <v>5.0015750000000008</v>
      </c>
      <c r="AB175" s="182">
        <v>-21.922633333333334</v>
      </c>
      <c r="AC175" s="303">
        <v>4.5</v>
      </c>
      <c r="AD175" s="218">
        <v>3.101575</v>
      </c>
      <c r="AF175" s="303">
        <v>1</v>
      </c>
      <c r="AG175" s="218">
        <v>-0.39842500000000003</v>
      </c>
      <c r="AI175" s="303">
        <v>-1.65</v>
      </c>
      <c r="AJ175" s="218">
        <v>-3.0484249999999999</v>
      </c>
      <c r="AK175" s="103"/>
      <c r="AV175" s="36">
        <v>42417</v>
      </c>
      <c r="AW175" s="159">
        <v>1.7537750000000001</v>
      </c>
      <c r="AX175" s="159">
        <v>-22.139094754535993</v>
      </c>
      <c r="AY175" s="159"/>
      <c r="BA175" s="159">
        <v>2.0537749999999999</v>
      </c>
      <c r="BB175" s="159">
        <v>-22.210721249792321</v>
      </c>
      <c r="BC175" s="159"/>
      <c r="BE175" s="159">
        <v>3.7750000000000838E-3</v>
      </c>
      <c r="BF175" s="159">
        <v>-19.842124073501175</v>
      </c>
      <c r="BG175" s="159"/>
      <c r="BI175" s="159">
        <v>4.0537749999999999</v>
      </c>
      <c r="BJ175" s="159">
        <v>-20.841824596811964</v>
      </c>
      <c r="BK175" s="159"/>
      <c r="BM175" s="159">
        <v>2.5537750000000008</v>
      </c>
      <c r="BN175" s="159">
        <v>-23.411608547470713</v>
      </c>
      <c r="BO175" s="159"/>
      <c r="BQ175" s="159">
        <v>-1.796225</v>
      </c>
      <c r="BR175" s="159">
        <v>-22.344054129133163</v>
      </c>
      <c r="BS175" s="159"/>
      <c r="BU175" s="159">
        <v>-2.8462249999999996</v>
      </c>
      <c r="BV175" s="159">
        <v>-23.939179903397282</v>
      </c>
      <c r="BW175" s="159"/>
    </row>
    <row r="176" spans="1:75" x14ac:dyDescent="0.25">
      <c r="A176" s="95">
        <v>41322</v>
      </c>
      <c r="B176" s="36">
        <v>41322</v>
      </c>
      <c r="C176" s="303">
        <v>3.25</v>
      </c>
      <c r="D176" s="303">
        <v>3.55</v>
      </c>
      <c r="E176" s="303">
        <v>1.5</v>
      </c>
      <c r="F176" s="303">
        <v>5.55</v>
      </c>
      <c r="G176" s="303">
        <v>4.0500000000000007</v>
      </c>
      <c r="H176" s="303">
        <v>-0.30000000000000004</v>
      </c>
      <c r="I176" s="303">
        <v>-1.3499999999999999</v>
      </c>
      <c r="J176" s="105"/>
      <c r="K176" s="36">
        <v>42417</v>
      </c>
      <c r="L176" s="104">
        <v>1.54555</v>
      </c>
      <c r="M176" s="98">
        <f t="shared" si="4"/>
        <v>1.4962249999999999</v>
      </c>
      <c r="N176" s="107">
        <f t="shared" si="5"/>
        <v>1.4474666666666665</v>
      </c>
      <c r="O176" s="264"/>
      <c r="P176" s="177">
        <v>42417</v>
      </c>
      <c r="Q176" s="303">
        <v>3.25</v>
      </c>
      <c r="R176" s="219">
        <v>1.7537750000000001</v>
      </c>
      <c r="T176" s="303">
        <v>3.55</v>
      </c>
      <c r="U176" s="219">
        <v>2.0537749999999999</v>
      </c>
      <c r="W176" s="303">
        <v>1.5</v>
      </c>
      <c r="X176" s="219">
        <v>3.7750000000000838E-3</v>
      </c>
      <c r="Z176" s="303">
        <v>5.55</v>
      </c>
      <c r="AA176" s="219">
        <v>4.0537749999999999</v>
      </c>
      <c r="AC176" s="303">
        <v>4.0500000000000007</v>
      </c>
      <c r="AD176" s="218">
        <v>2.5537750000000008</v>
      </c>
      <c r="AF176" s="303">
        <v>-0.30000000000000004</v>
      </c>
      <c r="AG176" s="218">
        <v>-1.796225</v>
      </c>
      <c r="AI176" s="303">
        <v>-1.3499999999999999</v>
      </c>
      <c r="AJ176" s="218">
        <v>-2.8462249999999996</v>
      </c>
      <c r="AK176" s="103"/>
      <c r="AV176" s="36">
        <v>42418</v>
      </c>
      <c r="AW176" s="159">
        <v>-1.6457249999999999</v>
      </c>
      <c r="AX176" s="159">
        <v>-22.054094754535992</v>
      </c>
      <c r="AY176" s="159"/>
      <c r="BA176" s="159">
        <v>1.204275</v>
      </c>
      <c r="BB176" s="159">
        <v>-22.006721249792321</v>
      </c>
      <c r="BC176" s="159"/>
      <c r="BE176" s="159">
        <v>-0.1957249999999997</v>
      </c>
      <c r="BF176" s="159">
        <v>-19.737124073501175</v>
      </c>
      <c r="BG176" s="159"/>
      <c r="BI176" s="159">
        <v>2.9042750000000002</v>
      </c>
      <c r="BJ176" s="159">
        <v>-20.701824596811964</v>
      </c>
      <c r="BK176" s="159"/>
      <c r="BM176" s="159">
        <v>-0.24572499999999975</v>
      </c>
      <c r="BN176" s="159">
        <v>-23.233108547470714</v>
      </c>
      <c r="BO176" s="159"/>
      <c r="BQ176" s="159">
        <v>-4.8957249999999997</v>
      </c>
      <c r="BR176" s="159">
        <v>-22.474054129133162</v>
      </c>
      <c r="BS176" s="159"/>
      <c r="BU176" s="159">
        <v>-6.295725</v>
      </c>
      <c r="BV176" s="159">
        <v>-23.957179903397282</v>
      </c>
      <c r="BW176" s="159"/>
    </row>
    <row r="177" spans="1:75" x14ac:dyDescent="0.25">
      <c r="A177" s="95">
        <v>41323</v>
      </c>
      <c r="B177" s="36">
        <v>41323</v>
      </c>
      <c r="C177" s="303">
        <v>-5.0000000000000044E-2</v>
      </c>
      <c r="D177" s="303">
        <v>2.8</v>
      </c>
      <c r="E177" s="303">
        <v>1.4000000000000001</v>
      </c>
      <c r="F177" s="303">
        <v>4.5</v>
      </c>
      <c r="G177" s="303">
        <v>1.35</v>
      </c>
      <c r="H177" s="303">
        <v>-3.3</v>
      </c>
      <c r="I177" s="303">
        <v>-4.7</v>
      </c>
      <c r="J177" s="105"/>
      <c r="K177" s="36">
        <v>42418</v>
      </c>
      <c r="L177" s="104">
        <v>1.6458999999999999</v>
      </c>
      <c r="M177" s="98">
        <f t="shared" si="4"/>
        <v>1.5957249999999998</v>
      </c>
      <c r="N177" s="107">
        <f t="shared" si="5"/>
        <v>1.5461166666666666</v>
      </c>
      <c r="O177" s="264"/>
      <c r="P177" s="177">
        <v>42418</v>
      </c>
      <c r="Q177" s="303">
        <v>-5.0000000000000044E-2</v>
      </c>
      <c r="R177" s="219">
        <v>-1.6457249999999999</v>
      </c>
      <c r="T177" s="303">
        <v>2.8</v>
      </c>
      <c r="U177" s="219">
        <v>1.204275</v>
      </c>
      <c r="W177" s="303">
        <v>1.4000000000000001</v>
      </c>
      <c r="X177" s="219">
        <v>-0.1957249999999997</v>
      </c>
      <c r="Z177" s="303">
        <v>4.5</v>
      </c>
      <c r="AA177" s="219">
        <v>2.9042750000000002</v>
      </c>
      <c r="AC177" s="303">
        <v>1.35</v>
      </c>
      <c r="AD177" s="218">
        <v>-0.24572499999999975</v>
      </c>
      <c r="AF177" s="303">
        <v>-3.3</v>
      </c>
      <c r="AG177" s="218">
        <v>-4.8957249999999997</v>
      </c>
      <c r="AI177" s="303">
        <v>-4.7</v>
      </c>
      <c r="AJ177" s="218">
        <v>-6.295725</v>
      </c>
      <c r="AK177" s="103"/>
      <c r="AV177" s="36">
        <v>42419</v>
      </c>
      <c r="AW177" s="159">
        <v>-1.4469249999999998</v>
      </c>
      <c r="AX177" s="159">
        <v>-22.004094754535991</v>
      </c>
      <c r="AY177" s="159"/>
      <c r="BA177" s="159">
        <v>1.4530750000000001</v>
      </c>
      <c r="BB177" s="159">
        <v>-21.80272124979232</v>
      </c>
      <c r="BC177" s="159"/>
      <c r="BE177" s="159">
        <v>0.40307500000000029</v>
      </c>
      <c r="BF177" s="159">
        <v>-19.627124073501175</v>
      </c>
      <c r="BG177" s="159"/>
      <c r="BI177" s="159">
        <v>2.0530750000000002</v>
      </c>
      <c r="BJ177" s="159">
        <v>-20.561824596811963</v>
      </c>
      <c r="BK177" s="159"/>
      <c r="BM177" s="159">
        <v>0.10307500000000025</v>
      </c>
      <c r="BN177" s="159">
        <v>-23.046108547470716</v>
      </c>
      <c r="BO177" s="159"/>
      <c r="BQ177" s="159">
        <v>-7.8469249999999988</v>
      </c>
      <c r="BR177" s="159">
        <v>-22.654054129133161</v>
      </c>
      <c r="BS177" s="159"/>
      <c r="BU177" s="159">
        <v>-9.2469249999999992</v>
      </c>
      <c r="BV177" s="159">
        <v>-23.981179903397283</v>
      </c>
      <c r="BW177" s="159"/>
    </row>
    <row r="178" spans="1:75" x14ac:dyDescent="0.25">
      <c r="A178" s="95">
        <v>41324</v>
      </c>
      <c r="B178" s="36">
        <v>41324</v>
      </c>
      <c r="C178" s="303">
        <v>0.25</v>
      </c>
      <c r="D178" s="303">
        <v>3.15</v>
      </c>
      <c r="E178" s="303">
        <v>2.1</v>
      </c>
      <c r="F178" s="303">
        <v>3.75</v>
      </c>
      <c r="G178" s="303">
        <v>1.8</v>
      </c>
      <c r="H178" s="303">
        <v>-6.1499999999999995</v>
      </c>
      <c r="I178" s="303">
        <v>-7.55</v>
      </c>
      <c r="J178" s="105"/>
      <c r="K178" s="36">
        <v>42419</v>
      </c>
      <c r="L178" s="104">
        <v>1.7479499999999999</v>
      </c>
      <c r="M178" s="98">
        <f t="shared" si="4"/>
        <v>1.6969249999999998</v>
      </c>
      <c r="N178" s="107">
        <f t="shared" si="5"/>
        <v>1.6464666666666663</v>
      </c>
      <c r="O178" s="264"/>
      <c r="P178" s="177">
        <v>42419</v>
      </c>
      <c r="Q178" s="303">
        <v>0.25</v>
      </c>
      <c r="R178" s="219">
        <v>-1.4469249999999998</v>
      </c>
      <c r="T178" s="303">
        <v>3.15</v>
      </c>
      <c r="U178" s="219">
        <v>1.4530750000000001</v>
      </c>
      <c r="W178" s="303">
        <v>2.1</v>
      </c>
      <c r="X178" s="219">
        <v>0.40307500000000029</v>
      </c>
      <c r="Z178" s="303">
        <v>3.75</v>
      </c>
      <c r="AA178" s="219">
        <v>2.0530750000000002</v>
      </c>
      <c r="AC178" s="303">
        <v>1.8</v>
      </c>
      <c r="AD178" s="218">
        <v>0.10307500000000025</v>
      </c>
      <c r="AF178" s="303">
        <v>-6.1499999999999995</v>
      </c>
      <c r="AG178" s="218">
        <v>-7.8469249999999988</v>
      </c>
      <c r="AI178" s="303">
        <v>-7.55</v>
      </c>
      <c r="AJ178" s="218">
        <v>-9.2469249999999992</v>
      </c>
      <c r="AK178" s="103"/>
      <c r="AV178" s="316">
        <v>42420</v>
      </c>
      <c r="AW178" s="159">
        <v>-0.94982499999999981</v>
      </c>
      <c r="AX178" s="159">
        <v>-21.899094754535991</v>
      </c>
      <c r="AY178" s="159"/>
      <c r="BA178" s="159">
        <v>2.7001750000000002</v>
      </c>
      <c r="BB178" s="159">
        <v>-21.564721249792321</v>
      </c>
      <c r="BC178" s="159"/>
      <c r="BE178" s="159">
        <v>1.9001750000000004</v>
      </c>
      <c r="BF178" s="159">
        <v>-19.507124073501174</v>
      </c>
      <c r="BG178" s="159"/>
      <c r="BI178" s="159">
        <v>2.6001750000000006</v>
      </c>
      <c r="BJ178" s="159">
        <v>-20.421824596811962</v>
      </c>
      <c r="BK178" s="159"/>
      <c r="BM178" s="159">
        <v>1.0501750000000003</v>
      </c>
      <c r="BN178" s="159">
        <v>-22.842108547470716</v>
      </c>
      <c r="BO178" s="159"/>
      <c r="BQ178" s="159">
        <v>-12.049825</v>
      </c>
      <c r="BR178" s="159">
        <v>-22.854054129133161</v>
      </c>
      <c r="BS178" s="159"/>
      <c r="BU178" s="159">
        <v>-7.9498250000000006</v>
      </c>
      <c r="BV178" s="159">
        <v>-24.002779903397283</v>
      </c>
      <c r="BW178" s="159"/>
    </row>
    <row r="179" spans="1:75" x14ac:dyDescent="0.25">
      <c r="A179" s="95">
        <v>41325</v>
      </c>
      <c r="B179" s="36">
        <v>41325</v>
      </c>
      <c r="C179" s="303">
        <v>0.85</v>
      </c>
      <c r="D179" s="303">
        <v>4.5</v>
      </c>
      <c r="E179" s="303">
        <v>3.7</v>
      </c>
      <c r="F179" s="303">
        <v>4.4000000000000004</v>
      </c>
      <c r="G179" s="303">
        <v>2.85</v>
      </c>
      <c r="H179" s="303">
        <v>-10.25</v>
      </c>
      <c r="I179" s="303">
        <v>-6.15</v>
      </c>
      <c r="J179" s="105"/>
      <c r="K179" s="36">
        <v>42420</v>
      </c>
      <c r="L179" s="104">
        <v>1.8516999999999997</v>
      </c>
      <c r="M179" s="98">
        <f t="shared" si="4"/>
        <v>1.7998249999999998</v>
      </c>
      <c r="N179" s="107">
        <f t="shared" si="5"/>
        <v>1.7485166666666665</v>
      </c>
      <c r="O179" s="264"/>
      <c r="P179" s="177">
        <v>42420</v>
      </c>
      <c r="Q179" s="303">
        <v>0.85</v>
      </c>
      <c r="R179" s="219">
        <v>-0.94982499999999981</v>
      </c>
      <c r="T179" s="303">
        <v>4.5</v>
      </c>
      <c r="U179" s="219">
        <v>2.7001750000000002</v>
      </c>
      <c r="W179" s="303">
        <v>3.7</v>
      </c>
      <c r="X179" s="219">
        <v>1.9001750000000004</v>
      </c>
      <c r="Z179" s="303">
        <v>4.4000000000000004</v>
      </c>
      <c r="AA179" s="219">
        <v>2.6001750000000006</v>
      </c>
      <c r="AC179" s="303">
        <v>2.85</v>
      </c>
      <c r="AD179" s="218">
        <v>1.0501750000000003</v>
      </c>
      <c r="AF179" s="303">
        <v>-10.25</v>
      </c>
      <c r="AG179" s="218">
        <v>-12.049825</v>
      </c>
      <c r="AI179" s="303">
        <v>-6.15</v>
      </c>
      <c r="AJ179" s="218">
        <v>-7.9498250000000006</v>
      </c>
      <c r="AK179" s="103"/>
      <c r="AV179" s="316">
        <v>42421</v>
      </c>
      <c r="AW179" s="159">
        <v>-1.5044249999999999</v>
      </c>
      <c r="AX179" s="159">
        <v>-21.84909475453599</v>
      </c>
      <c r="AY179" s="159">
        <v>-22.636922222222218</v>
      </c>
      <c r="BA179" s="159">
        <v>0.84557500000000019</v>
      </c>
      <c r="BB179" s="159">
        <v>-21.377721249792323</v>
      </c>
      <c r="BC179" s="159"/>
      <c r="BE179" s="159">
        <v>3.0955750000000002</v>
      </c>
      <c r="BF179" s="159">
        <v>-19.347124073501174</v>
      </c>
      <c r="BG179" s="159"/>
      <c r="BI179" s="159">
        <v>1.7955750000000004</v>
      </c>
      <c r="BJ179" s="159">
        <v>-20.301824596811961</v>
      </c>
      <c r="BK179" s="159"/>
      <c r="BM179" s="159">
        <v>1.2955750000000004</v>
      </c>
      <c r="BN179" s="159">
        <v>-22.638108547470715</v>
      </c>
      <c r="BO179" s="159"/>
      <c r="BQ179" s="159">
        <v>-14.054425</v>
      </c>
      <c r="BR179" s="159">
        <v>-23.05405412913316</v>
      </c>
      <c r="BS179" s="159"/>
      <c r="BU179" s="159">
        <v>-5.1544249999999998</v>
      </c>
      <c r="BV179" s="159">
        <v>-24.016779903397282</v>
      </c>
      <c r="BW179" s="159"/>
    </row>
    <row r="180" spans="1:75" x14ac:dyDescent="0.25">
      <c r="A180" s="95">
        <v>41326</v>
      </c>
      <c r="B180" s="36">
        <v>41326</v>
      </c>
      <c r="C180" s="303">
        <v>0.4</v>
      </c>
      <c r="D180" s="303">
        <v>2.75</v>
      </c>
      <c r="E180" s="303">
        <v>5</v>
      </c>
      <c r="F180" s="303">
        <v>3.7</v>
      </c>
      <c r="G180" s="303">
        <v>3.2</v>
      </c>
      <c r="H180" s="303">
        <v>-12.15</v>
      </c>
      <c r="I180" s="303">
        <v>-3.25</v>
      </c>
      <c r="J180" s="105"/>
      <c r="K180" s="36">
        <v>42421</v>
      </c>
      <c r="L180" s="117">
        <v>1.9571500000000002</v>
      </c>
      <c r="M180" s="98">
        <f t="shared" si="4"/>
        <v>1.9044249999999998</v>
      </c>
      <c r="N180" s="107">
        <f t="shared" si="5"/>
        <v>1.8522666666666667</v>
      </c>
      <c r="O180" s="264"/>
      <c r="P180" s="177">
        <v>42421</v>
      </c>
      <c r="Q180" s="303">
        <v>0.4</v>
      </c>
      <c r="R180" s="219">
        <v>-1.5044249999999999</v>
      </c>
      <c r="S180" s="182">
        <v>-22.636922222222218</v>
      </c>
      <c r="T180" s="303">
        <v>2.75</v>
      </c>
      <c r="U180" s="219">
        <v>0.84557500000000019</v>
      </c>
      <c r="W180" s="303">
        <v>5</v>
      </c>
      <c r="X180" s="219">
        <v>3.0955750000000002</v>
      </c>
      <c r="Z180" s="303">
        <v>3.7</v>
      </c>
      <c r="AA180" s="219">
        <v>1.7955750000000004</v>
      </c>
      <c r="AC180" s="303">
        <v>3.2</v>
      </c>
      <c r="AD180" s="218">
        <v>1.2955750000000004</v>
      </c>
      <c r="AF180" s="303">
        <v>-12.15</v>
      </c>
      <c r="AG180" s="218">
        <v>-14.054425</v>
      </c>
      <c r="AI180" s="303">
        <v>-3.25</v>
      </c>
      <c r="AJ180" s="218">
        <v>-5.1544249999999998</v>
      </c>
      <c r="AK180" s="103"/>
      <c r="AV180" s="316">
        <v>42422</v>
      </c>
      <c r="AW180" s="159">
        <v>0.38927500000000004</v>
      </c>
      <c r="AX180" s="159">
        <v>-21.740753613011975</v>
      </c>
      <c r="AY180" s="159"/>
      <c r="BA180" s="159">
        <v>-2.8107250000000006</v>
      </c>
      <c r="BB180" s="159">
        <v>-21.42696722321233</v>
      </c>
      <c r="BC180" s="159"/>
      <c r="BE180" s="159">
        <v>0.63927499999999959</v>
      </c>
      <c r="BF180" s="159">
        <v>-19.238782931977159</v>
      </c>
      <c r="BG180" s="159"/>
      <c r="BI180" s="159">
        <v>1.0392749999999995</v>
      </c>
      <c r="BJ180" s="159">
        <v>-20.183634260603945</v>
      </c>
      <c r="BK180" s="159"/>
      <c r="BM180" s="159">
        <v>0.93927499999999986</v>
      </c>
      <c r="BN180" s="159">
        <v>-22.453928606879888</v>
      </c>
      <c r="BO180" s="159"/>
      <c r="BQ180" s="159">
        <v>-11.360725</v>
      </c>
      <c r="BR180" s="159">
        <v>-23.251038022813187</v>
      </c>
      <c r="BS180" s="159"/>
      <c r="BU180" s="159">
        <v>-5.1607250000000002</v>
      </c>
      <c r="BV180" s="159">
        <v>-24.030568775954883</v>
      </c>
      <c r="BW180" s="159"/>
    </row>
    <row r="181" spans="1:75" x14ac:dyDescent="0.25">
      <c r="A181" s="95">
        <v>41327</v>
      </c>
      <c r="B181" s="36">
        <v>41327</v>
      </c>
      <c r="C181" s="303">
        <v>2.4000000000000004</v>
      </c>
      <c r="D181" s="303">
        <v>-0.8</v>
      </c>
      <c r="E181" s="303">
        <v>2.65</v>
      </c>
      <c r="F181" s="303">
        <v>3.05</v>
      </c>
      <c r="G181" s="303">
        <v>2.95</v>
      </c>
      <c r="H181" s="303">
        <v>-9.35</v>
      </c>
      <c r="I181" s="303">
        <v>-3.15</v>
      </c>
      <c r="J181" s="105"/>
      <c r="K181" s="36">
        <v>42422</v>
      </c>
      <c r="L181" s="104">
        <v>2.0643000000000002</v>
      </c>
      <c r="M181" s="98">
        <f t="shared" si="4"/>
        <v>2.0107250000000003</v>
      </c>
      <c r="N181" s="107">
        <f t="shared" si="5"/>
        <v>1.9577166666666665</v>
      </c>
      <c r="O181" s="264"/>
      <c r="P181" s="177">
        <v>42422</v>
      </c>
      <c r="Q181" s="303">
        <v>2.4000000000000004</v>
      </c>
      <c r="R181" s="219">
        <v>0.38927500000000004</v>
      </c>
      <c r="T181" s="303">
        <v>-0.8</v>
      </c>
      <c r="U181" s="219">
        <v>-2.8107250000000006</v>
      </c>
      <c r="W181" s="303">
        <v>2.65</v>
      </c>
      <c r="X181" s="219">
        <v>0.63927499999999959</v>
      </c>
      <c r="Z181" s="303">
        <v>3.05</v>
      </c>
      <c r="AA181" s="219">
        <v>1.0392749999999995</v>
      </c>
      <c r="AC181" s="303">
        <v>2.95</v>
      </c>
      <c r="AD181" s="218">
        <v>0.93927499999999986</v>
      </c>
      <c r="AF181" s="303">
        <v>-9.35</v>
      </c>
      <c r="AG181" s="218">
        <v>-11.360725</v>
      </c>
      <c r="AI181" s="303">
        <v>-3.15</v>
      </c>
      <c r="AJ181" s="218">
        <v>-5.1607250000000002</v>
      </c>
      <c r="AK181" s="103"/>
      <c r="AV181" s="316">
        <v>42423</v>
      </c>
      <c r="AW181" s="159">
        <v>1.5312749999999995</v>
      </c>
      <c r="AX181" s="159">
        <v>-21.617509597091964</v>
      </c>
      <c r="AY181" s="159"/>
      <c r="BA181" s="159">
        <v>-4.3187250000000006</v>
      </c>
      <c r="BB181" s="159">
        <v>-21.560481573792341</v>
      </c>
      <c r="BC181" s="159"/>
      <c r="BE181" s="159">
        <v>-1.0687250000000006</v>
      </c>
      <c r="BF181" s="159">
        <v>-19.187431258677154</v>
      </c>
      <c r="BG181" s="159"/>
      <c r="BI181" s="159">
        <v>8.1274999999999764E-2</v>
      </c>
      <c r="BJ181" s="159">
        <v>-20.070660579343937</v>
      </c>
      <c r="BK181" s="159"/>
      <c r="BM181" s="159">
        <v>-1.6687250000000002</v>
      </c>
      <c r="BN181" s="159">
        <v>-22.366630762269882</v>
      </c>
      <c r="BO181" s="159"/>
      <c r="BQ181" s="159">
        <v>-10.318725000000001</v>
      </c>
      <c r="BR181" s="159">
        <v>-23.456444716013205</v>
      </c>
      <c r="BS181" s="159"/>
      <c r="BU181" s="159">
        <v>-6.9187250000000002</v>
      </c>
      <c r="BV181" s="159">
        <v>-24.044947244478884</v>
      </c>
      <c r="BW181" s="159"/>
    </row>
    <row r="182" spans="1:75" x14ac:dyDescent="0.25">
      <c r="A182" s="95">
        <v>41328</v>
      </c>
      <c r="B182" s="36">
        <v>41328</v>
      </c>
      <c r="C182" s="303">
        <v>3.65</v>
      </c>
      <c r="D182" s="303">
        <v>-2.2000000000000002</v>
      </c>
      <c r="E182" s="303">
        <v>1.0499999999999998</v>
      </c>
      <c r="F182" s="303">
        <v>2.2000000000000002</v>
      </c>
      <c r="G182" s="303">
        <v>0.45000000000000007</v>
      </c>
      <c r="H182" s="303">
        <v>-8.1999999999999993</v>
      </c>
      <c r="I182" s="303">
        <v>-4.8</v>
      </c>
      <c r="J182" s="105"/>
      <c r="K182" s="36">
        <v>42423</v>
      </c>
      <c r="L182" s="104">
        <v>2.1731500000000001</v>
      </c>
      <c r="M182" s="98">
        <f t="shared" si="4"/>
        <v>2.1187250000000004</v>
      </c>
      <c r="N182" s="107">
        <f t="shared" si="5"/>
        <v>2.0648666666666671</v>
      </c>
      <c r="O182" s="264"/>
      <c r="P182" s="177">
        <v>42423</v>
      </c>
      <c r="Q182" s="303">
        <v>3.65</v>
      </c>
      <c r="R182" s="219">
        <v>1.5312749999999995</v>
      </c>
      <c r="T182" s="303">
        <v>-2.2000000000000002</v>
      </c>
      <c r="U182" s="219">
        <v>-4.3187250000000006</v>
      </c>
      <c r="W182" s="303">
        <v>1.0499999999999998</v>
      </c>
      <c r="X182" s="219">
        <v>-1.0687250000000006</v>
      </c>
      <c r="Z182" s="303">
        <v>2.2000000000000002</v>
      </c>
      <c r="AA182" s="219">
        <v>8.1274999999999764E-2</v>
      </c>
      <c r="AC182" s="303">
        <v>0.45000000000000007</v>
      </c>
      <c r="AD182" s="218">
        <v>-1.6687250000000002</v>
      </c>
      <c r="AF182" s="303">
        <v>-8.1999999999999993</v>
      </c>
      <c r="AG182" s="218">
        <v>-10.318725000000001</v>
      </c>
      <c r="AI182" s="303">
        <v>-4.8</v>
      </c>
      <c r="AJ182" s="218">
        <v>-6.9187250000000002</v>
      </c>
      <c r="AK182" s="103"/>
      <c r="AV182" s="36">
        <v>42424</v>
      </c>
      <c r="AW182" s="159">
        <v>0.22157499999999963</v>
      </c>
      <c r="AX182" s="159">
        <v>-21.499730977231966</v>
      </c>
      <c r="AY182" s="159"/>
      <c r="BA182" s="159">
        <v>-5.6784250000000007</v>
      </c>
      <c r="BB182" s="159">
        <v>-21.721088782692338</v>
      </c>
      <c r="BC182" s="159"/>
      <c r="BE182" s="159">
        <v>0.5215749999999999</v>
      </c>
      <c r="BF182" s="159">
        <v>-19.069652638817157</v>
      </c>
      <c r="BG182" s="159"/>
      <c r="BI182" s="159">
        <v>-1.2284250000000001</v>
      </c>
      <c r="BJ182" s="159">
        <v>-20.017124843043938</v>
      </c>
      <c r="BK182" s="159"/>
      <c r="BM182" s="159">
        <v>-2.9284249999999998</v>
      </c>
      <c r="BN182" s="159">
        <v>-22.420166498569881</v>
      </c>
      <c r="BO182" s="159"/>
      <c r="BQ182" s="159">
        <v>-7.9784249999999997</v>
      </c>
      <c r="BR182" s="159">
        <v>-23.649173366693201</v>
      </c>
      <c r="BS182" s="159"/>
      <c r="BU182" s="159">
        <v>-5.7784250000000004</v>
      </c>
      <c r="BV182" s="159">
        <v>-24.059937250642882</v>
      </c>
      <c r="BW182" s="159"/>
    </row>
    <row r="183" spans="1:75" x14ac:dyDescent="0.25">
      <c r="A183" s="95">
        <v>41329</v>
      </c>
      <c r="B183" s="36">
        <v>41329</v>
      </c>
      <c r="C183" s="303">
        <v>2.4499999999999997</v>
      </c>
      <c r="D183" s="303">
        <v>-3.45</v>
      </c>
      <c r="E183" s="303">
        <v>2.75</v>
      </c>
      <c r="F183" s="303">
        <v>1</v>
      </c>
      <c r="G183" s="303">
        <v>-0.7</v>
      </c>
      <c r="H183" s="303">
        <v>-5.75</v>
      </c>
      <c r="I183" s="303">
        <v>-3.55</v>
      </c>
      <c r="J183" s="105"/>
      <c r="K183" s="36">
        <v>42424</v>
      </c>
      <c r="L183" s="104">
        <v>2.2837000000000001</v>
      </c>
      <c r="M183" s="98">
        <f t="shared" si="4"/>
        <v>2.2284250000000001</v>
      </c>
      <c r="N183" s="107">
        <f t="shared" si="5"/>
        <v>2.173716666666667</v>
      </c>
      <c r="O183" s="264"/>
      <c r="P183" s="177">
        <v>42424</v>
      </c>
      <c r="Q183" s="303">
        <v>2.4499999999999997</v>
      </c>
      <c r="R183" s="219">
        <v>0.22157499999999963</v>
      </c>
      <c r="T183" s="303">
        <v>-3.45</v>
      </c>
      <c r="U183" s="219">
        <v>-5.6784250000000007</v>
      </c>
      <c r="W183" s="303">
        <v>2.75</v>
      </c>
      <c r="X183" s="219">
        <v>0.5215749999999999</v>
      </c>
      <c r="Z183" s="303">
        <v>1</v>
      </c>
      <c r="AA183" s="219">
        <v>-1.2284250000000001</v>
      </c>
      <c r="AC183" s="303">
        <v>-0.7</v>
      </c>
      <c r="AD183" s="218">
        <v>-2.9284249999999998</v>
      </c>
      <c r="AF183" s="303">
        <v>-5.75</v>
      </c>
      <c r="AG183" s="218">
        <v>-7.9784249999999997</v>
      </c>
      <c r="AI183" s="303">
        <v>-3.55</v>
      </c>
      <c r="AJ183" s="218">
        <v>-5.7784250000000004</v>
      </c>
      <c r="AK183" s="103"/>
      <c r="AV183" s="36">
        <v>42425</v>
      </c>
      <c r="AW183" s="159">
        <v>-3.9825000000000443E-2</v>
      </c>
      <c r="AX183" s="159">
        <v>-21.382550682181972</v>
      </c>
      <c r="AY183" s="159"/>
      <c r="BA183" s="159">
        <v>-8.5898250000000012</v>
      </c>
      <c r="BB183" s="159">
        <v>-21.921969288492328</v>
      </c>
      <c r="BC183" s="159"/>
      <c r="BE183" s="159">
        <v>0.61017499999999947</v>
      </c>
      <c r="BF183" s="159">
        <v>-18.946892329717162</v>
      </c>
      <c r="BG183" s="159"/>
      <c r="BI183" s="159">
        <v>-0.58982500000000027</v>
      </c>
      <c r="BJ183" s="159">
        <v>-19.899944547993943</v>
      </c>
      <c r="BK183" s="159"/>
      <c r="BM183" s="159">
        <v>-3.3898250000000001</v>
      </c>
      <c r="BN183" s="159">
        <v>-22.531766779569875</v>
      </c>
      <c r="BO183" s="159"/>
      <c r="BQ183" s="159">
        <v>-2.6398250000000001</v>
      </c>
      <c r="BR183" s="159">
        <v>-23.704973507193198</v>
      </c>
      <c r="BS183" s="159"/>
      <c r="BU183" s="159">
        <v>-4.5898250000000003</v>
      </c>
      <c r="BV183" s="159">
        <v>-24.059490849518884</v>
      </c>
      <c r="BW183" s="159"/>
    </row>
    <row r="184" spans="1:75" ht="15.75" thickBot="1" x14ac:dyDescent="0.3">
      <c r="A184" s="95">
        <v>41330</v>
      </c>
      <c r="B184" s="36">
        <v>41330</v>
      </c>
      <c r="C184" s="303">
        <v>2.2999999999999998</v>
      </c>
      <c r="D184" s="303">
        <v>-6.25</v>
      </c>
      <c r="E184" s="303">
        <v>2.9499999999999997</v>
      </c>
      <c r="F184" s="303">
        <v>1.75</v>
      </c>
      <c r="G184" s="303">
        <v>-1.0499999999999998</v>
      </c>
      <c r="H184" s="303">
        <v>-0.30000000000000004</v>
      </c>
      <c r="I184" s="303">
        <v>-2.25</v>
      </c>
      <c r="J184" s="105"/>
      <c r="K184" s="36">
        <v>42425</v>
      </c>
      <c r="L184" s="104">
        <v>2.39595</v>
      </c>
      <c r="M184" s="98">
        <f t="shared" si="4"/>
        <v>2.3398250000000003</v>
      </c>
      <c r="N184" s="107">
        <f t="shared" si="5"/>
        <v>2.2842666666666669</v>
      </c>
      <c r="O184" s="264"/>
      <c r="P184" s="177">
        <v>42425</v>
      </c>
      <c r="Q184" s="303">
        <v>2.2999999999999998</v>
      </c>
      <c r="R184" s="219">
        <v>-3.9825000000000443E-2</v>
      </c>
      <c r="T184" s="303">
        <v>-6.25</v>
      </c>
      <c r="U184" s="219">
        <v>-8.5898250000000012</v>
      </c>
      <c r="W184" s="303">
        <v>2.9499999999999997</v>
      </c>
      <c r="X184" s="219">
        <v>0.61017499999999947</v>
      </c>
      <c r="Z184" s="303">
        <v>1.75</v>
      </c>
      <c r="AA184" s="219">
        <v>-0.58982500000000027</v>
      </c>
      <c r="AC184" s="303">
        <v>-1.0499999999999998</v>
      </c>
      <c r="AD184" s="218">
        <v>-3.3898250000000001</v>
      </c>
      <c r="AF184" s="303">
        <v>-0.30000000000000004</v>
      </c>
      <c r="AG184" s="218">
        <v>-2.6398250000000001</v>
      </c>
      <c r="AI184" s="303">
        <v>-2.25</v>
      </c>
      <c r="AJ184" s="218">
        <v>-4.5898250000000003</v>
      </c>
      <c r="AK184" s="103"/>
      <c r="AV184" s="36">
        <v>42426</v>
      </c>
      <c r="AW184" s="159">
        <v>1.297075</v>
      </c>
      <c r="AX184" s="159">
        <v>-21.242998208629974</v>
      </c>
      <c r="AY184" s="159"/>
      <c r="BA184" s="159">
        <v>-9.8529250000000008</v>
      </c>
      <c r="BB184" s="159">
        <v>-22.154556744412325</v>
      </c>
      <c r="BC184" s="159"/>
      <c r="BE184" s="159">
        <v>0.39707500000000007</v>
      </c>
      <c r="BF184" s="159">
        <v>-18.818969228961162</v>
      </c>
      <c r="BG184" s="159"/>
      <c r="BI184" s="159">
        <v>-0.70292500000000002</v>
      </c>
      <c r="BJ184" s="159">
        <v>-19.777836133635944</v>
      </c>
      <c r="BK184" s="159"/>
      <c r="BM184" s="159">
        <v>-3.1029249999999999</v>
      </c>
      <c r="BN184" s="159">
        <v>-22.648060507529873</v>
      </c>
      <c r="BO184" s="159"/>
      <c r="BQ184" s="159">
        <v>-3.1529250000000002</v>
      </c>
      <c r="BR184" s="159">
        <v>-23.821267235153197</v>
      </c>
      <c r="BS184" s="159"/>
      <c r="BU184" s="159">
        <v>-7.5029249999999994</v>
      </c>
      <c r="BV184" s="159">
        <v>-24.079958545639844</v>
      </c>
      <c r="BW184" s="159">
        <v>-25.327388888888891</v>
      </c>
    </row>
    <row r="185" spans="1:75" ht="15.75" thickBot="1" x14ac:dyDescent="0.3">
      <c r="A185" s="95">
        <v>41331</v>
      </c>
      <c r="B185" s="36">
        <v>41331</v>
      </c>
      <c r="C185" s="303">
        <v>3.75</v>
      </c>
      <c r="D185" s="303">
        <v>-7.4</v>
      </c>
      <c r="E185" s="303">
        <v>2.85</v>
      </c>
      <c r="F185" s="303">
        <v>1.75</v>
      </c>
      <c r="G185" s="303">
        <v>-0.64999999999999991</v>
      </c>
      <c r="H185" s="303">
        <v>-0.70000000000000007</v>
      </c>
      <c r="I185" s="303">
        <v>-5.05</v>
      </c>
      <c r="J185" s="105"/>
      <c r="K185" s="36">
        <v>42426</v>
      </c>
      <c r="L185" s="104">
        <v>2.5099</v>
      </c>
      <c r="M185" s="98">
        <f t="shared" si="4"/>
        <v>2.452925</v>
      </c>
      <c r="N185" s="107">
        <f t="shared" si="5"/>
        <v>2.3965166666666669</v>
      </c>
      <c r="O185" s="264"/>
      <c r="P185" s="177">
        <v>42426</v>
      </c>
      <c r="Q185" s="303">
        <v>3.75</v>
      </c>
      <c r="R185" s="219">
        <v>1.297075</v>
      </c>
      <c r="T185" s="303">
        <v>-7.4</v>
      </c>
      <c r="U185" s="219">
        <v>-9.8529250000000008</v>
      </c>
      <c r="W185" s="303">
        <v>2.85</v>
      </c>
      <c r="X185" s="219">
        <v>0.39707500000000007</v>
      </c>
      <c r="Z185" s="303">
        <v>1.75</v>
      </c>
      <c r="AA185" s="219">
        <v>-0.70292500000000002</v>
      </c>
      <c r="AC185" s="303">
        <v>-0.64999999999999991</v>
      </c>
      <c r="AD185" s="218">
        <v>-3.1029249999999999</v>
      </c>
      <c r="AF185" s="303">
        <v>-0.70000000000000007</v>
      </c>
      <c r="AG185" s="218">
        <v>-3.1529250000000002</v>
      </c>
      <c r="AI185" s="303">
        <v>-5.05</v>
      </c>
      <c r="AJ185" s="218">
        <v>-7.5029249999999994</v>
      </c>
      <c r="AK185" s="103">
        <v>-25.327388888888891</v>
      </c>
      <c r="AV185" s="36">
        <v>42427</v>
      </c>
      <c r="AW185" s="159">
        <v>2.0822750000000005</v>
      </c>
      <c r="AX185" s="159">
        <v>-21.073380131133955</v>
      </c>
      <c r="AY185" s="159"/>
      <c r="BA185" s="159">
        <v>-7.417724999999999</v>
      </c>
      <c r="BB185" s="159">
        <v>-22.372637129764346</v>
      </c>
      <c r="BC185" s="159"/>
      <c r="BE185" s="159">
        <v>2.232275</v>
      </c>
      <c r="BF185" s="159">
        <v>-18.649351151465144</v>
      </c>
      <c r="BG185" s="159"/>
      <c r="BI185" s="159">
        <v>1.6822750000000002</v>
      </c>
      <c r="BJ185" s="159">
        <v>-19.632449210067929</v>
      </c>
      <c r="BK185" s="159"/>
      <c r="BM185" s="159">
        <v>-5.0177250000000004</v>
      </c>
      <c r="BN185" s="159">
        <v>-22.829794161989891</v>
      </c>
      <c r="BO185" s="159"/>
      <c r="BQ185" s="159">
        <v>-3.017725</v>
      </c>
      <c r="BR185" s="311">
        <v>-23.942423004793209</v>
      </c>
      <c r="BS185" s="228">
        <v>-23.484314814814812</v>
      </c>
      <c r="BU185" s="159">
        <v>-10.167724999999999</v>
      </c>
      <c r="BV185" s="159">
        <v>-24.104189699567847</v>
      </c>
      <c r="BW185" s="159"/>
    </row>
    <row r="186" spans="1:75" x14ac:dyDescent="0.25">
      <c r="A186" s="95">
        <v>41332</v>
      </c>
      <c r="B186" s="36">
        <v>41332</v>
      </c>
      <c r="C186" s="303">
        <v>4.6500000000000004</v>
      </c>
      <c r="D186" s="303">
        <v>-4.8499999999999996</v>
      </c>
      <c r="E186" s="303">
        <v>4.8</v>
      </c>
      <c r="F186" s="303">
        <v>4.25</v>
      </c>
      <c r="G186" s="303">
        <v>-2.4500000000000002</v>
      </c>
      <c r="H186" s="303">
        <v>-0.45000000000000007</v>
      </c>
      <c r="I186" s="303">
        <v>-7.6</v>
      </c>
      <c r="J186" s="105"/>
      <c r="K186" s="36">
        <v>42427</v>
      </c>
      <c r="L186" s="104">
        <v>2.6255499999999996</v>
      </c>
      <c r="M186" s="98">
        <f t="shared" si="4"/>
        <v>2.5677249999999998</v>
      </c>
      <c r="N186" s="107">
        <f t="shared" si="5"/>
        <v>2.5104666666666664</v>
      </c>
      <c r="O186" s="264"/>
      <c r="P186" s="177">
        <v>42427</v>
      </c>
      <c r="Q186" s="303">
        <v>4.6500000000000004</v>
      </c>
      <c r="R186" s="219">
        <v>2.0822750000000005</v>
      </c>
      <c r="T186" s="303">
        <v>-4.8499999999999996</v>
      </c>
      <c r="U186" s="219">
        <v>-7.417724999999999</v>
      </c>
      <c r="W186" s="303">
        <v>4.8</v>
      </c>
      <c r="X186" s="219">
        <v>2.232275</v>
      </c>
      <c r="Z186" s="303">
        <v>4.25</v>
      </c>
      <c r="AA186" s="219">
        <v>1.6822750000000002</v>
      </c>
      <c r="AC186" s="303">
        <v>-2.4500000000000002</v>
      </c>
      <c r="AD186" s="218">
        <v>-5.0177250000000004</v>
      </c>
      <c r="AF186" s="303">
        <v>-0.45000000000000007</v>
      </c>
      <c r="AG186" s="218">
        <v>-3.017725</v>
      </c>
      <c r="AH186" s="103">
        <v>-23.484314814814812</v>
      </c>
      <c r="AI186" s="303">
        <v>-7.6</v>
      </c>
      <c r="AJ186" s="218">
        <v>-10.167724999999999</v>
      </c>
      <c r="AK186" s="103"/>
      <c r="AV186" s="36">
        <v>42428</v>
      </c>
      <c r="AW186" s="159">
        <v>1.415775</v>
      </c>
      <c r="AX186" s="159">
        <v>-20.921951696493966</v>
      </c>
      <c r="AY186" s="159"/>
      <c r="BA186" s="159">
        <v>-3.7842249999999997</v>
      </c>
      <c r="BB186" s="159">
        <v>-22.402922816692342</v>
      </c>
      <c r="BC186" s="159">
        <v>-22.759166666666669</v>
      </c>
      <c r="BE186" s="159">
        <v>1.2157750000000007</v>
      </c>
      <c r="BF186" s="159">
        <v>-18.485303680605156</v>
      </c>
      <c r="BG186" s="159"/>
      <c r="BI186" s="159">
        <v>2.7157750000000007</v>
      </c>
      <c r="BJ186" s="159">
        <v>-19.455782702987939</v>
      </c>
      <c r="BK186" s="159"/>
      <c r="BM186" s="159">
        <v>-7.2842249999999993</v>
      </c>
      <c r="BN186" s="159">
        <v>-23.056936813949878</v>
      </c>
      <c r="BO186" s="159">
        <v>-22.866244444444444</v>
      </c>
      <c r="BQ186" s="159">
        <v>-1.0842249999999996</v>
      </c>
      <c r="BR186" s="159">
        <v>-23.835161196923217</v>
      </c>
      <c r="BS186" s="159"/>
      <c r="BU186" s="159">
        <v>-7.9342249999999996</v>
      </c>
      <c r="BV186" s="159">
        <v>-24.126399203315046</v>
      </c>
      <c r="BW186" s="159"/>
    </row>
    <row r="187" spans="1:75" x14ac:dyDescent="0.25">
      <c r="A187" s="95">
        <v>42428</v>
      </c>
      <c r="B187" s="36">
        <v>42428</v>
      </c>
      <c r="C187" s="303">
        <v>4.0999999999999996</v>
      </c>
      <c r="D187" s="303">
        <v>-1.1000000000000001</v>
      </c>
      <c r="E187" s="303">
        <v>3.9000000000000004</v>
      </c>
      <c r="F187" s="303">
        <v>5.4</v>
      </c>
      <c r="G187" s="303">
        <v>-4.5999999999999996</v>
      </c>
      <c r="H187" s="303">
        <v>1.6</v>
      </c>
      <c r="I187" s="303">
        <v>-5.25</v>
      </c>
      <c r="J187" s="105"/>
      <c r="K187" s="36">
        <v>42428</v>
      </c>
      <c r="L187" s="104">
        <v>2.7428999999999997</v>
      </c>
      <c r="M187" s="98">
        <f t="shared" si="4"/>
        <v>2.6842249999999996</v>
      </c>
      <c r="N187" s="107">
        <f t="shared" si="5"/>
        <v>2.6261166666666664</v>
      </c>
      <c r="O187" s="264"/>
      <c r="P187" s="177">
        <v>42428</v>
      </c>
      <c r="Q187" s="303">
        <v>4.0999999999999996</v>
      </c>
      <c r="R187" s="219">
        <v>1.415775</v>
      </c>
      <c r="T187" s="303">
        <v>-1.1000000000000001</v>
      </c>
      <c r="U187" s="219">
        <v>-3.7842249999999997</v>
      </c>
      <c r="V187" s="182">
        <v>-22.759166666666669</v>
      </c>
      <c r="W187" s="303">
        <v>3.9000000000000004</v>
      </c>
      <c r="X187" s="219">
        <v>1.2157750000000007</v>
      </c>
      <c r="Z187" s="303">
        <v>5.4</v>
      </c>
      <c r="AA187" s="219">
        <v>2.7157750000000007</v>
      </c>
      <c r="AC187" s="303">
        <v>-4.5999999999999996</v>
      </c>
      <c r="AD187" s="218">
        <v>-7.2842249999999993</v>
      </c>
      <c r="AE187" s="182">
        <v>-22.866244444444444</v>
      </c>
      <c r="AF187" s="303">
        <v>1.6</v>
      </c>
      <c r="AG187" s="218">
        <v>-1.0842249999999996</v>
      </c>
      <c r="AI187" s="303">
        <v>-5.25</v>
      </c>
      <c r="AJ187" s="218">
        <v>-7.9342249999999996</v>
      </c>
      <c r="AK187" s="103"/>
      <c r="AV187" s="36">
        <v>42429</v>
      </c>
      <c r="AW187" s="159"/>
      <c r="AX187" s="159"/>
      <c r="AY187" s="159"/>
      <c r="BA187" s="159"/>
      <c r="BB187" s="159"/>
      <c r="BC187" s="159"/>
      <c r="BE187" s="159"/>
      <c r="BF187" s="159"/>
      <c r="BG187" s="159"/>
      <c r="BI187" s="159">
        <v>2.5285500000000001</v>
      </c>
      <c r="BJ187" s="159">
        <v>-19.271820656467984</v>
      </c>
      <c r="BK187" s="159"/>
      <c r="BM187" s="159"/>
      <c r="BN187" s="159"/>
      <c r="BO187" s="159"/>
      <c r="BQ187" s="159"/>
      <c r="BR187" s="159"/>
      <c r="BS187" s="159"/>
      <c r="BU187" s="159"/>
      <c r="BV187" s="159"/>
      <c r="BW187" s="159"/>
    </row>
    <row r="188" spans="1:75" x14ac:dyDescent="0.25">
      <c r="A188" s="95">
        <v>42429</v>
      </c>
      <c r="B188" s="36">
        <v>42429</v>
      </c>
      <c r="C188" s="303"/>
      <c r="D188" s="303"/>
      <c r="E188" s="303"/>
      <c r="F188" s="303">
        <v>5.3</v>
      </c>
      <c r="G188" s="303"/>
      <c r="H188" s="303"/>
      <c r="I188" s="303"/>
      <c r="J188" s="105"/>
      <c r="K188" s="36">
        <v>42429</v>
      </c>
      <c r="L188" s="104">
        <v>2.8</v>
      </c>
      <c r="M188" s="98">
        <f t="shared" si="4"/>
        <v>2.7714499999999997</v>
      </c>
      <c r="N188" s="107">
        <f t="shared" si="5"/>
        <v>2.7228166666666667</v>
      </c>
      <c r="O188" s="264"/>
      <c r="P188" s="177">
        <v>42429</v>
      </c>
      <c r="Q188" s="303"/>
      <c r="R188" s="219"/>
      <c r="T188" s="303"/>
      <c r="U188" s="219"/>
      <c r="W188" s="303"/>
      <c r="X188" s="219"/>
      <c r="Z188" s="303">
        <v>5.3</v>
      </c>
      <c r="AA188" s="219">
        <v>2.5285500000000001</v>
      </c>
      <c r="AB188" s="182">
        <v>-18.000044444444448</v>
      </c>
      <c r="AC188" s="303"/>
      <c r="AD188" s="218"/>
      <c r="AF188" s="303"/>
      <c r="AG188" s="218"/>
      <c r="AI188" s="367"/>
      <c r="AJ188" s="218"/>
      <c r="AK188" s="103"/>
      <c r="AV188" s="36">
        <v>42430</v>
      </c>
      <c r="AW188" s="159">
        <v>2.8690250000000002</v>
      </c>
      <c r="AX188" s="159">
        <v>-20.730441462053953</v>
      </c>
      <c r="AY188" s="159"/>
      <c r="BA188" s="159">
        <v>-3.9309750000000001</v>
      </c>
      <c r="BB188" s="159">
        <v>-22.359149048820338</v>
      </c>
      <c r="BC188" s="159"/>
      <c r="BE188" s="159">
        <v>-0.68097499999999966</v>
      </c>
      <c r="BF188" s="159">
        <v>-18.334831353545145</v>
      </c>
      <c r="BG188" s="159"/>
      <c r="BI188" s="159">
        <v>2.2690249999999996</v>
      </c>
      <c r="BJ188" s="159">
        <v>-19.080310422027971</v>
      </c>
      <c r="BK188" s="159">
        <v>-18.000044444444448</v>
      </c>
      <c r="BM188" s="159">
        <v>-3.580975</v>
      </c>
      <c r="BN188" s="159">
        <v>-22.947502394269872</v>
      </c>
      <c r="BO188" s="159"/>
      <c r="BQ188" s="159">
        <v>-1.1309750000000001</v>
      </c>
      <c r="BR188" s="159">
        <v>-23.5909856480122</v>
      </c>
      <c r="BS188" s="159"/>
      <c r="BU188" s="159">
        <v>-5.2809749999999998</v>
      </c>
      <c r="BV188" s="159">
        <v>-24.138984161578247</v>
      </c>
      <c r="BW188" s="159"/>
    </row>
    <row r="189" spans="1:75" x14ac:dyDescent="0.25">
      <c r="A189" s="95">
        <v>41334</v>
      </c>
      <c r="B189" s="36">
        <v>41334</v>
      </c>
      <c r="C189" s="303">
        <v>5.7</v>
      </c>
      <c r="D189" s="303">
        <v>-1.1000000000000001</v>
      </c>
      <c r="E189" s="303">
        <v>2.1500000000000004</v>
      </c>
      <c r="F189" s="303">
        <v>5.0999999999999996</v>
      </c>
      <c r="G189" s="303">
        <v>-0.75</v>
      </c>
      <c r="H189" s="303">
        <v>1.7</v>
      </c>
      <c r="I189" s="303">
        <v>-2.4500000000000002</v>
      </c>
      <c r="J189" s="105"/>
      <c r="K189" s="36">
        <v>42430</v>
      </c>
      <c r="L189" s="104">
        <v>2.8619500000000002</v>
      </c>
      <c r="M189" s="98">
        <f t="shared" si="4"/>
        <v>2.830975</v>
      </c>
      <c r="N189" s="107">
        <f t="shared" si="5"/>
        <v>2.8016166666666664</v>
      </c>
      <c r="O189" s="264"/>
      <c r="P189" s="177">
        <v>42430</v>
      </c>
      <c r="Q189" s="303">
        <v>5.7</v>
      </c>
      <c r="R189" s="219">
        <v>2.8690250000000002</v>
      </c>
      <c r="T189" s="303">
        <v>-1.1000000000000001</v>
      </c>
      <c r="U189" s="219">
        <v>-3.9309750000000001</v>
      </c>
      <c r="W189" s="303">
        <v>2.1500000000000004</v>
      </c>
      <c r="X189" s="219">
        <v>-0.68097499999999966</v>
      </c>
      <c r="Z189" s="303">
        <v>5.0999999999999996</v>
      </c>
      <c r="AA189" s="219">
        <v>2.2690249999999996</v>
      </c>
      <c r="AC189" s="303">
        <v>-0.75</v>
      </c>
      <c r="AD189" s="218">
        <v>-3.580975</v>
      </c>
      <c r="AF189" s="303">
        <v>1.7</v>
      </c>
      <c r="AG189" s="218">
        <v>-1.1309750000000001</v>
      </c>
      <c r="AI189" s="303">
        <v>-2.4500000000000002</v>
      </c>
      <c r="AJ189" s="218">
        <v>-5.2809749999999998</v>
      </c>
      <c r="AK189" s="103"/>
      <c r="AV189" s="36">
        <v>42431</v>
      </c>
      <c r="AW189" s="159">
        <v>5.877675</v>
      </c>
      <c r="AX189" s="159">
        <v>-20.474177249885916</v>
      </c>
      <c r="AY189" s="159"/>
      <c r="BA189" s="159">
        <v>-6.1723250000000007</v>
      </c>
      <c r="BB189" s="159">
        <v>-22.421791411794747</v>
      </c>
      <c r="BC189" s="159"/>
      <c r="BE189" s="159">
        <v>-0.12232500000000046</v>
      </c>
      <c r="BF189" s="159">
        <v>-18.178225446109121</v>
      </c>
      <c r="BG189" s="159"/>
      <c r="BI189" s="159">
        <v>2.3776750000000004</v>
      </c>
      <c r="BJ189" s="159">
        <v>-18.880993812563943</v>
      </c>
      <c r="BK189" s="159"/>
      <c r="BM189" s="159">
        <v>-2.2324999999999928E-2</v>
      </c>
      <c r="BN189" s="159">
        <v>-22.681272351628632</v>
      </c>
      <c r="BO189" s="159"/>
      <c r="BQ189" s="159">
        <v>-0.82232500000000064</v>
      </c>
      <c r="BR189" s="159">
        <v>-23.32475560537096</v>
      </c>
      <c r="BS189" s="159"/>
      <c r="BU189" s="159">
        <v>-6.2723250000000004</v>
      </c>
      <c r="BV189" s="159">
        <v>-24.152082110200169</v>
      </c>
      <c r="BW189" s="159"/>
    </row>
    <row r="190" spans="1:75" ht="15.75" thickBot="1" x14ac:dyDescent="0.3">
      <c r="A190" s="95">
        <v>41335</v>
      </c>
      <c r="B190" s="36">
        <v>41335</v>
      </c>
      <c r="C190" s="303">
        <v>8.8000000000000007</v>
      </c>
      <c r="D190" s="303">
        <v>-3.25</v>
      </c>
      <c r="E190" s="303">
        <v>2.8</v>
      </c>
      <c r="F190" s="303">
        <v>5.3000000000000007</v>
      </c>
      <c r="G190" s="303">
        <v>2.9000000000000004</v>
      </c>
      <c r="H190" s="303">
        <v>2.0999999999999996</v>
      </c>
      <c r="I190" s="303">
        <v>-3.35</v>
      </c>
      <c r="J190" s="105"/>
      <c r="K190" s="36">
        <v>42431</v>
      </c>
      <c r="L190" s="104">
        <v>2.9827000000000004</v>
      </c>
      <c r="M190" s="98">
        <f t="shared" si="4"/>
        <v>2.9223250000000003</v>
      </c>
      <c r="N190" s="107">
        <f t="shared" si="5"/>
        <v>2.8815500000000003</v>
      </c>
      <c r="O190" s="264"/>
      <c r="P190" s="177">
        <v>42431</v>
      </c>
      <c r="Q190" s="303">
        <v>8.8000000000000007</v>
      </c>
      <c r="R190" s="219">
        <v>5.877675</v>
      </c>
      <c r="T190" s="303">
        <v>-3.25</v>
      </c>
      <c r="U190" s="219">
        <v>-6.1723250000000007</v>
      </c>
      <c r="W190" s="303">
        <v>2.8</v>
      </c>
      <c r="X190" s="219">
        <v>-0.12232500000000046</v>
      </c>
      <c r="Z190" s="303">
        <v>5.3000000000000007</v>
      </c>
      <c r="AA190" s="219">
        <v>2.3776750000000004</v>
      </c>
      <c r="AC190" s="303">
        <v>2.9000000000000004</v>
      </c>
      <c r="AD190" s="218">
        <v>-2.2324999999999928E-2</v>
      </c>
      <c r="AF190" s="303">
        <v>2.0999999999999996</v>
      </c>
      <c r="AG190" s="218">
        <v>-0.82232500000000064</v>
      </c>
      <c r="AI190" s="303">
        <v>-3.35</v>
      </c>
      <c r="AJ190" s="218">
        <v>-6.2723250000000004</v>
      </c>
      <c r="AK190" s="103"/>
      <c r="AV190" s="36">
        <v>42432</v>
      </c>
      <c r="AW190" s="159">
        <v>3.656075</v>
      </c>
      <c r="AX190" s="159">
        <v>-20.237163866781895</v>
      </c>
      <c r="AY190" s="159"/>
      <c r="BA190" s="159">
        <v>-5.1939250000000001</v>
      </c>
      <c r="BB190" s="159">
        <v>-22.441345015900829</v>
      </c>
      <c r="BC190" s="159"/>
      <c r="BE190" s="159">
        <v>-1.1939250000000003</v>
      </c>
      <c r="BF190" s="159">
        <v>-18.022685413447107</v>
      </c>
      <c r="BG190" s="159"/>
      <c r="BI190" s="159">
        <v>4.0560749999999999</v>
      </c>
      <c r="BJ190" s="159">
        <v>-18.614353756571919</v>
      </c>
      <c r="BK190" s="159"/>
      <c r="BM190" s="159">
        <v>1.1060750000000001</v>
      </c>
      <c r="BN190" s="159">
        <v>-22.379080288171004</v>
      </c>
      <c r="BO190" s="159"/>
      <c r="BQ190" s="159">
        <v>-1.6939250000000003</v>
      </c>
      <c r="BR190" s="159">
        <v>-23.060337549845535</v>
      </c>
      <c r="BS190" s="159"/>
      <c r="BU190" s="159">
        <v>-8.4939250000000008</v>
      </c>
      <c r="BV190" s="159">
        <v>-24.17282078122177</v>
      </c>
      <c r="BW190" s="159"/>
    </row>
    <row r="191" spans="1:75" ht="15.75" thickBot="1" x14ac:dyDescent="0.3">
      <c r="A191" s="95">
        <v>41336</v>
      </c>
      <c r="B191" s="36">
        <v>41336</v>
      </c>
      <c r="C191" s="303">
        <v>6.7</v>
      </c>
      <c r="D191" s="303">
        <v>-2.15</v>
      </c>
      <c r="E191" s="303">
        <v>1.8499999999999999</v>
      </c>
      <c r="F191" s="303">
        <v>7.1</v>
      </c>
      <c r="G191" s="303">
        <v>4.1500000000000004</v>
      </c>
      <c r="H191" s="303">
        <v>1.3499999999999999</v>
      </c>
      <c r="I191" s="303">
        <v>-5.45</v>
      </c>
      <c r="J191" s="105"/>
      <c r="K191" s="36">
        <v>42432</v>
      </c>
      <c r="L191" s="104">
        <v>3.1051500000000001</v>
      </c>
      <c r="M191" s="98">
        <f t="shared" si="4"/>
        <v>3.0439250000000002</v>
      </c>
      <c r="N191" s="107">
        <f t="shared" si="5"/>
        <v>2.9832666666666667</v>
      </c>
      <c r="O191" s="264"/>
      <c r="P191" s="177">
        <v>42432</v>
      </c>
      <c r="Q191" s="303">
        <v>6.7</v>
      </c>
      <c r="R191" s="219">
        <v>3.656075</v>
      </c>
      <c r="T191" s="303">
        <v>-2.15</v>
      </c>
      <c r="U191" s="219">
        <v>-5.1939250000000001</v>
      </c>
      <c r="W191" s="303">
        <v>1.8499999999999999</v>
      </c>
      <c r="X191" s="219">
        <v>-1.1939250000000003</v>
      </c>
      <c r="Z191" s="303">
        <v>7.1</v>
      </c>
      <c r="AA191" s="219">
        <v>4.0560749999999999</v>
      </c>
      <c r="AC191" s="303">
        <v>4.1500000000000004</v>
      </c>
      <c r="AD191" s="218">
        <v>1.1060750000000001</v>
      </c>
      <c r="AF191" s="303">
        <v>1.3499999999999999</v>
      </c>
      <c r="AG191" s="218">
        <v>-1.6939250000000003</v>
      </c>
      <c r="AI191" s="303">
        <v>-5.45</v>
      </c>
      <c r="AJ191" s="218">
        <v>-8.4939250000000008</v>
      </c>
      <c r="AK191" s="103"/>
      <c r="AV191" s="36">
        <v>42433</v>
      </c>
      <c r="AW191" s="159">
        <v>0.63277499999999964</v>
      </c>
      <c r="AX191" s="159">
        <v>-20.059960304911939</v>
      </c>
      <c r="AY191" s="159"/>
      <c r="BA191" s="159">
        <v>-2.3172250000000001</v>
      </c>
      <c r="BB191" s="159">
        <v>-22.379708994380845</v>
      </c>
      <c r="BC191" s="159"/>
      <c r="BE191" s="159">
        <v>-3.6172250000000004</v>
      </c>
      <c r="BF191" s="311">
        <v>-17.899413370407139</v>
      </c>
      <c r="BG191" s="228">
        <v>-18.819300000000002</v>
      </c>
      <c r="BI191" s="159">
        <v>3.4827750000000002</v>
      </c>
      <c r="BJ191" s="159">
        <v>-18.36780967049198</v>
      </c>
      <c r="BK191" s="159"/>
      <c r="BM191" s="159">
        <v>0.58277499999999982</v>
      </c>
      <c r="BN191" s="159">
        <v>-22.077834232992078</v>
      </c>
      <c r="BO191" s="159"/>
      <c r="BQ191" s="159">
        <v>-3.1672250000000002</v>
      </c>
      <c r="BR191" s="159">
        <v>-22.937065506805567</v>
      </c>
      <c r="BS191" s="159"/>
      <c r="BU191" s="159">
        <v>-10.917225</v>
      </c>
      <c r="BV191" s="159">
        <v>-24.203638791981763</v>
      </c>
      <c r="BW191" s="159"/>
    </row>
    <row r="192" spans="1:75" ht="15.75" customHeight="1" x14ac:dyDescent="0.25">
      <c r="A192" s="95">
        <v>41337</v>
      </c>
      <c r="B192" s="36">
        <v>41337</v>
      </c>
      <c r="C192" s="303">
        <v>3.8</v>
      </c>
      <c r="D192" s="303">
        <v>0.85</v>
      </c>
      <c r="E192" s="303">
        <v>-0.44999999999999996</v>
      </c>
      <c r="F192" s="303">
        <v>6.65</v>
      </c>
      <c r="G192" s="303">
        <v>3.75</v>
      </c>
      <c r="H192" s="303">
        <v>0</v>
      </c>
      <c r="I192" s="303">
        <v>-7.75</v>
      </c>
      <c r="J192" s="105"/>
      <c r="K192" s="36">
        <v>42433</v>
      </c>
      <c r="L192" s="104">
        <v>3.2292999999999998</v>
      </c>
      <c r="M192" s="98">
        <f t="shared" si="4"/>
        <v>3.1672250000000002</v>
      </c>
      <c r="N192" s="107">
        <f t="shared" si="5"/>
        <v>3.1057166666666665</v>
      </c>
      <c r="O192" s="264"/>
      <c r="P192" s="177">
        <v>42433</v>
      </c>
      <c r="Q192" s="303">
        <v>3.8</v>
      </c>
      <c r="R192" s="219">
        <v>0.63277499999999964</v>
      </c>
      <c r="T192" s="303">
        <v>0.85</v>
      </c>
      <c r="U192" s="219">
        <v>-2.3172250000000001</v>
      </c>
      <c r="W192" s="303">
        <v>-0.44999999999999996</v>
      </c>
      <c r="X192" s="219">
        <v>-3.6172250000000004</v>
      </c>
      <c r="Y192" s="182">
        <v>-18.819300000000002</v>
      </c>
      <c r="Z192" s="303">
        <v>6.65</v>
      </c>
      <c r="AA192" s="219">
        <v>3.4827750000000002</v>
      </c>
      <c r="AC192" s="303">
        <v>3.75</v>
      </c>
      <c r="AD192" s="218">
        <v>0.58277499999999982</v>
      </c>
      <c r="AF192" s="303">
        <v>0</v>
      </c>
      <c r="AG192" s="218">
        <v>-3.1672250000000002</v>
      </c>
      <c r="AI192" s="303">
        <v>-7.75</v>
      </c>
      <c r="AJ192" s="218">
        <v>-10.917225</v>
      </c>
      <c r="AK192" s="103"/>
      <c r="AV192" s="36">
        <v>42434</v>
      </c>
      <c r="AW192" s="159">
        <v>-0.74222499999999991</v>
      </c>
      <c r="AX192" s="159">
        <v>-19.8836929708119</v>
      </c>
      <c r="AY192" s="159"/>
      <c r="BA192" s="159">
        <v>-0.24222499999999991</v>
      </c>
      <c r="BB192" s="159">
        <v>-22.080054526410777</v>
      </c>
      <c r="BC192" s="159"/>
      <c r="BE192" s="159">
        <v>-2.3422249999999996</v>
      </c>
      <c r="BF192" s="159">
        <v>-17.739170339407103</v>
      </c>
      <c r="BG192" s="159"/>
      <c r="BI192" s="159">
        <v>5.4077749999999991</v>
      </c>
      <c r="BJ192" s="159">
        <v>-18.079372214691915</v>
      </c>
      <c r="BK192" s="159"/>
      <c r="BM192" s="159">
        <v>-2.9422249999999996</v>
      </c>
      <c r="BN192" s="159">
        <v>-21.917591201992042</v>
      </c>
      <c r="BO192" s="159"/>
      <c r="BQ192" s="159">
        <v>-4.4922249999999995</v>
      </c>
      <c r="BR192" s="159">
        <v>-22.90501690060556</v>
      </c>
      <c r="BS192" s="159"/>
      <c r="BU192" s="159">
        <v>-11.642225000000002</v>
      </c>
      <c r="BV192" s="159">
        <v>-24.235687398181771</v>
      </c>
      <c r="BW192" s="159"/>
    </row>
    <row r="193" spans="1:75" x14ac:dyDescent="0.25">
      <c r="A193" s="95">
        <v>41338</v>
      </c>
      <c r="B193" s="36">
        <v>41338</v>
      </c>
      <c r="C193" s="303">
        <v>2.5499999999999998</v>
      </c>
      <c r="D193" s="303">
        <v>3.05</v>
      </c>
      <c r="E193" s="303">
        <v>0.95000000000000007</v>
      </c>
      <c r="F193" s="303">
        <v>8.6999999999999993</v>
      </c>
      <c r="G193" s="303">
        <v>0.34999999999999987</v>
      </c>
      <c r="H193" s="303">
        <v>-1.2</v>
      </c>
      <c r="I193" s="303">
        <v>-8.3500000000000014</v>
      </c>
      <c r="J193" s="105"/>
      <c r="K193" s="36">
        <v>42434</v>
      </c>
      <c r="L193" s="104">
        <v>3.3551499999999996</v>
      </c>
      <c r="M193" s="98">
        <f t="shared" si="4"/>
        <v>3.2922249999999997</v>
      </c>
      <c r="N193" s="107">
        <f t="shared" si="5"/>
        <v>3.2298666666666667</v>
      </c>
      <c r="O193" s="264"/>
      <c r="P193" s="177">
        <v>42434</v>
      </c>
      <c r="Q193" s="303">
        <v>2.5499999999999998</v>
      </c>
      <c r="R193" s="219">
        <v>-0.74222499999999991</v>
      </c>
      <c r="T193" s="303">
        <v>3.05</v>
      </c>
      <c r="U193" s="219">
        <v>-0.24222499999999991</v>
      </c>
      <c r="W193" s="303">
        <v>0.95000000000000007</v>
      </c>
      <c r="X193" s="219">
        <v>-2.3422249999999996</v>
      </c>
      <c r="Z193" s="303">
        <v>8.6999999999999993</v>
      </c>
      <c r="AA193" s="219">
        <v>5.4077749999999991</v>
      </c>
      <c r="AC193" s="303">
        <v>0.34999999999999987</v>
      </c>
      <c r="AD193" s="218">
        <v>-2.9422249999999996</v>
      </c>
      <c r="AF193" s="303">
        <v>-1.2</v>
      </c>
      <c r="AG193" s="218">
        <v>-4.4922249999999995</v>
      </c>
      <c r="AI193" s="303">
        <v>-8.3500000000000014</v>
      </c>
      <c r="AJ193" s="218">
        <v>-11.642225000000002</v>
      </c>
      <c r="AK193" s="103"/>
      <c r="AV193" s="36">
        <v>42435</v>
      </c>
      <c r="AW193" s="159">
        <v>-1.1189249999999999</v>
      </c>
      <c r="AX193" s="159">
        <v>-19.708766906001905</v>
      </c>
      <c r="AY193" s="159"/>
      <c r="BA193" s="159">
        <v>1.8310750000000002</v>
      </c>
      <c r="BB193" s="159">
        <v>-21.740198171922788</v>
      </c>
      <c r="BC193" s="159"/>
      <c r="BE193" s="159">
        <v>0.88107500000000005</v>
      </c>
      <c r="BF193" s="159">
        <v>-17.547584649377111</v>
      </c>
      <c r="BG193" s="159"/>
      <c r="BI193" s="159">
        <v>7.6310750000000009</v>
      </c>
      <c r="BJ193" s="159">
        <v>-17.579583458091932</v>
      </c>
      <c r="BK193" s="159"/>
      <c r="BM193" s="159">
        <v>-4.2689249999999994</v>
      </c>
      <c r="BN193" s="159">
        <v>-21.884271951552044</v>
      </c>
      <c r="BO193" s="159"/>
      <c r="BQ193" s="159">
        <v>-3.5689249999999997</v>
      </c>
      <c r="BR193" s="159">
        <v>-22.771739898845563</v>
      </c>
      <c r="BS193" s="159"/>
      <c r="BU193" s="159">
        <v>-8.0189249999999994</v>
      </c>
      <c r="BV193" s="159">
        <v>-24.259010873489771</v>
      </c>
      <c r="BW193" s="159"/>
    </row>
    <row r="194" spans="1:75" x14ac:dyDescent="0.25">
      <c r="A194" s="95">
        <v>41339</v>
      </c>
      <c r="B194" s="36">
        <v>41339</v>
      </c>
      <c r="C194" s="303">
        <v>2.2999999999999998</v>
      </c>
      <c r="D194" s="303">
        <v>5.25</v>
      </c>
      <c r="E194" s="303">
        <v>4.3</v>
      </c>
      <c r="F194" s="303">
        <v>11.05</v>
      </c>
      <c r="G194" s="303">
        <v>-0.85000000000000009</v>
      </c>
      <c r="H194" s="303">
        <v>-0.15000000000000002</v>
      </c>
      <c r="I194" s="303">
        <v>-4.6000000000000005</v>
      </c>
      <c r="J194" s="105"/>
      <c r="K194" s="36">
        <v>42435</v>
      </c>
      <c r="L194" s="104">
        <v>3.4826999999999999</v>
      </c>
      <c r="M194" s="98">
        <f t="shared" si="4"/>
        <v>3.4189249999999998</v>
      </c>
      <c r="N194" s="107">
        <f t="shared" si="5"/>
        <v>3.3557166666666665</v>
      </c>
      <c r="O194" s="264"/>
      <c r="P194" s="177">
        <v>42435</v>
      </c>
      <c r="Q194" s="303">
        <v>2.2999999999999998</v>
      </c>
      <c r="R194" s="219">
        <v>-1.1189249999999999</v>
      </c>
      <c r="T194" s="303">
        <v>5.25</v>
      </c>
      <c r="U194" s="219">
        <v>1.8310750000000002</v>
      </c>
      <c r="W194" s="303">
        <v>4.3</v>
      </c>
      <c r="X194" s="219">
        <v>0.88107500000000005</v>
      </c>
      <c r="Z194" s="303">
        <v>11.05</v>
      </c>
      <c r="AA194" s="219">
        <v>7.6310750000000009</v>
      </c>
      <c r="AC194" s="303">
        <v>-0.85000000000000009</v>
      </c>
      <c r="AD194" s="218">
        <v>-4.2689249999999994</v>
      </c>
      <c r="AF194" s="303">
        <v>-0.15000000000000002</v>
      </c>
      <c r="AG194" s="218">
        <v>-3.5689249999999997</v>
      </c>
      <c r="AI194" s="303">
        <v>-4.6000000000000005</v>
      </c>
      <c r="AJ194" s="218">
        <v>-8.0189249999999994</v>
      </c>
      <c r="AK194" s="103"/>
      <c r="AV194" s="36">
        <v>42436</v>
      </c>
      <c r="AW194" s="159">
        <v>-0.64732499999999993</v>
      </c>
      <c r="AX194" s="159">
        <v>-19.518297865085927</v>
      </c>
      <c r="AY194" s="159">
        <v>-19.885311111111108</v>
      </c>
      <c r="BA194" s="159">
        <v>3.8026749999999998</v>
      </c>
      <c r="BB194" s="159">
        <v>-21.269220179839643</v>
      </c>
      <c r="BC194" s="159"/>
      <c r="BE194" s="159">
        <v>1.7026750000000002</v>
      </c>
      <c r="BF194" s="159">
        <v>-17.339800241105134</v>
      </c>
      <c r="BG194" s="159"/>
      <c r="BI194" s="159">
        <v>4.4026749999999995</v>
      </c>
      <c r="BJ194" s="159">
        <v>-17.267906845683967</v>
      </c>
      <c r="BK194" s="159"/>
      <c r="BM194" s="159">
        <v>-4.0973249999999997</v>
      </c>
      <c r="BN194" s="159">
        <v>-21.849641216840048</v>
      </c>
      <c r="BO194" s="159"/>
      <c r="BQ194" s="159">
        <v>-2.8973249999999999</v>
      </c>
      <c r="BR194" s="159">
        <v>-22.598586225285583</v>
      </c>
      <c r="BS194" s="159"/>
      <c r="BU194" s="159">
        <v>-4.0473249999999998</v>
      </c>
      <c r="BV194" s="159">
        <v>-24.231306285720173</v>
      </c>
      <c r="BW194" s="159"/>
    </row>
    <row r="195" spans="1:75" x14ac:dyDescent="0.25">
      <c r="A195" s="95">
        <v>41340</v>
      </c>
      <c r="B195" s="36">
        <v>41340</v>
      </c>
      <c r="C195" s="303">
        <v>2.9</v>
      </c>
      <c r="D195" s="303">
        <v>7.35</v>
      </c>
      <c r="E195" s="303">
        <v>5.25</v>
      </c>
      <c r="F195" s="303">
        <v>7.9499999999999993</v>
      </c>
      <c r="G195" s="303">
        <v>-0.55000000000000004</v>
      </c>
      <c r="H195" s="303">
        <v>0.64999999999999991</v>
      </c>
      <c r="I195" s="303">
        <v>-0.5</v>
      </c>
      <c r="J195" s="105"/>
      <c r="K195" s="36">
        <v>42436</v>
      </c>
      <c r="L195" s="104">
        <v>3.6119500000000002</v>
      </c>
      <c r="M195" s="98">
        <f t="shared" si="4"/>
        <v>3.5473249999999998</v>
      </c>
      <c r="N195" s="107">
        <f t="shared" si="5"/>
        <v>3.4832666666666667</v>
      </c>
      <c r="O195" s="264"/>
      <c r="P195" s="177">
        <v>42436</v>
      </c>
      <c r="Q195" s="303">
        <v>2.9</v>
      </c>
      <c r="R195" s="219">
        <v>-0.64732499999999993</v>
      </c>
      <c r="S195" s="182">
        <v>-19.885311111111108</v>
      </c>
      <c r="T195" s="303">
        <v>7.35</v>
      </c>
      <c r="U195" s="219">
        <v>3.8026749999999998</v>
      </c>
      <c r="W195" s="303">
        <v>5.25</v>
      </c>
      <c r="X195" s="219">
        <v>1.7026750000000002</v>
      </c>
      <c r="Z195" s="303">
        <v>7.9499999999999993</v>
      </c>
      <c r="AA195" s="219">
        <v>4.4026749999999995</v>
      </c>
      <c r="AC195" s="303">
        <v>-0.55000000000000004</v>
      </c>
      <c r="AD195" s="218">
        <v>-4.0973249999999997</v>
      </c>
      <c r="AF195" s="303">
        <v>0.64999999999999991</v>
      </c>
      <c r="AG195" s="218">
        <v>-2.8973249999999999</v>
      </c>
      <c r="AI195" s="303">
        <v>-0.5</v>
      </c>
      <c r="AJ195" s="218">
        <v>-4.0473249999999998</v>
      </c>
      <c r="AK195" s="103"/>
      <c r="AV195" s="36">
        <v>42437</v>
      </c>
      <c r="AW195" s="159">
        <v>0.32257500000000006</v>
      </c>
      <c r="AX195" s="159">
        <v>-19.3113907261599</v>
      </c>
      <c r="AY195" s="159"/>
      <c r="BA195" s="159">
        <v>4.5725750000000005</v>
      </c>
      <c r="BB195" s="159">
        <v>-20.718667271045174</v>
      </c>
      <c r="BC195" s="159"/>
      <c r="BE195" s="159">
        <v>1.8725749999999999</v>
      </c>
      <c r="BF195" s="159">
        <v>-17.123897139617107</v>
      </c>
      <c r="BG195" s="159"/>
      <c r="BI195" s="159">
        <v>1.7725750000000002</v>
      </c>
      <c r="BJ195" s="159">
        <v>-17.05200374419594</v>
      </c>
      <c r="BK195" s="159"/>
      <c r="BM195" s="159">
        <v>-3.2274250000000002</v>
      </c>
      <c r="BN195" s="159">
        <v>-21.705705815848031</v>
      </c>
      <c r="BO195" s="159"/>
      <c r="BQ195" s="159">
        <v>-2.527425</v>
      </c>
      <c r="BR195" s="159">
        <v>-22.418666974045561</v>
      </c>
      <c r="BS195" s="159"/>
      <c r="BU195" s="159">
        <v>-4.5774249999999999</v>
      </c>
      <c r="BV195" s="159">
        <v>-24.202519205521767</v>
      </c>
      <c r="BW195" s="159"/>
    </row>
    <row r="196" spans="1:75" x14ac:dyDescent="0.25">
      <c r="A196" s="95">
        <v>41341</v>
      </c>
      <c r="B196" s="36">
        <v>41341</v>
      </c>
      <c r="C196" s="303">
        <v>4</v>
      </c>
      <c r="D196" s="303">
        <v>8.25</v>
      </c>
      <c r="E196" s="303">
        <v>5.55</v>
      </c>
      <c r="F196" s="303">
        <v>5.45</v>
      </c>
      <c r="G196" s="303">
        <v>0.44999999999999996</v>
      </c>
      <c r="H196" s="303">
        <v>1.1500000000000001</v>
      </c>
      <c r="I196" s="303">
        <v>-0.9</v>
      </c>
      <c r="J196" s="105"/>
      <c r="K196" s="36">
        <v>42437</v>
      </c>
      <c r="L196" s="104">
        <v>3.7428999999999997</v>
      </c>
      <c r="M196" s="98">
        <f t="shared" si="4"/>
        <v>3.6774249999999999</v>
      </c>
      <c r="N196" s="107">
        <f t="shared" si="5"/>
        <v>3.6125166666666666</v>
      </c>
      <c r="O196" s="264"/>
      <c r="P196" s="177">
        <v>42437</v>
      </c>
      <c r="Q196" s="303">
        <v>4</v>
      </c>
      <c r="R196" s="219">
        <v>0.32257500000000006</v>
      </c>
      <c r="T196" s="303">
        <v>8.25</v>
      </c>
      <c r="U196" s="219">
        <v>4.5725750000000005</v>
      </c>
      <c r="W196" s="303">
        <v>5.55</v>
      </c>
      <c r="X196" s="219">
        <v>1.8725749999999999</v>
      </c>
      <c r="Z196" s="303">
        <v>5.45</v>
      </c>
      <c r="AA196" s="219">
        <v>1.7725750000000002</v>
      </c>
      <c r="AC196" s="303">
        <v>0.44999999999999996</v>
      </c>
      <c r="AD196" s="218">
        <v>-3.2274250000000002</v>
      </c>
      <c r="AF196" s="303">
        <v>1.1500000000000001</v>
      </c>
      <c r="AG196" s="218">
        <v>-2.527425</v>
      </c>
      <c r="AI196" s="303">
        <v>-0.9</v>
      </c>
      <c r="AJ196" s="218">
        <v>-4.5774249999999999</v>
      </c>
      <c r="AK196" s="103"/>
      <c r="AV196" s="36">
        <v>42438</v>
      </c>
      <c r="AW196" s="159">
        <v>0.34077500000000072</v>
      </c>
      <c r="AX196" s="159">
        <v>-19.096459243549909</v>
      </c>
      <c r="AY196" s="159"/>
      <c r="BA196" s="159">
        <v>6.4407750000000004</v>
      </c>
      <c r="BB196" s="159">
        <v>-19.924355270095202</v>
      </c>
      <c r="BC196" s="159"/>
      <c r="BE196" s="159">
        <v>3.1407749999999997</v>
      </c>
      <c r="BF196" s="159">
        <v>-16.731413562677119</v>
      </c>
      <c r="BG196" s="159"/>
      <c r="BI196" s="159">
        <v>0.79077500000000001</v>
      </c>
      <c r="BJ196" s="159">
        <v>-16.837072261585948</v>
      </c>
      <c r="BK196" s="159"/>
      <c r="BM196" s="159">
        <v>-2.6092249999999995</v>
      </c>
      <c r="BN196" s="159">
        <v>-21.518808874448037</v>
      </c>
      <c r="BO196" s="159"/>
      <c r="BQ196" s="159">
        <v>-0.75922499999999982</v>
      </c>
      <c r="BR196" s="159">
        <v>-22.213080338505566</v>
      </c>
      <c r="BS196" s="159"/>
      <c r="BU196" s="159">
        <v>-5.6592249999999993</v>
      </c>
      <c r="BV196" s="159">
        <v>-24.219713724130568</v>
      </c>
      <c r="BW196" s="159"/>
    </row>
    <row r="197" spans="1:75" x14ac:dyDescent="0.25">
      <c r="A197" s="95">
        <v>41342</v>
      </c>
      <c r="B197" s="36">
        <v>41342</v>
      </c>
      <c r="C197" s="303">
        <v>4.1500000000000004</v>
      </c>
      <c r="D197" s="303">
        <v>10.25</v>
      </c>
      <c r="E197" s="303">
        <v>6.9499999999999993</v>
      </c>
      <c r="F197" s="303">
        <v>4.5999999999999996</v>
      </c>
      <c r="G197" s="303">
        <v>1.2</v>
      </c>
      <c r="H197" s="303">
        <v>3.05</v>
      </c>
      <c r="I197" s="303">
        <v>-1.85</v>
      </c>
      <c r="J197" s="105"/>
      <c r="K197" s="36">
        <v>42438</v>
      </c>
      <c r="L197" s="104">
        <v>3.8755500000000001</v>
      </c>
      <c r="M197" s="98">
        <f t="shared" si="4"/>
        <v>3.8092249999999996</v>
      </c>
      <c r="N197" s="107">
        <f t="shared" si="5"/>
        <v>3.7434666666666665</v>
      </c>
      <c r="O197" s="264"/>
      <c r="P197" s="177">
        <v>42438</v>
      </c>
      <c r="Q197" s="303">
        <v>4.1500000000000004</v>
      </c>
      <c r="R197" s="219">
        <v>0.34077500000000072</v>
      </c>
      <c r="T197" s="303">
        <v>10.25</v>
      </c>
      <c r="U197" s="219">
        <v>6.4407750000000004</v>
      </c>
      <c r="W197" s="303">
        <v>6.9499999999999993</v>
      </c>
      <c r="X197" s="219">
        <v>3.1407749999999997</v>
      </c>
      <c r="Z197" s="303">
        <v>4.5999999999999996</v>
      </c>
      <c r="AA197" s="219">
        <v>0.79077500000000001</v>
      </c>
      <c r="AC197" s="303">
        <v>1.2</v>
      </c>
      <c r="AD197" s="218">
        <v>-2.6092249999999995</v>
      </c>
      <c r="AF197" s="303">
        <v>3.05</v>
      </c>
      <c r="AG197" s="218">
        <v>-0.75922499999999982</v>
      </c>
      <c r="AI197" s="303">
        <v>-1.85</v>
      </c>
      <c r="AJ197" s="218">
        <v>-5.6592249999999993</v>
      </c>
      <c r="AK197" s="103"/>
      <c r="AV197" s="36">
        <v>42439</v>
      </c>
      <c r="AW197" s="159">
        <v>0.60727499999999957</v>
      </c>
      <c r="AX197" s="159">
        <v>-18.873254938319949</v>
      </c>
      <c r="AY197" s="159"/>
      <c r="BA197" s="159">
        <v>4.8072749999999997</v>
      </c>
      <c r="BB197" s="159">
        <v>-19.574992009735265</v>
      </c>
      <c r="BC197" s="159"/>
      <c r="BE197" s="159">
        <v>2.7072750000000001</v>
      </c>
      <c r="BF197" s="159">
        <v>-16.440277512377172</v>
      </c>
      <c r="BG197" s="159"/>
      <c r="BI197" s="159">
        <v>2.6072749999999996</v>
      </c>
      <c r="BJ197" s="159">
        <v>-16.565345281305998</v>
      </c>
      <c r="BK197" s="159"/>
      <c r="BM197" s="159">
        <v>-1.8927250000000004</v>
      </c>
      <c r="BN197" s="159">
        <v>-21.315013639238074</v>
      </c>
      <c r="BO197" s="159"/>
      <c r="BQ197" s="159">
        <v>-2.0427250000000003</v>
      </c>
      <c r="BR197" s="159">
        <v>-22.018989638305602</v>
      </c>
      <c r="BS197" s="159"/>
      <c r="BU197" s="159">
        <v>-6.6427250000000004</v>
      </c>
      <c r="BV197" s="159">
        <v>-24.237570068548965</v>
      </c>
      <c r="BW197" s="159"/>
    </row>
    <row r="198" spans="1:75" x14ac:dyDescent="0.25">
      <c r="A198" s="95">
        <v>41343</v>
      </c>
      <c r="B198" s="36">
        <v>41343</v>
      </c>
      <c r="C198" s="303">
        <v>4.55</v>
      </c>
      <c r="D198" s="303">
        <v>8.75</v>
      </c>
      <c r="E198" s="303">
        <v>6.65</v>
      </c>
      <c r="F198" s="303">
        <v>6.55</v>
      </c>
      <c r="G198" s="303">
        <v>2.0499999999999998</v>
      </c>
      <c r="H198" s="303">
        <v>1.9</v>
      </c>
      <c r="I198" s="303">
        <v>-2.7</v>
      </c>
      <c r="J198" s="105"/>
      <c r="K198" s="36">
        <v>42439</v>
      </c>
      <c r="L198" s="104">
        <v>4.0099</v>
      </c>
      <c r="M198" s="98">
        <f t="shared" si="4"/>
        <v>3.9427250000000003</v>
      </c>
      <c r="N198" s="107">
        <f t="shared" si="5"/>
        <v>3.8761166666666664</v>
      </c>
      <c r="O198" s="264"/>
      <c r="P198" s="177">
        <v>42439</v>
      </c>
      <c r="Q198" s="303">
        <v>4.55</v>
      </c>
      <c r="R198" s="219">
        <v>0.60727499999999957</v>
      </c>
      <c r="T198" s="303">
        <v>8.75</v>
      </c>
      <c r="U198" s="219">
        <v>4.8072749999999997</v>
      </c>
      <c r="W198" s="303">
        <v>6.65</v>
      </c>
      <c r="X198" s="219">
        <v>2.7072750000000001</v>
      </c>
      <c r="Z198" s="303">
        <v>6.55</v>
      </c>
      <c r="AA198" s="219">
        <v>2.6072749999999996</v>
      </c>
      <c r="AC198" s="303">
        <v>2.0499999999999998</v>
      </c>
      <c r="AD198" s="218">
        <v>-1.8927250000000004</v>
      </c>
      <c r="AF198" s="303">
        <v>1.9</v>
      </c>
      <c r="AG198" s="218">
        <v>-2.0427250000000003</v>
      </c>
      <c r="AI198" s="303">
        <v>-2.7</v>
      </c>
      <c r="AJ198" s="218">
        <v>-6.6427250000000004</v>
      </c>
      <c r="AK198" s="103"/>
      <c r="AV198" s="36">
        <v>42440</v>
      </c>
      <c r="AW198" s="159">
        <v>0.72207500000000024</v>
      </c>
      <c r="AX198" s="159">
        <v>-18.641524781949922</v>
      </c>
      <c r="AY198" s="159"/>
      <c r="BA198" s="159">
        <v>1.1220749999999997</v>
      </c>
      <c r="BB198" s="159">
        <v>-19.333186629175238</v>
      </c>
      <c r="BC198" s="159"/>
      <c r="BE198" s="159">
        <v>4.5720750000000008</v>
      </c>
      <c r="BF198" s="159">
        <v>-15.976817199637122</v>
      </c>
      <c r="BG198" s="159"/>
      <c r="BI198" s="159">
        <v>3.1220749999999997</v>
      </c>
      <c r="BJ198" s="159">
        <v>-16.142185865325953</v>
      </c>
      <c r="BK198" s="159"/>
      <c r="BM198" s="159">
        <v>-0.3779249999999994</v>
      </c>
      <c r="BN198" s="159">
        <v>-21.093358707058051</v>
      </c>
      <c r="BO198" s="159"/>
      <c r="BQ198" s="159">
        <v>-3.3779249999999994</v>
      </c>
      <c r="BR198" s="159">
        <v>-21.857786051265585</v>
      </c>
      <c r="BS198" s="159"/>
      <c r="BU198" s="159">
        <v>-6.5279249999999998</v>
      </c>
      <c r="BV198" s="159">
        <v>-24.256108481058568</v>
      </c>
      <c r="BW198" s="159"/>
    </row>
    <row r="199" spans="1:75" ht="15.75" thickBot="1" x14ac:dyDescent="0.3">
      <c r="A199" s="95">
        <v>41344</v>
      </c>
      <c r="B199" s="36">
        <v>41344</v>
      </c>
      <c r="C199" s="303">
        <v>4.8</v>
      </c>
      <c r="D199" s="303">
        <v>5.1999999999999993</v>
      </c>
      <c r="E199" s="303">
        <v>8.65</v>
      </c>
      <c r="F199" s="303">
        <v>7.1999999999999993</v>
      </c>
      <c r="G199" s="303">
        <v>3.7</v>
      </c>
      <c r="H199" s="303">
        <v>0.7</v>
      </c>
      <c r="I199" s="303">
        <v>-2.4500000000000002</v>
      </c>
      <c r="J199" s="105"/>
      <c r="K199" s="36">
        <v>42440</v>
      </c>
      <c r="L199" s="104">
        <v>4.1459499999999991</v>
      </c>
      <c r="M199" s="98">
        <f t="shared" si="4"/>
        <v>4.0779249999999996</v>
      </c>
      <c r="N199" s="107">
        <f t="shared" si="5"/>
        <v>4.0104666666666668</v>
      </c>
      <c r="O199" s="264"/>
      <c r="P199" s="177">
        <v>42440</v>
      </c>
      <c r="Q199" s="303">
        <v>4.8</v>
      </c>
      <c r="R199" s="219">
        <v>0.72207500000000024</v>
      </c>
      <c r="T199" s="303">
        <v>5.1999999999999993</v>
      </c>
      <c r="U199" s="219">
        <v>1.1220749999999997</v>
      </c>
      <c r="W199" s="303">
        <v>8.65</v>
      </c>
      <c r="X199" s="219">
        <v>4.5720750000000008</v>
      </c>
      <c r="Z199" s="303">
        <v>7.1999999999999993</v>
      </c>
      <c r="AA199" s="219">
        <v>3.1220749999999997</v>
      </c>
      <c r="AC199" s="303">
        <v>3.7</v>
      </c>
      <c r="AD199" s="218">
        <v>-0.3779249999999994</v>
      </c>
      <c r="AF199" s="303">
        <v>0.7</v>
      </c>
      <c r="AG199" s="218">
        <v>-3.3779249999999994</v>
      </c>
      <c r="AI199" s="303">
        <v>-2.4500000000000002</v>
      </c>
      <c r="AJ199" s="218">
        <v>-6.5279249999999998</v>
      </c>
      <c r="AK199" s="103"/>
      <c r="AV199" s="36">
        <v>42441</v>
      </c>
      <c r="AW199" s="159">
        <v>1.7351749999999999</v>
      </c>
      <c r="AX199" s="159">
        <v>-18.390554083917927</v>
      </c>
      <c r="AY199" s="159"/>
      <c r="BA199" s="159">
        <v>0.73517499999999991</v>
      </c>
      <c r="BB199" s="159">
        <v>-19.092673043561241</v>
      </c>
      <c r="BC199" s="159"/>
      <c r="BE199" s="159">
        <v>7.5351750000000006</v>
      </c>
      <c r="BF199" s="159">
        <v>-15.244819330377137</v>
      </c>
      <c r="BG199" s="159"/>
      <c r="BI199" s="159">
        <v>1.3851750000000003</v>
      </c>
      <c r="BJ199" s="159">
        <v>-15.870300942457957</v>
      </c>
      <c r="BK199" s="159"/>
      <c r="BM199" s="159">
        <v>0.88517500000000027</v>
      </c>
      <c r="BN199" s="159">
        <v>-20.852845121444055</v>
      </c>
      <c r="BO199" s="159"/>
      <c r="BQ199" s="159">
        <v>-2.8148249999999995</v>
      </c>
      <c r="BR199" s="159">
        <v>-21.648643802905589</v>
      </c>
      <c r="BS199" s="159"/>
      <c r="BU199" s="159">
        <v>-5.5148249999999992</v>
      </c>
      <c r="BV199" s="159">
        <v>-24.275349567907689</v>
      </c>
      <c r="BW199" s="159">
        <v>-24.653703703703702</v>
      </c>
    </row>
    <row r="200" spans="1:75" ht="15.75" thickBot="1" x14ac:dyDescent="0.3">
      <c r="A200" s="95">
        <v>41345</v>
      </c>
      <c r="B200" s="36">
        <v>41345</v>
      </c>
      <c r="C200" s="303">
        <v>5.9499999999999993</v>
      </c>
      <c r="D200" s="303">
        <v>4.9499999999999993</v>
      </c>
      <c r="E200" s="303">
        <v>11.75</v>
      </c>
      <c r="F200" s="303">
        <v>5.6</v>
      </c>
      <c r="G200" s="303">
        <v>5.0999999999999996</v>
      </c>
      <c r="H200" s="303">
        <v>1.4</v>
      </c>
      <c r="I200" s="303">
        <v>-1.3</v>
      </c>
      <c r="J200" s="105"/>
      <c r="K200" s="36">
        <v>42441</v>
      </c>
      <c r="L200" s="104">
        <v>4.2836999999999996</v>
      </c>
      <c r="M200" s="98">
        <f t="shared" si="4"/>
        <v>4.2148249999999994</v>
      </c>
      <c r="N200" s="107">
        <f t="shared" si="5"/>
        <v>4.146516666666666</v>
      </c>
      <c r="O200" s="264"/>
      <c r="P200" s="177">
        <v>42441</v>
      </c>
      <c r="Q200" s="303">
        <v>5.9499999999999993</v>
      </c>
      <c r="R200" s="219">
        <v>1.7351749999999999</v>
      </c>
      <c r="T200" s="303">
        <v>4.9499999999999993</v>
      </c>
      <c r="U200" s="219">
        <v>0.73517499999999991</v>
      </c>
      <c r="W200" s="303">
        <v>11.75</v>
      </c>
      <c r="X200" s="219">
        <v>7.5351750000000006</v>
      </c>
      <c r="Z200" s="303">
        <v>5.6</v>
      </c>
      <c r="AA200" s="219">
        <v>1.3851750000000003</v>
      </c>
      <c r="AC200" s="303">
        <v>5.0999999999999996</v>
      </c>
      <c r="AD200" s="218">
        <v>0.88517500000000027</v>
      </c>
      <c r="AF200" s="303">
        <v>1.4</v>
      </c>
      <c r="AG200" s="218">
        <v>-2.8148249999999995</v>
      </c>
      <c r="AI200" s="303">
        <v>-1.3</v>
      </c>
      <c r="AJ200" s="218">
        <v>-5.5148249999999992</v>
      </c>
      <c r="AK200" s="103">
        <v>-24.653703703703702</v>
      </c>
      <c r="AV200" s="36">
        <v>42442</v>
      </c>
      <c r="AW200" s="159">
        <v>4.1465750000000003</v>
      </c>
      <c r="AX200" s="159">
        <v>-17.999939773845902</v>
      </c>
      <c r="AY200" s="159"/>
      <c r="BA200" s="159">
        <v>1.0465750000000007</v>
      </c>
      <c r="BB200" s="159">
        <v>-18.832263503513225</v>
      </c>
      <c r="BC200" s="159"/>
      <c r="BE200" s="159">
        <v>6.0965749999999996</v>
      </c>
      <c r="BF200" s="159">
        <v>-14.593795480257096</v>
      </c>
      <c r="BG200" s="159"/>
      <c r="BI200" s="159">
        <v>0.39657500000000034</v>
      </c>
      <c r="BJ200" s="159">
        <v>-15.620741799911942</v>
      </c>
      <c r="BK200" s="159"/>
      <c r="BM200" s="159">
        <v>2.5965750000000005</v>
      </c>
      <c r="BN200" s="159">
        <v>-20.549033991388036</v>
      </c>
      <c r="BO200" s="159"/>
      <c r="BQ200" s="159">
        <v>-1.5034249999999996</v>
      </c>
      <c r="BR200" s="311">
        <v>-21.420785455363575</v>
      </c>
      <c r="BS200" s="228">
        <v>-20.800194444444443</v>
      </c>
      <c r="BU200" s="159">
        <v>-6.4034249999999995</v>
      </c>
      <c r="BV200" s="159">
        <v>-24.295314299311372</v>
      </c>
      <c r="BW200" s="159"/>
    </row>
    <row r="201" spans="1:75" x14ac:dyDescent="0.25">
      <c r="A201" s="95">
        <v>41346</v>
      </c>
      <c r="B201" s="36">
        <v>41346</v>
      </c>
      <c r="C201" s="303">
        <v>8.5</v>
      </c>
      <c r="D201" s="303">
        <v>5.4</v>
      </c>
      <c r="E201" s="303">
        <v>10.45</v>
      </c>
      <c r="F201" s="303">
        <v>4.75</v>
      </c>
      <c r="G201" s="303">
        <v>6.95</v>
      </c>
      <c r="H201" s="303">
        <v>2.85</v>
      </c>
      <c r="I201" s="116"/>
      <c r="J201" s="105"/>
      <c r="K201" s="36">
        <v>42442</v>
      </c>
      <c r="L201" s="104">
        <v>4.4231499999999997</v>
      </c>
      <c r="M201" s="98">
        <f t="shared" si="4"/>
        <v>4.3534249999999997</v>
      </c>
      <c r="N201" s="107">
        <f t="shared" si="5"/>
        <v>4.2842666666666664</v>
      </c>
      <c r="O201" s="264"/>
      <c r="P201" s="177">
        <v>42442</v>
      </c>
      <c r="Q201" s="303">
        <v>8.5</v>
      </c>
      <c r="R201" s="219">
        <v>4.1465750000000003</v>
      </c>
      <c r="T201" s="303">
        <v>5.4</v>
      </c>
      <c r="U201" s="219">
        <v>1.0465750000000007</v>
      </c>
      <c r="W201" s="303">
        <v>10.45</v>
      </c>
      <c r="X201" s="219">
        <v>6.0965749999999996</v>
      </c>
      <c r="Z201" s="303">
        <v>4.75</v>
      </c>
      <c r="AA201" s="219">
        <v>0.39657500000000034</v>
      </c>
      <c r="AC201" s="303">
        <v>6.95</v>
      </c>
      <c r="AD201" s="218">
        <v>2.5965750000000005</v>
      </c>
      <c r="AF201" s="303">
        <v>2.85</v>
      </c>
      <c r="AG201" s="218">
        <v>-1.5034249999999996</v>
      </c>
      <c r="AH201" s="103">
        <v>-20.800194444444443</v>
      </c>
      <c r="AI201" s="303">
        <v>-2.0499999999999998</v>
      </c>
      <c r="AJ201" s="218">
        <v>-6.4034249999999995</v>
      </c>
      <c r="AK201" s="103"/>
      <c r="AV201" s="36">
        <v>42443</v>
      </c>
      <c r="AW201" s="159">
        <v>5.8562750000000001</v>
      </c>
      <c r="AX201" s="159">
        <v>-17.594749792845867</v>
      </c>
      <c r="AY201" s="159"/>
      <c r="BA201" s="159">
        <v>2.6562750000000008</v>
      </c>
      <c r="BB201" s="159">
        <v>-18.517115740513198</v>
      </c>
      <c r="BC201" s="159">
        <v>-17.623600000000003</v>
      </c>
      <c r="BE201" s="159">
        <v>7.7562750000000005</v>
      </c>
      <c r="BF201" s="159">
        <v>-14.042286895007049</v>
      </c>
      <c r="BG201" s="159"/>
      <c r="BI201" s="159">
        <v>0.10627500000000012</v>
      </c>
      <c r="BJ201" s="159">
        <v>-15.361870423161919</v>
      </c>
      <c r="BK201" s="159"/>
      <c r="BM201" s="159">
        <v>2.6562750000000008</v>
      </c>
      <c r="BN201" s="159">
        <v>-20.233886228388009</v>
      </c>
      <c r="BO201" s="159">
        <v>-20.5044</v>
      </c>
      <c r="BQ201" s="159">
        <v>0.45627500000000065</v>
      </c>
      <c r="BR201" s="159">
        <v>-21.084252665588547</v>
      </c>
      <c r="BS201" s="159"/>
      <c r="BU201" s="159">
        <v>-5.6937249999999997</v>
      </c>
      <c r="BV201" s="159">
        <v>-24.316024009451375</v>
      </c>
      <c r="BW201" s="159"/>
    </row>
    <row r="202" spans="1:75" x14ac:dyDescent="0.25">
      <c r="A202" s="95">
        <v>41347</v>
      </c>
      <c r="B202" s="36">
        <v>41347</v>
      </c>
      <c r="C202" s="303">
        <v>10.35</v>
      </c>
      <c r="D202" s="303">
        <v>7.15</v>
      </c>
      <c r="E202" s="303">
        <v>12.25</v>
      </c>
      <c r="F202" s="303">
        <v>4.5999999999999996</v>
      </c>
      <c r="G202" s="303">
        <v>7.15</v>
      </c>
      <c r="H202" s="303">
        <v>4.95</v>
      </c>
      <c r="I202" s="116"/>
      <c r="J202" s="105"/>
      <c r="K202" s="36">
        <v>42443</v>
      </c>
      <c r="L202" s="104">
        <v>4.5642999999999994</v>
      </c>
      <c r="M202" s="98">
        <f t="shared" si="4"/>
        <v>4.4937249999999995</v>
      </c>
      <c r="N202" s="107">
        <f t="shared" si="5"/>
        <v>4.4237166666666665</v>
      </c>
      <c r="O202" s="264"/>
      <c r="P202" s="177">
        <v>42443</v>
      </c>
      <c r="Q202" s="303">
        <v>10.35</v>
      </c>
      <c r="R202" s="219">
        <v>5.8562750000000001</v>
      </c>
      <c r="T202" s="303">
        <v>7.15</v>
      </c>
      <c r="U202" s="219">
        <v>2.6562750000000008</v>
      </c>
      <c r="V202" s="182">
        <v>-17.623600000000003</v>
      </c>
      <c r="W202" s="303">
        <v>12.25</v>
      </c>
      <c r="X202" s="219">
        <v>7.7562750000000005</v>
      </c>
      <c r="Z202" s="303">
        <v>4.5999999999999996</v>
      </c>
      <c r="AA202" s="219">
        <v>0.10627500000000012</v>
      </c>
      <c r="AB202" s="182">
        <v>-14.987911111111112</v>
      </c>
      <c r="AC202" s="303">
        <v>7.15</v>
      </c>
      <c r="AD202" s="218">
        <v>2.6562750000000008</v>
      </c>
      <c r="AE202" s="182">
        <v>-20.5044</v>
      </c>
      <c r="AF202" s="303">
        <v>4.95</v>
      </c>
      <c r="AG202" s="218">
        <v>0.45627500000000065</v>
      </c>
      <c r="AI202" s="303">
        <v>-1.2</v>
      </c>
      <c r="AJ202" s="218">
        <v>-5.6937249999999997</v>
      </c>
      <c r="AK202" s="103"/>
      <c r="AV202" s="36">
        <v>42444</v>
      </c>
      <c r="AW202" s="159">
        <v>6.6142750000000001</v>
      </c>
      <c r="AX202" s="159">
        <v>-17.011152319345904</v>
      </c>
      <c r="AY202" s="159"/>
      <c r="BA202" s="159">
        <v>2.5642749999999994</v>
      </c>
      <c r="BB202" s="159">
        <v>-18.190301155353218</v>
      </c>
      <c r="BC202" s="159"/>
      <c r="BE202" s="159">
        <v>7.7142750000000015</v>
      </c>
      <c r="BF202" s="159">
        <v>-13.470361370977084</v>
      </c>
      <c r="BG202" s="159"/>
      <c r="BI202" s="159">
        <v>0.81427499999999942</v>
      </c>
      <c r="BJ202" s="159">
        <v>-15.093415585351936</v>
      </c>
      <c r="BK202" s="159">
        <v>-14.987911111111112</v>
      </c>
      <c r="BM202" s="159">
        <v>2.3642750000000001</v>
      </c>
      <c r="BN202" s="159">
        <v>-19.907071643228029</v>
      </c>
      <c r="BO202" s="159"/>
      <c r="BQ202" s="159">
        <v>0.66427499999999995</v>
      </c>
      <c r="BR202" s="159">
        <v>-20.73526137643557</v>
      </c>
      <c r="BS202" s="159"/>
      <c r="BU202" s="159">
        <v>-1.9357249999999997</v>
      </c>
      <c r="BV202" s="159">
        <v>-23.78028152877841</v>
      </c>
      <c r="BW202" s="159"/>
    </row>
    <row r="203" spans="1:75" x14ac:dyDescent="0.25">
      <c r="A203" s="95">
        <v>41348</v>
      </c>
      <c r="B203" s="36">
        <v>41348</v>
      </c>
      <c r="C203" s="303">
        <v>11.25</v>
      </c>
      <c r="D203" s="303">
        <v>7.1999999999999993</v>
      </c>
      <c r="E203" s="303">
        <v>12.350000000000001</v>
      </c>
      <c r="F203" s="303">
        <v>5.4499999999999993</v>
      </c>
      <c r="G203" s="303">
        <v>7</v>
      </c>
      <c r="H203" s="303">
        <v>5.3</v>
      </c>
      <c r="I203" s="106"/>
      <c r="J203" s="105"/>
      <c r="K203" s="36">
        <v>42444</v>
      </c>
      <c r="L203" s="104">
        <v>4.7071500000000004</v>
      </c>
      <c r="M203" s="98">
        <f t="shared" si="4"/>
        <v>4.6357249999999999</v>
      </c>
      <c r="N203" s="107">
        <f t="shared" si="5"/>
        <v>4.5648666666666662</v>
      </c>
      <c r="O203" s="264"/>
      <c r="P203" s="177">
        <v>42444</v>
      </c>
      <c r="Q203" s="303">
        <v>11.25</v>
      </c>
      <c r="R203" s="219">
        <v>6.6142750000000001</v>
      </c>
      <c r="T203" s="303">
        <v>7.1999999999999993</v>
      </c>
      <c r="U203" s="219">
        <v>2.5642749999999994</v>
      </c>
      <c r="W203" s="303">
        <v>12.350000000000001</v>
      </c>
      <c r="X203" s="219">
        <v>7.7142750000000015</v>
      </c>
      <c r="Z203" s="303">
        <v>5.4499999999999993</v>
      </c>
      <c r="AA203" s="219">
        <v>0.81427499999999942</v>
      </c>
      <c r="AC203" s="303">
        <v>7</v>
      </c>
      <c r="AD203" s="218">
        <v>2.3642750000000001</v>
      </c>
      <c r="AF203" s="303">
        <v>5.3</v>
      </c>
      <c r="AG203" s="218">
        <v>0.66427499999999995</v>
      </c>
      <c r="AI203" s="303">
        <v>2.7</v>
      </c>
      <c r="AJ203" s="218">
        <v>-1.9357249999999997</v>
      </c>
      <c r="AK203" s="103"/>
      <c r="AV203" s="36">
        <v>42445</v>
      </c>
      <c r="AW203" s="159">
        <v>4.1492749999999994</v>
      </c>
      <c r="AX203" s="159">
        <v>-16.575530288425909</v>
      </c>
      <c r="AY203" s="159"/>
      <c r="BA203" s="159">
        <v>2.8992749999999994</v>
      </c>
      <c r="BB203" s="159">
        <v>-17.851484020193222</v>
      </c>
      <c r="BC203" s="159"/>
      <c r="BE203" s="159">
        <v>2.4992750000000008</v>
      </c>
      <c r="BF203" s="159">
        <v>-13.216248519607088</v>
      </c>
      <c r="BG203" s="159"/>
      <c r="BI203" s="159">
        <v>-0.95072500000000026</v>
      </c>
      <c r="BJ203" s="159">
        <v>-14.827202122011938</v>
      </c>
      <c r="BK203" s="159"/>
      <c r="BM203" s="159">
        <v>1.8492750000000004</v>
      </c>
      <c r="BN203" s="159">
        <v>-19.616656955948031</v>
      </c>
      <c r="BO203" s="159"/>
      <c r="BQ203" s="159">
        <v>-0.65072499999999955</v>
      </c>
      <c r="BR203" s="159">
        <v>-20.469047913095572</v>
      </c>
      <c r="BS203" s="159"/>
      <c r="BU203" s="159">
        <v>-0.45072500000000026</v>
      </c>
      <c r="BV203" s="159">
        <v>-23.327718641100414</v>
      </c>
      <c r="BW203" s="159"/>
    </row>
    <row r="204" spans="1:75" ht="15.75" thickBot="1" x14ac:dyDescent="0.3">
      <c r="A204" s="95">
        <v>41349</v>
      </c>
      <c r="B204" s="36">
        <v>41349</v>
      </c>
      <c r="C204" s="303">
        <v>8.9499999999999993</v>
      </c>
      <c r="D204" s="303">
        <v>7.6999999999999993</v>
      </c>
      <c r="E204" s="303">
        <v>7.3000000000000007</v>
      </c>
      <c r="F204" s="303">
        <v>3.8499999999999996</v>
      </c>
      <c r="G204" s="303">
        <v>6.65</v>
      </c>
      <c r="H204" s="303">
        <v>4.1500000000000004</v>
      </c>
      <c r="I204" s="106"/>
      <c r="J204" s="105"/>
      <c r="K204" s="36">
        <v>42445</v>
      </c>
      <c r="L204" s="104">
        <v>4.8943000000000003</v>
      </c>
      <c r="M204" s="98">
        <f t="shared" si="4"/>
        <v>4.8007249999999999</v>
      </c>
      <c r="N204" s="107">
        <f t="shared" si="5"/>
        <v>4.7219166666666661</v>
      </c>
      <c r="O204" s="264"/>
      <c r="P204" s="177">
        <v>42445</v>
      </c>
      <c r="Q204" s="303">
        <v>8.9499999999999993</v>
      </c>
      <c r="R204" s="219">
        <v>4.1492749999999994</v>
      </c>
      <c r="T204" s="303">
        <v>7.6999999999999993</v>
      </c>
      <c r="U204" s="219">
        <v>2.8992749999999994</v>
      </c>
      <c r="W204" s="303">
        <v>7.3000000000000007</v>
      </c>
      <c r="X204" s="219">
        <v>2.4992750000000008</v>
      </c>
      <c r="Z204" s="303">
        <v>3.8499999999999996</v>
      </c>
      <c r="AA204" s="219">
        <v>-0.95072500000000026</v>
      </c>
      <c r="AC204" s="303">
        <v>6.65</v>
      </c>
      <c r="AD204" s="218">
        <v>1.8492750000000004</v>
      </c>
      <c r="AF204" s="303">
        <v>4.1500000000000004</v>
      </c>
      <c r="AG204" s="218">
        <v>-0.65072499999999955</v>
      </c>
      <c r="AI204" s="303">
        <v>4.3499999999999996</v>
      </c>
      <c r="AJ204" s="218">
        <v>-0.45072500000000026</v>
      </c>
      <c r="AK204" s="103"/>
      <c r="AV204" s="36">
        <v>42446</v>
      </c>
      <c r="AW204" s="159">
        <v>1.4874499999999999</v>
      </c>
      <c r="AX204" s="159">
        <v>-16.274535187033841</v>
      </c>
      <c r="AY204" s="159"/>
      <c r="BA204" s="159">
        <v>3.2374499999999991</v>
      </c>
      <c r="BB204" s="159">
        <v>-17.450157218337132</v>
      </c>
      <c r="BC204" s="159"/>
      <c r="BE204" s="159">
        <v>0.83745000000000047</v>
      </c>
      <c r="BF204" s="159">
        <v>-13.014330972423243</v>
      </c>
      <c r="BG204" s="159"/>
      <c r="BI204" s="159">
        <v>-1.6625500000000004</v>
      </c>
      <c r="BJ204" s="159">
        <v>-14.33808508224983</v>
      </c>
      <c r="BK204" s="159"/>
      <c r="BM204" s="159">
        <v>-1.4625500000000002</v>
      </c>
      <c r="BN204" s="159">
        <v>-19.353286242229974</v>
      </c>
      <c r="BO204" s="159"/>
      <c r="BQ204" s="159">
        <v>-0.76255000000000006</v>
      </c>
      <c r="BR204" s="159">
        <v>-20.19313573681951</v>
      </c>
      <c r="BS204" s="159"/>
      <c r="BU204" s="159">
        <v>-1.4125500000000004</v>
      </c>
      <c r="BV204" s="159">
        <v>-22.752065509688087</v>
      </c>
      <c r="BW204" s="159"/>
    </row>
    <row r="205" spans="1:75" ht="15.75" thickBot="1" x14ac:dyDescent="0.3">
      <c r="A205" s="95">
        <v>41350</v>
      </c>
      <c r="B205" s="36">
        <v>41350</v>
      </c>
      <c r="C205" s="303">
        <v>6.45</v>
      </c>
      <c r="D205" s="303">
        <v>8.1999999999999993</v>
      </c>
      <c r="E205" s="303">
        <v>5.8000000000000007</v>
      </c>
      <c r="F205" s="303">
        <v>3.3</v>
      </c>
      <c r="G205" s="303">
        <v>3.5</v>
      </c>
      <c r="H205" s="303">
        <v>4.2</v>
      </c>
      <c r="I205" s="106"/>
      <c r="J205" s="105"/>
      <c r="K205" s="36">
        <v>42446</v>
      </c>
      <c r="L205" s="104">
        <v>5.0308000000000002</v>
      </c>
      <c r="M205" s="98">
        <f t="shared" si="4"/>
        <v>4.9625500000000002</v>
      </c>
      <c r="N205" s="107">
        <f t="shared" si="5"/>
        <v>4.8774166666666661</v>
      </c>
      <c r="O205" s="264"/>
      <c r="P205" s="177">
        <v>42446</v>
      </c>
      <c r="Q205" s="303">
        <v>6.45</v>
      </c>
      <c r="R205" s="219">
        <v>1.4874499999999999</v>
      </c>
      <c r="T205" s="303">
        <v>8.1999999999999993</v>
      </c>
      <c r="U205" s="219">
        <v>3.2374499999999991</v>
      </c>
      <c r="W205" s="303">
        <v>5.8000000000000007</v>
      </c>
      <c r="X205" s="219">
        <v>0.83745000000000047</v>
      </c>
      <c r="Z205" s="303">
        <v>3.3</v>
      </c>
      <c r="AA205" s="219">
        <v>-1.6625500000000004</v>
      </c>
      <c r="AC205" s="303">
        <v>3.5</v>
      </c>
      <c r="AD205" s="218">
        <v>-1.4625500000000002</v>
      </c>
      <c r="AF205" s="303">
        <v>4.2</v>
      </c>
      <c r="AG205" s="218">
        <v>-0.76255000000000006</v>
      </c>
      <c r="AI205" s="303">
        <v>3.55</v>
      </c>
      <c r="AJ205" s="218">
        <v>-1.4125500000000004</v>
      </c>
      <c r="AK205" s="103"/>
      <c r="AV205" s="36">
        <v>42447</v>
      </c>
      <c r="AW205" s="159">
        <v>-1.4497500000000003</v>
      </c>
      <c r="AX205" s="159">
        <v>-16.001646507151865</v>
      </c>
      <c r="AY205" s="159"/>
      <c r="BA205" s="159">
        <v>-0.29975000000000041</v>
      </c>
      <c r="BB205" s="159">
        <v>-17.164273839413159</v>
      </c>
      <c r="BC205" s="159"/>
      <c r="BE205" s="159">
        <v>2.4002499999999998</v>
      </c>
      <c r="BF205" s="311">
        <v>-12.741442292541269</v>
      </c>
      <c r="BG205" s="228">
        <v>-11.552777777777772</v>
      </c>
      <c r="BI205" s="159">
        <v>-1.5997500000000002</v>
      </c>
      <c r="BJ205" s="159">
        <v>-13.831291819611875</v>
      </c>
      <c r="BK205" s="159"/>
      <c r="BM205" s="159">
        <v>-1.0497500000000004</v>
      </c>
      <c r="BN205" s="159">
        <v>-19.080397562347997</v>
      </c>
      <c r="BO205" s="159"/>
      <c r="BQ205" s="159">
        <v>-1.0997500000000002</v>
      </c>
      <c r="BR205" s="159">
        <v>-19.920247056937534</v>
      </c>
      <c r="BS205" s="159"/>
      <c r="BU205" s="159">
        <v>-1.0997500000000002</v>
      </c>
      <c r="BV205" s="159">
        <v>-22.155608823660341</v>
      </c>
      <c r="BW205" s="159"/>
    </row>
    <row r="206" spans="1:75" x14ac:dyDescent="0.25">
      <c r="A206" s="95">
        <v>41351</v>
      </c>
      <c r="B206" s="36">
        <v>41351</v>
      </c>
      <c r="C206" s="303">
        <v>3.65</v>
      </c>
      <c r="D206" s="303">
        <v>4.8</v>
      </c>
      <c r="E206" s="303">
        <v>7.5</v>
      </c>
      <c r="F206" s="303">
        <v>3.5</v>
      </c>
      <c r="G206" s="303">
        <v>4.05</v>
      </c>
      <c r="H206" s="303">
        <v>4</v>
      </c>
      <c r="I206" s="106"/>
      <c r="J206" s="105"/>
      <c r="K206" s="36">
        <v>42447</v>
      </c>
      <c r="L206" s="104">
        <v>5.1687000000000003</v>
      </c>
      <c r="M206" s="98">
        <f t="shared" si="4"/>
        <v>5.0997500000000002</v>
      </c>
      <c r="N206" s="107">
        <f t="shared" si="5"/>
        <v>5.0312666666666672</v>
      </c>
      <c r="O206" s="264"/>
      <c r="P206" s="177">
        <v>42447</v>
      </c>
      <c r="Q206" s="303">
        <v>3.65</v>
      </c>
      <c r="R206" s="219">
        <v>-1.4497500000000003</v>
      </c>
      <c r="T206" s="303">
        <v>4.8</v>
      </c>
      <c r="U206" s="219">
        <v>-0.29975000000000041</v>
      </c>
      <c r="W206" s="303">
        <v>7.5</v>
      </c>
      <c r="X206" s="219">
        <v>2.4002499999999998</v>
      </c>
      <c r="Y206" s="182">
        <v>-11.552777777777772</v>
      </c>
      <c r="Z206" s="303">
        <v>3.5</v>
      </c>
      <c r="AA206" s="219">
        <v>-1.5997500000000002</v>
      </c>
      <c r="AC206" s="303">
        <v>4.05</v>
      </c>
      <c r="AD206" s="218">
        <v>-1.0497500000000004</v>
      </c>
      <c r="AF206" s="303">
        <v>4</v>
      </c>
      <c r="AG206" s="218">
        <v>-1.0997500000000002</v>
      </c>
      <c r="AI206" s="303">
        <v>4</v>
      </c>
      <c r="AJ206" s="218">
        <v>-1.0997500000000002</v>
      </c>
      <c r="AK206" s="103"/>
      <c r="AV206" s="36">
        <v>42448</v>
      </c>
      <c r="AW206" s="159">
        <v>-3.9383500000000007</v>
      </c>
      <c r="AX206" s="159">
        <v>-15.786278199471898</v>
      </c>
      <c r="AY206" s="159"/>
      <c r="BA206" s="159">
        <v>-0.73835000000000051</v>
      </c>
      <c r="BB206" s="159">
        <v>-16.868142416353205</v>
      </c>
      <c r="BC206" s="159"/>
      <c r="BE206" s="159">
        <v>3.4616499999999988</v>
      </c>
      <c r="BF206" s="159">
        <v>-12.345703027179329</v>
      </c>
      <c r="BG206" s="159"/>
      <c r="BI206" s="159">
        <v>-1.6383500000000009</v>
      </c>
      <c r="BJ206" s="159">
        <v>-13.306331569641957</v>
      </c>
      <c r="BK206" s="159"/>
      <c r="BM206" s="159">
        <v>-3.8350000000000328E-2</v>
      </c>
      <c r="BN206" s="159">
        <v>-18.784266139288043</v>
      </c>
      <c r="BO206" s="159"/>
      <c r="BQ206" s="159">
        <v>6.1649999999999316E-2</v>
      </c>
      <c r="BR206" s="159">
        <v>-19.517777531960597</v>
      </c>
      <c r="BS206" s="159"/>
      <c r="BU206" s="159">
        <v>-0.98835000000000051</v>
      </c>
      <c r="BV206" s="159">
        <v>-21.652185404458418</v>
      </c>
      <c r="BW206" s="159"/>
    </row>
    <row r="207" spans="1:75" x14ac:dyDescent="0.25">
      <c r="A207" s="95">
        <v>41352</v>
      </c>
      <c r="B207" s="36">
        <v>41352</v>
      </c>
      <c r="C207" s="303">
        <v>1.3</v>
      </c>
      <c r="D207" s="303">
        <v>4.5</v>
      </c>
      <c r="E207" s="303">
        <v>8.6999999999999993</v>
      </c>
      <c r="F207" s="303">
        <v>3.5999999999999996</v>
      </c>
      <c r="G207" s="303">
        <v>5.2</v>
      </c>
      <c r="H207" s="303">
        <v>5.3</v>
      </c>
      <c r="I207" s="106"/>
      <c r="J207" s="105"/>
      <c r="K207" s="36">
        <v>42448</v>
      </c>
      <c r="L207" s="104">
        <v>5.3080000000000007</v>
      </c>
      <c r="M207" s="98">
        <f t="shared" si="4"/>
        <v>5.2383500000000005</v>
      </c>
      <c r="N207" s="107">
        <f t="shared" si="5"/>
        <v>5.1691666666666665</v>
      </c>
      <c r="O207" s="264"/>
      <c r="P207" s="177">
        <v>42448</v>
      </c>
      <c r="Q207" s="303">
        <v>1.3</v>
      </c>
      <c r="R207" s="219">
        <v>-3.9383500000000007</v>
      </c>
      <c r="T207" s="303">
        <v>4.5</v>
      </c>
      <c r="U207" s="219">
        <v>-0.73835000000000051</v>
      </c>
      <c r="W207" s="303">
        <v>8.6999999999999993</v>
      </c>
      <c r="X207" s="219">
        <v>3.4616499999999988</v>
      </c>
      <c r="Z207" s="303">
        <v>3.5999999999999996</v>
      </c>
      <c r="AA207" s="219">
        <v>-1.6383500000000009</v>
      </c>
      <c r="AC207" s="303">
        <v>5.2</v>
      </c>
      <c r="AD207" s="218">
        <v>-3.8350000000000328E-2</v>
      </c>
      <c r="AF207" s="303">
        <v>5.3</v>
      </c>
      <c r="AG207" s="218">
        <v>6.1649999999999316E-2</v>
      </c>
      <c r="AI207" s="303">
        <v>4.25</v>
      </c>
      <c r="AJ207" s="218">
        <v>-0.98835000000000051</v>
      </c>
      <c r="AK207" s="103"/>
      <c r="AV207" s="36">
        <v>42449</v>
      </c>
      <c r="AW207" s="159">
        <v>-0.92835000000000001</v>
      </c>
      <c r="AX207" s="159">
        <v>-15.47961753901188</v>
      </c>
      <c r="AY207" s="159"/>
      <c r="BA207" s="159">
        <v>-0.62835000000000019</v>
      </c>
      <c r="BB207" s="159">
        <v>-16.561481755893187</v>
      </c>
      <c r="BC207" s="159"/>
      <c r="BE207" s="159">
        <v>4.2716500000000002</v>
      </c>
      <c r="BF207" s="159">
        <v>-11.896863333233302</v>
      </c>
      <c r="BG207" s="159"/>
      <c r="BI207" s="159">
        <v>-0.82835000000000036</v>
      </c>
      <c r="BJ207" s="159">
        <v>-12.999670909181939</v>
      </c>
      <c r="BK207" s="159"/>
      <c r="BM207" s="159">
        <v>-2.9783499999999998</v>
      </c>
      <c r="BN207" s="159">
        <v>-18.505483720688026</v>
      </c>
      <c r="BO207" s="159"/>
      <c r="BQ207" s="159">
        <v>0.5716499999999991</v>
      </c>
      <c r="BR207" s="159">
        <v>-19.100997816153573</v>
      </c>
      <c r="BS207" s="159"/>
      <c r="BU207" s="159">
        <v>-0.57835000000000036</v>
      </c>
      <c r="BV207" s="159">
        <v>-21.130862281676386</v>
      </c>
      <c r="BW207" s="159"/>
    </row>
    <row r="208" spans="1:75" x14ac:dyDescent="0.25">
      <c r="A208" s="95">
        <v>41353</v>
      </c>
      <c r="B208" s="36">
        <v>41353</v>
      </c>
      <c r="C208" s="303">
        <v>4.45</v>
      </c>
      <c r="D208" s="303">
        <v>4.75</v>
      </c>
      <c r="E208" s="303">
        <v>9.65</v>
      </c>
      <c r="F208" s="303">
        <v>4.55</v>
      </c>
      <c r="G208" s="303">
        <v>2.4000000000000004</v>
      </c>
      <c r="H208" s="303">
        <v>5.9499999999999993</v>
      </c>
      <c r="I208" s="106"/>
      <c r="J208" s="105"/>
      <c r="K208" s="36">
        <v>42449</v>
      </c>
      <c r="L208" s="104">
        <v>5.4486999999999997</v>
      </c>
      <c r="M208" s="98">
        <f t="shared" si="4"/>
        <v>5.3783500000000002</v>
      </c>
      <c r="N208" s="107">
        <f t="shared" si="5"/>
        <v>5.3084666666666669</v>
      </c>
      <c r="O208" s="264"/>
      <c r="P208" s="177">
        <v>42449</v>
      </c>
      <c r="Q208" s="303">
        <v>4.45</v>
      </c>
      <c r="R208" s="219">
        <v>-0.92835000000000001</v>
      </c>
      <c r="T208" s="303">
        <v>4.75</v>
      </c>
      <c r="U208" s="219">
        <v>-0.62835000000000019</v>
      </c>
      <c r="W208" s="303">
        <v>9.65</v>
      </c>
      <c r="X208" s="219">
        <v>4.2716500000000002</v>
      </c>
      <c r="Z208" s="303">
        <v>4.55</v>
      </c>
      <c r="AA208" s="219">
        <v>-0.82835000000000036</v>
      </c>
      <c r="AC208" s="303">
        <v>2.4000000000000004</v>
      </c>
      <c r="AD208" s="218">
        <v>-2.9783499999999998</v>
      </c>
      <c r="AF208" s="303">
        <v>5.9499999999999993</v>
      </c>
      <c r="AG208" s="218">
        <v>0.5716499999999991</v>
      </c>
      <c r="AI208" s="303">
        <v>4.8</v>
      </c>
      <c r="AJ208" s="218">
        <v>-0.57835000000000036</v>
      </c>
      <c r="AK208" s="103"/>
      <c r="AV208" s="36">
        <v>42450</v>
      </c>
      <c r="AW208" s="159">
        <v>-0.26975000000000016</v>
      </c>
      <c r="AX208" s="159">
        <v>-15.1621420961119</v>
      </c>
      <c r="AY208" s="159">
        <v>-16.097622222222221</v>
      </c>
      <c r="BA208" s="159">
        <v>-3.06975</v>
      </c>
      <c r="BB208" s="159">
        <v>-16.330590524693203</v>
      </c>
      <c r="BC208" s="159"/>
      <c r="BE208" s="159">
        <v>5.0802499999999995</v>
      </c>
      <c r="BF208" s="159">
        <v>-11.432194730443333</v>
      </c>
      <c r="BG208" s="159"/>
      <c r="BI208" s="159">
        <v>1.5302500000000006</v>
      </c>
      <c r="BJ208" s="159">
        <v>-12.624472658481963</v>
      </c>
      <c r="BK208" s="159"/>
      <c r="BM208" s="159">
        <v>-2.6697500000000005</v>
      </c>
      <c r="BN208" s="159">
        <v>-18.216869681688046</v>
      </c>
      <c r="BO208" s="159"/>
      <c r="BQ208" s="159">
        <v>0.18024999999999913</v>
      </c>
      <c r="BR208" s="159">
        <v>-18.669519827848603</v>
      </c>
      <c r="BS208" s="159"/>
      <c r="BU208" s="159">
        <v>8.0249999999999488E-2</v>
      </c>
      <c r="BV208" s="159">
        <v>-20.397349701557935</v>
      </c>
      <c r="BW208" s="159"/>
    </row>
    <row r="209" spans="1:75" x14ac:dyDescent="0.25">
      <c r="A209" s="95">
        <v>41354</v>
      </c>
      <c r="B209" s="36">
        <v>41354</v>
      </c>
      <c r="C209" s="303">
        <v>5.25</v>
      </c>
      <c r="D209" s="303">
        <v>2.4500000000000002</v>
      </c>
      <c r="E209" s="303">
        <v>10.6</v>
      </c>
      <c r="F209" s="303">
        <v>7.0500000000000007</v>
      </c>
      <c r="G209" s="303">
        <v>2.8499999999999996</v>
      </c>
      <c r="H209" s="303">
        <v>5.6999999999999993</v>
      </c>
      <c r="I209" s="106"/>
      <c r="J209" s="105"/>
      <c r="K209" s="36">
        <v>42450</v>
      </c>
      <c r="L209" s="104">
        <v>5.5908000000000007</v>
      </c>
      <c r="M209" s="98">
        <f t="shared" si="4"/>
        <v>5.5197500000000002</v>
      </c>
      <c r="N209" s="107">
        <f t="shared" si="5"/>
        <v>5.4491666666666667</v>
      </c>
      <c r="O209" s="264"/>
      <c r="P209" s="177">
        <v>42450</v>
      </c>
      <c r="Q209" s="303">
        <v>5.25</v>
      </c>
      <c r="R209" s="219">
        <v>-0.26975000000000016</v>
      </c>
      <c r="S209" s="182">
        <v>-16.097622222222221</v>
      </c>
      <c r="T209" s="303">
        <v>2.4500000000000002</v>
      </c>
      <c r="U209" s="219">
        <v>-3.06975</v>
      </c>
      <c r="W209" s="303">
        <v>10.6</v>
      </c>
      <c r="X209" s="219">
        <v>5.0802499999999995</v>
      </c>
      <c r="Z209" s="303">
        <v>7.0500000000000007</v>
      </c>
      <c r="AA209" s="219">
        <v>1.5302500000000006</v>
      </c>
      <c r="AC209" s="303">
        <v>2.8499999999999996</v>
      </c>
      <c r="AD209" s="218">
        <v>-2.6697500000000005</v>
      </c>
      <c r="AF209" s="303">
        <v>5.6999999999999993</v>
      </c>
      <c r="AG209" s="218">
        <v>0.18024999999999913</v>
      </c>
      <c r="AI209" s="303">
        <v>5.6</v>
      </c>
      <c r="AJ209" s="218">
        <v>8.0249999999999488E-2</v>
      </c>
      <c r="AK209" s="103"/>
      <c r="AV209" s="36">
        <v>42451</v>
      </c>
      <c r="AW209" s="159">
        <v>-3.7625500000000005</v>
      </c>
      <c r="AX209" s="159">
        <v>-14.923174734543847</v>
      </c>
      <c r="AY209" s="159"/>
      <c r="BA209" s="159">
        <v>-5.2625500000000001</v>
      </c>
      <c r="BB209" s="159">
        <v>-16.659170646849276</v>
      </c>
      <c r="BC209" s="159"/>
      <c r="BE209" s="159">
        <v>2.6374500000000003</v>
      </c>
      <c r="BF209" s="159">
        <v>-11.118550068385264</v>
      </c>
      <c r="BG209" s="159"/>
      <c r="BI209" s="159">
        <v>3.187450000000001</v>
      </c>
      <c r="BJ209" s="159">
        <v>-12.185370131600667</v>
      </c>
      <c r="BK209" s="159"/>
      <c r="BM209" s="159">
        <v>8.7449999999999584E-2</v>
      </c>
      <c r="BN209" s="159">
        <v>-17.873354099433971</v>
      </c>
      <c r="BO209" s="159"/>
      <c r="BQ209" s="159">
        <v>0.43744999999999923</v>
      </c>
      <c r="BR209" s="159">
        <v>-18.326004245594529</v>
      </c>
      <c r="BS209" s="159"/>
      <c r="BU209" s="159">
        <v>0.73744999999999994</v>
      </c>
      <c r="BV209" s="159">
        <v>-19.63818026477643</v>
      </c>
      <c r="BW209" s="159"/>
    </row>
    <row r="210" spans="1:75" x14ac:dyDescent="0.25">
      <c r="A210" s="95">
        <v>41355</v>
      </c>
      <c r="B210" s="36">
        <v>41355</v>
      </c>
      <c r="C210" s="303">
        <v>1.9</v>
      </c>
      <c r="D210" s="303">
        <v>0.4</v>
      </c>
      <c r="E210" s="303">
        <v>8.3000000000000007</v>
      </c>
      <c r="F210" s="303">
        <v>8.8500000000000014</v>
      </c>
      <c r="G210" s="303">
        <v>5.75</v>
      </c>
      <c r="H210" s="303">
        <v>6.1</v>
      </c>
      <c r="I210" s="106"/>
      <c r="J210" s="105"/>
      <c r="K210" s="36">
        <v>42451</v>
      </c>
      <c r="L210" s="104">
        <v>5.7343000000000002</v>
      </c>
      <c r="M210" s="98">
        <f t="shared" si="4"/>
        <v>5.6625500000000004</v>
      </c>
      <c r="N210" s="107">
        <f t="shared" si="5"/>
        <v>5.5912666666666668</v>
      </c>
      <c r="O210" s="264"/>
      <c r="P210" s="177">
        <v>42451</v>
      </c>
      <c r="Q210" s="303">
        <v>1.9</v>
      </c>
      <c r="R210" s="219">
        <v>-3.7625500000000005</v>
      </c>
      <c r="T210" s="303">
        <v>0.4</v>
      </c>
      <c r="U210" s="219">
        <v>-5.2625500000000001</v>
      </c>
      <c r="W210" s="303">
        <v>8.3000000000000007</v>
      </c>
      <c r="X210" s="219">
        <v>2.6374500000000003</v>
      </c>
      <c r="Z210" s="303">
        <v>8.8500000000000014</v>
      </c>
      <c r="AA210" s="219">
        <v>3.187450000000001</v>
      </c>
      <c r="AC210" s="303">
        <v>5.75</v>
      </c>
      <c r="AD210" s="218">
        <v>8.7449999999999584E-2</v>
      </c>
      <c r="AF210" s="303">
        <v>6.1</v>
      </c>
      <c r="AG210" s="218">
        <v>0.43744999999999923</v>
      </c>
      <c r="AI210" s="303">
        <v>6.4</v>
      </c>
      <c r="AJ210" s="218">
        <v>0.73744999999999994</v>
      </c>
      <c r="AK210" s="103"/>
      <c r="AV210" s="36">
        <v>42452</v>
      </c>
      <c r="AW210" s="159">
        <v>-4.9567499999999995</v>
      </c>
      <c r="AX210" s="159">
        <v>-14.861360361815862</v>
      </c>
      <c r="AY210" s="159"/>
      <c r="BA210" s="159">
        <v>-4.3067500000000001</v>
      </c>
      <c r="BB210" s="159">
        <v>-16.597356274121289</v>
      </c>
      <c r="BC210" s="159"/>
      <c r="BE210" s="159">
        <v>1.1932499999999999</v>
      </c>
      <c r="BF210" s="159">
        <v>-10.837294672472929</v>
      </c>
      <c r="BG210" s="159"/>
      <c r="BI210" s="159">
        <v>1.4932500000000006</v>
      </c>
      <c r="BJ210" s="159">
        <v>-11.904114735688331</v>
      </c>
      <c r="BK210" s="159"/>
      <c r="BM210" s="159">
        <v>1.2432500000000006</v>
      </c>
      <c r="BN210" s="159">
        <v>-17.502467863066055</v>
      </c>
      <c r="BO210" s="159"/>
      <c r="BQ210" s="159">
        <v>-1.9067499999999997</v>
      </c>
      <c r="BR210" s="159">
        <v>-18.001478788772605</v>
      </c>
      <c r="BS210" s="159"/>
      <c r="BU210" s="159">
        <v>3.2932499999999996</v>
      </c>
      <c r="BV210" s="159">
        <v>-18.914952103858997</v>
      </c>
      <c r="BW210" s="159"/>
    </row>
    <row r="211" spans="1:75" x14ac:dyDescent="0.25">
      <c r="A211" s="95">
        <v>41356</v>
      </c>
      <c r="B211" s="36">
        <v>41356</v>
      </c>
      <c r="C211" s="303">
        <v>0.85000000000000009</v>
      </c>
      <c r="D211" s="303">
        <v>1.5</v>
      </c>
      <c r="E211" s="303">
        <v>7</v>
      </c>
      <c r="F211" s="303">
        <v>7.3000000000000007</v>
      </c>
      <c r="G211" s="303">
        <v>7.0500000000000007</v>
      </c>
      <c r="H211" s="303">
        <v>3.9000000000000004</v>
      </c>
      <c r="I211" s="106"/>
      <c r="J211" s="105"/>
      <c r="K211" s="36">
        <v>42452</v>
      </c>
      <c r="L211" s="104">
        <v>5.8792</v>
      </c>
      <c r="M211" s="98">
        <f t="shared" si="4"/>
        <v>5.8067500000000001</v>
      </c>
      <c r="N211" s="107">
        <f t="shared" si="5"/>
        <v>5.7347666666666663</v>
      </c>
      <c r="O211" s="264"/>
      <c r="P211" s="177">
        <v>42452</v>
      </c>
      <c r="Q211" s="303">
        <v>0.85000000000000009</v>
      </c>
      <c r="R211" s="219">
        <v>-4.9567499999999995</v>
      </c>
      <c r="T211" s="303">
        <v>1.5</v>
      </c>
      <c r="U211" s="219">
        <v>-4.3067500000000001</v>
      </c>
      <c r="W211" s="303">
        <v>7</v>
      </c>
      <c r="X211" s="219">
        <v>1.1932499999999999</v>
      </c>
      <c r="Z211" s="303">
        <v>7.3000000000000007</v>
      </c>
      <c r="AA211" s="219">
        <v>1.4932500000000006</v>
      </c>
      <c r="AC211" s="303">
        <v>7.0500000000000007</v>
      </c>
      <c r="AD211" s="218">
        <v>1.2432500000000006</v>
      </c>
      <c r="AF211" s="303">
        <v>3.9000000000000004</v>
      </c>
      <c r="AG211" s="218">
        <v>-1.9067499999999997</v>
      </c>
      <c r="AI211" s="303">
        <v>9.1</v>
      </c>
      <c r="AJ211" s="218">
        <v>3.2932499999999996</v>
      </c>
      <c r="AK211" s="103"/>
      <c r="AV211" s="36">
        <v>42453</v>
      </c>
      <c r="AW211" s="159">
        <v>-4.2523499999999999</v>
      </c>
      <c r="AX211" s="159">
        <v>-14.79741916577586</v>
      </c>
      <c r="AY211" s="159"/>
      <c r="BA211" s="159">
        <v>-2.8523500000000004</v>
      </c>
      <c r="BB211" s="159">
        <v>-16.277650293921276</v>
      </c>
      <c r="BC211" s="159"/>
      <c r="BE211" s="159">
        <v>1.7476499999999993</v>
      </c>
      <c r="BF211" s="159">
        <v>-10.546362230490917</v>
      </c>
      <c r="BG211" s="159"/>
      <c r="BI211" s="159">
        <v>0.89764999999999961</v>
      </c>
      <c r="BJ211" s="159">
        <v>-11.646751421627322</v>
      </c>
      <c r="BK211" s="159"/>
      <c r="BM211" s="159">
        <v>0.59765000000000068</v>
      </c>
      <c r="BN211" s="159">
        <v>-17.134805985836042</v>
      </c>
      <c r="BO211" s="159"/>
      <c r="BQ211" s="159">
        <v>-3.0523500000000001</v>
      </c>
      <c r="BR211" s="159">
        <v>-17.745714004612594</v>
      </c>
      <c r="BS211" s="159"/>
      <c r="BU211" s="159">
        <v>2.9976499999999993</v>
      </c>
      <c r="BV211" s="159">
        <v>-18.291525442468973</v>
      </c>
      <c r="BW211" s="159"/>
    </row>
    <row r="212" spans="1:75" x14ac:dyDescent="0.25">
      <c r="A212" s="95">
        <v>41357</v>
      </c>
      <c r="B212" s="36">
        <v>41357</v>
      </c>
      <c r="C212" s="303">
        <v>1.7000000000000002</v>
      </c>
      <c r="D212" s="303">
        <v>3.0999999999999996</v>
      </c>
      <c r="E212" s="303">
        <v>7.6999999999999993</v>
      </c>
      <c r="F212" s="303">
        <v>6.85</v>
      </c>
      <c r="G212" s="303">
        <v>6.5500000000000007</v>
      </c>
      <c r="H212" s="303">
        <v>2.9</v>
      </c>
      <c r="I212" s="106"/>
      <c r="J212" s="105"/>
      <c r="K212" s="36">
        <v>42453</v>
      </c>
      <c r="L212" s="104">
        <v>6.0255000000000001</v>
      </c>
      <c r="M212" s="98">
        <f t="shared" si="4"/>
        <v>5.95235</v>
      </c>
      <c r="N212" s="107">
        <f t="shared" si="5"/>
        <v>5.8796666666666662</v>
      </c>
      <c r="O212" s="264"/>
      <c r="P212" s="177">
        <v>42453</v>
      </c>
      <c r="Q212" s="303">
        <v>1.7000000000000002</v>
      </c>
      <c r="R212" s="219">
        <v>-4.2523499999999999</v>
      </c>
      <c r="T212" s="303">
        <v>3.0999999999999996</v>
      </c>
      <c r="U212" s="219">
        <v>-2.8523500000000004</v>
      </c>
      <c r="W212" s="303">
        <v>7.6999999999999993</v>
      </c>
      <c r="X212" s="219">
        <v>1.7476499999999993</v>
      </c>
      <c r="Z212" s="303">
        <v>6.85</v>
      </c>
      <c r="AA212" s="219">
        <v>0.89764999999999961</v>
      </c>
      <c r="AC212" s="303">
        <v>6.5500000000000007</v>
      </c>
      <c r="AD212" s="218">
        <v>0.59765000000000068</v>
      </c>
      <c r="AF212" s="303">
        <v>2.9</v>
      </c>
      <c r="AG212" s="218">
        <v>-3.0523500000000001</v>
      </c>
      <c r="AI212" s="303">
        <v>8.9499999999999993</v>
      </c>
      <c r="AJ212" s="218">
        <v>2.9976499999999993</v>
      </c>
      <c r="AK212" s="103"/>
      <c r="AV212" s="36">
        <v>42454</v>
      </c>
      <c r="AW212" s="159">
        <v>-3.3993500000000001</v>
      </c>
      <c r="AX212" s="159">
        <v>-14.532926759535856</v>
      </c>
      <c r="AY212" s="159"/>
      <c r="BA212" s="159">
        <v>-3.2493500000000006</v>
      </c>
      <c r="BB212" s="159">
        <v>-16.013157887681274</v>
      </c>
      <c r="BC212" s="159"/>
      <c r="BE212" s="159">
        <v>0.85064999999999902</v>
      </c>
      <c r="BF212" s="159">
        <v>-10.280216746711915</v>
      </c>
      <c r="BG212" s="159"/>
      <c r="BI212" s="159">
        <v>1.5506500000000001</v>
      </c>
      <c r="BJ212" s="159">
        <v>-11.345891309529318</v>
      </c>
      <c r="BK212" s="159"/>
      <c r="BM212" s="159">
        <v>0.45065000000000044</v>
      </c>
      <c r="BN212" s="159">
        <v>-16.754598151866038</v>
      </c>
      <c r="BO212" s="159"/>
      <c r="BQ212" s="159">
        <v>-2.6993500000000004</v>
      </c>
      <c r="BR212" s="159">
        <v>-17.41509849681259</v>
      </c>
      <c r="BS212" s="159"/>
      <c r="BU212" s="159">
        <v>2.100649999999999</v>
      </c>
      <c r="BV212" s="159">
        <v>-17.646825202258967</v>
      </c>
      <c r="BW212" s="159"/>
    </row>
    <row r="213" spans="1:75" x14ac:dyDescent="0.25">
      <c r="A213" s="95">
        <v>41358</v>
      </c>
      <c r="B213" s="36">
        <v>41358</v>
      </c>
      <c r="C213" s="303">
        <v>2.7</v>
      </c>
      <c r="D213" s="303">
        <v>2.8499999999999996</v>
      </c>
      <c r="E213" s="303">
        <v>6.9499999999999993</v>
      </c>
      <c r="F213" s="303">
        <v>7.65</v>
      </c>
      <c r="G213" s="303">
        <v>6.5500000000000007</v>
      </c>
      <c r="H213" s="303">
        <v>3.4</v>
      </c>
      <c r="I213" s="106"/>
      <c r="J213" s="105"/>
      <c r="K213" s="36">
        <v>42454</v>
      </c>
      <c r="L213" s="104">
        <v>6.1732000000000005</v>
      </c>
      <c r="M213" s="98">
        <f t="shared" si="4"/>
        <v>6.0993500000000003</v>
      </c>
      <c r="N213" s="107">
        <f t="shared" si="5"/>
        <v>6.0259666666666662</v>
      </c>
      <c r="O213" s="264"/>
      <c r="P213" s="177">
        <v>42454</v>
      </c>
      <c r="Q213" s="303">
        <v>2.7</v>
      </c>
      <c r="R213" s="219">
        <v>-3.3993500000000001</v>
      </c>
      <c r="T213" s="303">
        <v>2.8499999999999996</v>
      </c>
      <c r="U213" s="219">
        <v>-3.2493500000000006</v>
      </c>
      <c r="W213" s="303">
        <v>6.9499999999999993</v>
      </c>
      <c r="X213" s="219">
        <v>0.85064999999999902</v>
      </c>
      <c r="Z213" s="303">
        <v>7.65</v>
      </c>
      <c r="AA213" s="219">
        <v>1.5506500000000001</v>
      </c>
      <c r="AC213" s="303">
        <v>6.5500000000000007</v>
      </c>
      <c r="AD213" s="218">
        <v>0.45065000000000044</v>
      </c>
      <c r="AF213" s="303">
        <v>3.4</v>
      </c>
      <c r="AG213" s="218">
        <v>-2.6993500000000004</v>
      </c>
      <c r="AI213" s="303">
        <v>8.1999999999999993</v>
      </c>
      <c r="AJ213" s="218">
        <v>2.100649999999999</v>
      </c>
      <c r="AK213" s="103"/>
      <c r="AV213" s="36">
        <v>42455</v>
      </c>
      <c r="AW213" s="159">
        <v>-3.1477500000000012</v>
      </c>
      <c r="AX213" s="159">
        <v>-14.25948323745583</v>
      </c>
      <c r="AY213" s="159"/>
      <c r="BA213" s="159">
        <v>-0.94775000000000098</v>
      </c>
      <c r="BB213" s="159">
        <v>-15.637173044821239</v>
      </c>
      <c r="BC213" s="159"/>
      <c r="BE213" s="159">
        <v>2.6522499999999978</v>
      </c>
      <c r="BF213" s="159">
        <v>-9.9213221239818807</v>
      </c>
      <c r="BG213" s="159"/>
      <c r="BI213" s="159">
        <v>0.45224999999999937</v>
      </c>
      <c r="BJ213" s="159">
        <v>-11.070738765436291</v>
      </c>
      <c r="BK213" s="159"/>
      <c r="BM213" s="159">
        <v>-1.7977500000000006</v>
      </c>
      <c r="BN213" s="159">
        <v>-16.395703529136004</v>
      </c>
      <c r="BO213" s="159"/>
      <c r="BQ213" s="159">
        <v>-1.7477500000000008</v>
      </c>
      <c r="BR213" s="159">
        <v>-17.056203874082556</v>
      </c>
      <c r="BS213" s="159"/>
      <c r="BU213" s="159">
        <v>2.2522499999999992</v>
      </c>
      <c r="BV213" s="159">
        <v>-16.980306617188901</v>
      </c>
      <c r="BW213" s="159">
        <v>-16.967166666666667</v>
      </c>
    </row>
    <row r="214" spans="1:75" ht="15.75" thickBot="1" x14ac:dyDescent="0.3">
      <c r="A214" s="95">
        <v>41359</v>
      </c>
      <c r="B214" s="36">
        <v>41359</v>
      </c>
      <c r="C214" s="303">
        <v>3.0999999999999996</v>
      </c>
      <c r="D214" s="303">
        <v>5.3</v>
      </c>
      <c r="E214" s="303">
        <v>8.8999999999999986</v>
      </c>
      <c r="F214" s="303">
        <v>6.7</v>
      </c>
      <c r="G214" s="303">
        <v>4.45</v>
      </c>
      <c r="H214" s="303">
        <v>4.5</v>
      </c>
      <c r="I214" s="106"/>
      <c r="J214" s="105"/>
      <c r="K214" s="36">
        <v>42455</v>
      </c>
      <c r="L214" s="104">
        <v>6.3223000000000011</v>
      </c>
      <c r="M214" s="98">
        <f t="shared" si="4"/>
        <v>6.2477500000000008</v>
      </c>
      <c r="N214" s="107">
        <f t="shared" si="5"/>
        <v>6.1736666666666666</v>
      </c>
      <c r="O214" s="264"/>
      <c r="P214" s="177">
        <v>42455</v>
      </c>
      <c r="Q214" s="303">
        <v>3.0999999999999996</v>
      </c>
      <c r="R214" s="219">
        <v>-3.1477500000000012</v>
      </c>
      <c r="T214" s="303">
        <v>5.3</v>
      </c>
      <c r="U214" s="219">
        <v>-0.94775000000000098</v>
      </c>
      <c r="W214" s="303">
        <v>8.8999999999999986</v>
      </c>
      <c r="X214" s="219">
        <v>2.6522499999999978</v>
      </c>
      <c r="Z214" s="303">
        <v>6.7</v>
      </c>
      <c r="AA214" s="219">
        <v>0.45224999999999937</v>
      </c>
      <c r="AC214" s="303">
        <v>4.45</v>
      </c>
      <c r="AD214" s="218">
        <v>-1.7977500000000006</v>
      </c>
      <c r="AF214" s="303">
        <v>4.5</v>
      </c>
      <c r="AG214" s="218">
        <v>-1.7477500000000008</v>
      </c>
      <c r="AI214" s="303">
        <v>8.5</v>
      </c>
      <c r="AJ214" s="218">
        <v>2.2522499999999992</v>
      </c>
      <c r="AK214" s="103">
        <v>-16.967166666666667</v>
      </c>
      <c r="AV214" s="36">
        <v>42456</v>
      </c>
      <c r="AW214" s="159">
        <v>-1.8975500000000007</v>
      </c>
      <c r="AX214" s="159">
        <v>-13.888542785657817</v>
      </c>
      <c r="AY214" s="159"/>
      <c r="BA214" s="159">
        <v>0.50244999999999962</v>
      </c>
      <c r="BB214" s="159">
        <v>-15.230904930947222</v>
      </c>
      <c r="BC214" s="159">
        <v>-14.893933333333333</v>
      </c>
      <c r="BE214" s="159">
        <v>5.2524499999999978</v>
      </c>
      <c r="BF214" s="159">
        <v>-9.3525467645582605</v>
      </c>
      <c r="BG214" s="159"/>
      <c r="BI214" s="159">
        <v>0.60244999999999926</v>
      </c>
      <c r="BJ214" s="159">
        <v>-10.664470651562276</v>
      </c>
      <c r="BK214" s="159"/>
      <c r="BM214" s="159">
        <v>-1.2975500000000011</v>
      </c>
      <c r="BN214" s="159">
        <v>-16.02476307733799</v>
      </c>
      <c r="BO214" s="159"/>
      <c r="BQ214" s="159">
        <v>1.9524499999999989</v>
      </c>
      <c r="BR214" s="159">
        <v>-16.505092345696934</v>
      </c>
      <c r="BS214" s="159"/>
      <c r="BU214" s="159">
        <v>0.30244999999999944</v>
      </c>
      <c r="BV214" s="159">
        <v>-16.574038503314885</v>
      </c>
      <c r="BW214" s="159"/>
    </row>
    <row r="215" spans="1:75" ht="15.75" thickBot="1" x14ac:dyDescent="0.3">
      <c r="A215" s="95">
        <v>41360</v>
      </c>
      <c r="B215" s="36">
        <v>41360</v>
      </c>
      <c r="C215" s="303">
        <v>4.5</v>
      </c>
      <c r="D215" s="303">
        <v>6.9</v>
      </c>
      <c r="E215" s="303">
        <v>11.649999999999999</v>
      </c>
      <c r="F215" s="303">
        <v>7</v>
      </c>
      <c r="G215" s="303">
        <v>5.0999999999999996</v>
      </c>
      <c r="H215" s="303">
        <v>8.35</v>
      </c>
      <c r="I215" s="106"/>
      <c r="J215" s="105"/>
      <c r="K215" s="36">
        <v>42456</v>
      </c>
      <c r="L215" s="104">
        <v>6.4728000000000003</v>
      </c>
      <c r="M215" s="98">
        <f t="shared" ref="M215:M234" si="6">AVERAGE(L214:L215)</f>
        <v>6.3975500000000007</v>
      </c>
      <c r="N215" s="107">
        <f t="shared" si="5"/>
        <v>6.3227666666666673</v>
      </c>
      <c r="O215" s="264"/>
      <c r="P215" s="177">
        <v>42456</v>
      </c>
      <c r="Q215" s="303">
        <v>4.5</v>
      </c>
      <c r="R215" s="219">
        <v>-1.8975500000000007</v>
      </c>
      <c r="T215" s="303">
        <v>6.9</v>
      </c>
      <c r="U215" s="219">
        <v>0.50244999999999962</v>
      </c>
      <c r="V215" s="182">
        <v>-14.893933333333333</v>
      </c>
      <c r="W215" s="303">
        <v>11.649999999999999</v>
      </c>
      <c r="X215" s="219">
        <v>5.2524499999999978</v>
      </c>
      <c r="Z215" s="303">
        <v>7</v>
      </c>
      <c r="AA215" s="219">
        <v>0.60244999999999926</v>
      </c>
      <c r="AC215" s="303">
        <v>5.0999999999999996</v>
      </c>
      <c r="AD215" s="218">
        <v>-1.2975500000000011</v>
      </c>
      <c r="AF215" s="303">
        <v>8.35</v>
      </c>
      <c r="AG215" s="218">
        <v>1.9524499999999989</v>
      </c>
      <c r="AI215" s="303">
        <v>6.7</v>
      </c>
      <c r="AJ215" s="218">
        <v>0.30244999999999944</v>
      </c>
      <c r="AK215" s="103"/>
      <c r="AV215" s="36">
        <v>42457</v>
      </c>
      <c r="AW215" s="159">
        <v>0.55124999999999957</v>
      </c>
      <c r="AX215" s="159">
        <v>-13.468751249451929</v>
      </c>
      <c r="AY215" s="159"/>
      <c r="BA215" s="159">
        <v>-1.3487499999999999</v>
      </c>
      <c r="BB215" s="159">
        <v>-14.847617006585324</v>
      </c>
      <c r="BC215" s="159"/>
      <c r="BE215" s="159">
        <v>6.2012499999999999</v>
      </c>
      <c r="BF215" s="159">
        <v>-8.5859709158344639</v>
      </c>
      <c r="BG215" s="159"/>
      <c r="BI215" s="159">
        <v>0.70124999999999993</v>
      </c>
      <c r="BJ215" s="159">
        <v>-10.370616576218154</v>
      </c>
      <c r="BK215" s="159"/>
      <c r="BM215" s="159">
        <v>1.4012500000000001</v>
      </c>
      <c r="BN215" s="159">
        <v>-15.586719735210107</v>
      </c>
      <c r="BO215" s="159">
        <v>-15.33</v>
      </c>
      <c r="BQ215" s="159">
        <v>2.4512499999999999</v>
      </c>
      <c r="BR215" s="311">
        <v>-15.994041779881069</v>
      </c>
      <c r="BS215" s="228">
        <v>-15.851083333333335</v>
      </c>
      <c r="BU215" s="159">
        <v>1.2499999999997513E-3</v>
      </c>
      <c r="BV215" s="159">
        <v>-16.154246967108996</v>
      </c>
      <c r="BW215" s="159"/>
    </row>
    <row r="216" spans="1:75" x14ac:dyDescent="0.25">
      <c r="A216" s="95">
        <v>41361</v>
      </c>
      <c r="B216" s="36">
        <v>41361</v>
      </c>
      <c r="C216" s="303">
        <v>7.1</v>
      </c>
      <c r="D216" s="303">
        <v>5.2</v>
      </c>
      <c r="E216" s="303">
        <v>12.75</v>
      </c>
      <c r="F216" s="303">
        <v>7.25</v>
      </c>
      <c r="G216" s="303">
        <v>7.95</v>
      </c>
      <c r="H216" s="303">
        <v>9</v>
      </c>
      <c r="I216" s="106"/>
      <c r="J216" s="105"/>
      <c r="K216" s="36">
        <v>42457</v>
      </c>
      <c r="L216" s="104">
        <v>6.6246999999999998</v>
      </c>
      <c r="M216" s="98">
        <f t="shared" si="6"/>
        <v>6.5487500000000001</v>
      </c>
      <c r="N216" s="107">
        <f t="shared" ref="N216:N234" si="7">AVERAGE(L214:L216)</f>
        <v>6.4732666666666674</v>
      </c>
      <c r="O216" s="264"/>
      <c r="P216" s="177">
        <v>42457</v>
      </c>
      <c r="Q216" s="303">
        <v>7.1</v>
      </c>
      <c r="R216" s="219">
        <v>0.55124999999999957</v>
      </c>
      <c r="T216" s="303">
        <v>5.2</v>
      </c>
      <c r="U216" s="219">
        <v>-1.3487499999999999</v>
      </c>
      <c r="W216" s="303">
        <v>12.75</v>
      </c>
      <c r="X216" s="219">
        <v>6.2012499999999999</v>
      </c>
      <c r="Z216" s="303">
        <v>7.25</v>
      </c>
      <c r="AA216" s="219">
        <v>0.70124999999999993</v>
      </c>
      <c r="AB216" s="182">
        <v>-11.161847222222224</v>
      </c>
      <c r="AC216" s="303">
        <v>7.95</v>
      </c>
      <c r="AD216" s="218">
        <v>1.4012500000000001</v>
      </c>
      <c r="AF216" s="303">
        <v>9</v>
      </c>
      <c r="AG216" s="218">
        <v>2.4512499999999999</v>
      </c>
      <c r="AH216" s="103">
        <v>-15.851083333333335</v>
      </c>
      <c r="AI216" s="303">
        <v>6.55</v>
      </c>
      <c r="AJ216" s="218">
        <v>1.2499999999997513E-3</v>
      </c>
      <c r="AK216" s="103"/>
      <c r="AV216" s="36">
        <v>42458</v>
      </c>
      <c r="AW216" s="159">
        <v>1.7486499999999996</v>
      </c>
      <c r="AX216" s="159">
        <v>-13.016247027291875</v>
      </c>
      <c r="AY216" s="159"/>
      <c r="BA216" s="159">
        <v>-1.0013499999999995</v>
      </c>
      <c r="BB216" s="159">
        <v>-14.451675812195276</v>
      </c>
      <c r="BC216" s="159"/>
      <c r="BE216" s="159">
        <v>5.6486500000000017</v>
      </c>
      <c r="BF216" s="159">
        <v>-7.9788610844363932</v>
      </c>
      <c r="BG216" s="159"/>
      <c r="BI216" s="159">
        <v>-5.1349999999999341E-2</v>
      </c>
      <c r="BJ216" s="159">
        <v>-9.9558210392381064</v>
      </c>
      <c r="BK216" s="159">
        <v>-11.161847222222224</v>
      </c>
      <c r="BM216" s="159">
        <v>1.0486500000000003</v>
      </c>
      <c r="BN216" s="159">
        <v>-15.134215513050055</v>
      </c>
      <c r="BO216" s="159"/>
      <c r="BQ216" s="159">
        <v>-1.0013499999999995</v>
      </c>
      <c r="BR216" s="159">
        <v>-15.598100585491022</v>
      </c>
      <c r="BS216" s="159"/>
      <c r="BU216" s="159">
        <v>0.34865000000000013</v>
      </c>
      <c r="BV216" s="159">
        <v>-15.720597087538945</v>
      </c>
      <c r="BW216" s="159"/>
    </row>
    <row r="217" spans="1:75" x14ac:dyDescent="0.25">
      <c r="A217" s="95">
        <v>41362</v>
      </c>
      <c r="B217" s="36">
        <v>41362</v>
      </c>
      <c r="C217" s="303">
        <v>8.4499999999999993</v>
      </c>
      <c r="D217" s="303">
        <v>5.7</v>
      </c>
      <c r="E217" s="303">
        <v>12.350000000000001</v>
      </c>
      <c r="F217" s="303">
        <v>6.65</v>
      </c>
      <c r="G217" s="303">
        <v>7.75</v>
      </c>
      <c r="H217" s="303">
        <v>5.7</v>
      </c>
      <c r="I217" s="106"/>
      <c r="J217" s="105"/>
      <c r="K217" s="36">
        <v>42458</v>
      </c>
      <c r="L217" s="104">
        <v>6.7780000000000005</v>
      </c>
      <c r="M217" s="98">
        <f t="shared" si="6"/>
        <v>6.7013499999999997</v>
      </c>
      <c r="N217" s="107">
        <f t="shared" si="7"/>
        <v>6.6251666666666678</v>
      </c>
      <c r="O217" s="264"/>
      <c r="P217" s="177">
        <v>42458</v>
      </c>
      <c r="Q217" s="303">
        <v>8.4499999999999993</v>
      </c>
      <c r="R217" s="219">
        <v>1.7486499999999996</v>
      </c>
      <c r="T217" s="303">
        <v>5.7</v>
      </c>
      <c r="U217" s="219">
        <v>-1.0013499999999995</v>
      </c>
      <c r="W217" s="303">
        <v>12.350000000000001</v>
      </c>
      <c r="X217" s="219">
        <v>5.6486500000000017</v>
      </c>
      <c r="Z217" s="303">
        <v>6.65</v>
      </c>
      <c r="AA217" s="219">
        <v>-5.1349999999999341E-2</v>
      </c>
      <c r="AC217" s="303">
        <v>7.75</v>
      </c>
      <c r="AD217" s="218">
        <v>1.0486500000000003</v>
      </c>
      <c r="AF217" s="303">
        <v>5.7</v>
      </c>
      <c r="AG217" s="218">
        <v>-1.0013499999999995</v>
      </c>
      <c r="AI217" s="303">
        <v>7.05</v>
      </c>
      <c r="AJ217" s="218">
        <v>0.34865000000000013</v>
      </c>
      <c r="AK217" s="103"/>
      <c r="AV217" s="36">
        <v>42459</v>
      </c>
      <c r="AW217" s="159">
        <v>1.0946499999999997</v>
      </c>
      <c r="AX217" s="159">
        <v>-12.548927694891828</v>
      </c>
      <c r="AY217" s="159"/>
      <c r="BA217" s="159">
        <v>0.29464999999999986</v>
      </c>
      <c r="BB217" s="159">
        <v>-14.003828118645231</v>
      </c>
      <c r="BC217" s="159"/>
      <c r="BE217" s="159">
        <v>4.9446500000000002</v>
      </c>
      <c r="BF217" s="159">
        <v>-7.3518743134663307</v>
      </c>
      <c r="BG217" s="159"/>
      <c r="BI217" s="159">
        <v>0.54464999999999986</v>
      </c>
      <c r="BJ217" s="159">
        <v>-9.5079733456880611</v>
      </c>
      <c r="BK217" s="159"/>
      <c r="BM217" s="159">
        <v>0.29464999999999986</v>
      </c>
      <c r="BN217" s="159">
        <v>-14.68636781950001</v>
      </c>
      <c r="BO217" s="159"/>
      <c r="BQ217" s="159">
        <v>0.69464999999999932</v>
      </c>
      <c r="BR217" s="159">
        <v>-15.150252891940976</v>
      </c>
      <c r="BS217" s="159"/>
      <c r="BU217" s="159">
        <v>-0.45535000000000014</v>
      </c>
      <c r="BV217" s="159">
        <v>-15.292221032838903</v>
      </c>
      <c r="BW217" s="159"/>
    </row>
    <row r="218" spans="1:75" x14ac:dyDescent="0.25">
      <c r="A218" s="95">
        <v>41363</v>
      </c>
      <c r="B218" s="36">
        <v>41363</v>
      </c>
      <c r="C218" s="303">
        <v>7.95</v>
      </c>
      <c r="D218" s="303">
        <v>7.15</v>
      </c>
      <c r="E218" s="303">
        <v>11.8</v>
      </c>
      <c r="F218" s="303">
        <v>7.4</v>
      </c>
      <c r="G218" s="303">
        <v>7.15</v>
      </c>
      <c r="H218" s="303">
        <v>7.55</v>
      </c>
      <c r="I218" s="106"/>
      <c r="J218" s="105"/>
      <c r="K218" s="36">
        <v>42459</v>
      </c>
      <c r="L218" s="104">
        <v>6.9327000000000005</v>
      </c>
      <c r="M218" s="98">
        <f t="shared" si="6"/>
        <v>6.8553500000000005</v>
      </c>
      <c r="N218" s="107">
        <f t="shared" si="7"/>
        <v>6.7784666666666666</v>
      </c>
      <c r="O218" s="264"/>
      <c r="P218" s="177">
        <v>42459</v>
      </c>
      <c r="Q218" s="303">
        <v>7.95</v>
      </c>
      <c r="R218" s="219">
        <v>1.0946499999999997</v>
      </c>
      <c r="T218" s="303">
        <v>7.15</v>
      </c>
      <c r="U218" s="219">
        <v>0.29464999999999986</v>
      </c>
      <c r="W218" s="303">
        <v>11.8</v>
      </c>
      <c r="X218" s="219">
        <v>4.9446500000000002</v>
      </c>
      <c r="Z218" s="303">
        <v>7.4</v>
      </c>
      <c r="AA218" s="219">
        <v>0.54464999999999986</v>
      </c>
      <c r="AC218" s="303">
        <v>7.15</v>
      </c>
      <c r="AD218" s="218">
        <v>0.29464999999999986</v>
      </c>
      <c r="AF218" s="303">
        <v>7.55</v>
      </c>
      <c r="AG218" s="218">
        <v>0.69464999999999932</v>
      </c>
      <c r="AI218" s="303">
        <v>6.4</v>
      </c>
      <c r="AJ218" s="218">
        <v>-0.45535000000000014</v>
      </c>
      <c r="AK218" s="103"/>
      <c r="AV218" s="36">
        <v>42460</v>
      </c>
      <c r="AW218" s="159">
        <v>1.1392499999999988</v>
      </c>
      <c r="AX218" s="159">
        <v>-12.068927694891828</v>
      </c>
      <c r="AY218" s="159"/>
      <c r="BA218" s="159">
        <v>-1.3607499999999995</v>
      </c>
      <c r="BB218" s="159">
        <v>-13.583828118645229</v>
      </c>
      <c r="BC218" s="159"/>
      <c r="BE218" s="159">
        <v>4.0392500000000009</v>
      </c>
      <c r="BF218" s="159">
        <v>-6.7078743134663306</v>
      </c>
      <c r="BG218" s="159"/>
      <c r="BI218" s="159">
        <v>2.1392500000000005</v>
      </c>
      <c r="BJ218" s="159">
        <v>-8.9079733456880597</v>
      </c>
      <c r="BK218" s="159"/>
      <c r="BM218" s="159">
        <v>3.9250000000000895E-2</v>
      </c>
      <c r="BN218" s="159">
        <v>-14.226367819500009</v>
      </c>
      <c r="BO218" s="159"/>
      <c r="BQ218" s="159">
        <v>0.23925000000000018</v>
      </c>
      <c r="BR218" s="159">
        <v>-14.690252891940975</v>
      </c>
      <c r="BS218" s="159"/>
      <c r="BU218" s="159">
        <v>1.4392499999999995</v>
      </c>
      <c r="BV218" s="159">
        <v>-14.772221032838903</v>
      </c>
      <c r="BW218" s="159"/>
    </row>
    <row r="219" spans="1:75" x14ac:dyDescent="0.25">
      <c r="A219" s="95">
        <v>41364</v>
      </c>
      <c r="B219" s="36">
        <v>41364</v>
      </c>
      <c r="C219" s="303">
        <v>8.1499999999999986</v>
      </c>
      <c r="D219" s="303">
        <v>5.65</v>
      </c>
      <c r="E219" s="303">
        <v>11.05</v>
      </c>
      <c r="F219" s="303">
        <v>9.15</v>
      </c>
      <c r="G219" s="303">
        <v>7.0500000000000007</v>
      </c>
      <c r="H219" s="303">
        <v>7.25</v>
      </c>
      <c r="I219" s="106"/>
      <c r="J219" s="105"/>
      <c r="K219" s="36">
        <v>42460</v>
      </c>
      <c r="L219" s="104">
        <v>7.0888</v>
      </c>
      <c r="M219" s="98">
        <f t="shared" si="6"/>
        <v>7.0107499999999998</v>
      </c>
      <c r="N219" s="107">
        <f t="shared" si="7"/>
        <v>6.9331666666666676</v>
      </c>
      <c r="O219" s="264"/>
      <c r="P219" s="177">
        <v>42460</v>
      </c>
      <c r="Q219" s="303">
        <v>8.1499999999999986</v>
      </c>
      <c r="R219" s="219">
        <v>1.1392499999999988</v>
      </c>
      <c r="T219" s="303">
        <v>5.65</v>
      </c>
      <c r="U219" s="219">
        <v>-1.3607499999999995</v>
      </c>
      <c r="W219" s="303">
        <v>11.05</v>
      </c>
      <c r="X219" s="219">
        <v>4.0392500000000009</v>
      </c>
      <c r="Z219" s="303">
        <v>9.15</v>
      </c>
      <c r="AA219" s="219">
        <v>2.1392500000000005</v>
      </c>
      <c r="AC219" s="303">
        <v>7.0500000000000007</v>
      </c>
      <c r="AD219" s="218">
        <v>3.9250000000000895E-2</v>
      </c>
      <c r="AF219" s="303">
        <v>7.25</v>
      </c>
      <c r="AG219" s="218">
        <v>0.23925000000000018</v>
      </c>
      <c r="AI219" s="303">
        <v>8.4499999999999993</v>
      </c>
      <c r="AJ219" s="218">
        <v>1.4392499999999995</v>
      </c>
      <c r="AK219" s="103"/>
      <c r="AV219" s="36">
        <v>42461</v>
      </c>
      <c r="AW219" s="159">
        <v>2.3324500000000006</v>
      </c>
      <c r="AX219" s="159">
        <v>-11.508927694891828</v>
      </c>
      <c r="AY219" s="159"/>
      <c r="BA219" s="159">
        <v>-2.1175499999999996</v>
      </c>
      <c r="BB219" s="159">
        <v>-13.183828118645231</v>
      </c>
      <c r="BC219" s="159"/>
      <c r="BE219" s="159">
        <v>0.63245000000000129</v>
      </c>
      <c r="BF219" s="159">
        <v>-6.3858743134663305</v>
      </c>
      <c r="BG219" s="159"/>
      <c r="BI219" s="159">
        <v>3.7324500000000009</v>
      </c>
      <c r="BJ219" s="159">
        <v>-8.3199733456880587</v>
      </c>
      <c r="BK219" s="159"/>
      <c r="BM219" s="159">
        <v>2.3824500000000013</v>
      </c>
      <c r="BN219" s="159">
        <v>-13.666367819500008</v>
      </c>
      <c r="BO219" s="159"/>
      <c r="BQ219" s="159">
        <v>-3.1175499999999996</v>
      </c>
      <c r="BR219" s="159">
        <v>-14.370252891940975</v>
      </c>
      <c r="BS219" s="159"/>
      <c r="BU219" s="159">
        <v>2.0824500000000006</v>
      </c>
      <c r="BV219" s="159">
        <v>-14.172221032838905</v>
      </c>
      <c r="BW219" s="159"/>
    </row>
    <row r="220" spans="1:75" x14ac:dyDescent="0.25">
      <c r="A220" s="95">
        <v>41365</v>
      </c>
      <c r="B220" s="36">
        <v>41365</v>
      </c>
      <c r="C220" s="303">
        <v>9.5</v>
      </c>
      <c r="D220" s="303">
        <v>5.05</v>
      </c>
      <c r="E220" s="303">
        <v>7.8000000000000007</v>
      </c>
      <c r="F220" s="303">
        <v>10.9</v>
      </c>
      <c r="G220" s="303">
        <v>9.5500000000000007</v>
      </c>
      <c r="H220" s="303">
        <v>4.05</v>
      </c>
      <c r="I220" s="106"/>
      <c r="J220" s="105"/>
      <c r="K220" s="36">
        <v>42461</v>
      </c>
      <c r="L220" s="104">
        <v>7.2462999999999989</v>
      </c>
      <c r="M220" s="98">
        <f t="shared" si="6"/>
        <v>7.1675499999999994</v>
      </c>
      <c r="N220" s="107">
        <f t="shared" si="7"/>
        <v>7.0892666666666662</v>
      </c>
      <c r="O220" s="264"/>
      <c r="P220" s="177">
        <v>42461</v>
      </c>
      <c r="Q220" s="303">
        <v>9.5</v>
      </c>
      <c r="R220" s="219">
        <v>2.3324500000000006</v>
      </c>
      <c r="T220" s="303">
        <v>5.05</v>
      </c>
      <c r="U220" s="219">
        <v>-2.1175499999999996</v>
      </c>
      <c r="W220" s="303">
        <v>7.8000000000000007</v>
      </c>
      <c r="X220" s="219">
        <v>0.63245000000000129</v>
      </c>
      <c r="Z220" s="303">
        <v>10.9</v>
      </c>
      <c r="AA220" s="219">
        <v>3.7324500000000009</v>
      </c>
      <c r="AC220" s="303">
        <v>9.5500000000000007</v>
      </c>
      <c r="AD220" s="218">
        <v>2.3824500000000013</v>
      </c>
      <c r="AF220" s="303">
        <v>4.05</v>
      </c>
      <c r="AG220" s="218">
        <v>-3.1175499999999996</v>
      </c>
      <c r="AI220" s="303">
        <v>9.25</v>
      </c>
      <c r="AJ220" s="218">
        <v>2.0824500000000006</v>
      </c>
      <c r="AK220" s="103"/>
      <c r="AV220" s="36">
        <v>42462</v>
      </c>
      <c r="AW220" s="159">
        <v>3.0242500000000021</v>
      </c>
      <c r="AX220" s="159">
        <v>-10.868927694891827</v>
      </c>
      <c r="AY220" s="159"/>
      <c r="BA220" s="159">
        <v>-1.8257499999999993</v>
      </c>
      <c r="BB220" s="159">
        <v>-12.763828118645231</v>
      </c>
      <c r="BC220" s="159"/>
      <c r="BE220" s="159">
        <v>-1.0257499999999995</v>
      </c>
      <c r="BF220" s="159">
        <v>-5.6058743134663302</v>
      </c>
      <c r="BG220" s="159"/>
      <c r="BI220" s="159">
        <v>4.87425</v>
      </c>
      <c r="BJ220" s="159">
        <v>-7.6759733456880586</v>
      </c>
      <c r="BK220" s="159"/>
      <c r="BM220" s="159">
        <v>1.4242500000000007</v>
      </c>
      <c r="BN220" s="159">
        <v>-13.186367819500008</v>
      </c>
      <c r="BO220" s="159"/>
      <c r="BQ220" s="159">
        <v>-2.7257499999999997</v>
      </c>
      <c r="BR220" s="159">
        <v>-13.970252891940975</v>
      </c>
      <c r="BS220" s="159"/>
      <c r="BU220" s="159">
        <v>-2.5749999999998607E-2</v>
      </c>
      <c r="BV220" s="159">
        <v>-13.732221032838904</v>
      </c>
      <c r="BW220" s="159"/>
    </row>
    <row r="221" spans="1:75" x14ac:dyDescent="0.25">
      <c r="A221" s="95">
        <v>41366</v>
      </c>
      <c r="B221" s="36">
        <v>41366</v>
      </c>
      <c r="C221" s="303">
        <v>10.350000000000001</v>
      </c>
      <c r="D221" s="303">
        <v>5.5</v>
      </c>
      <c r="E221" s="303">
        <v>6.3</v>
      </c>
      <c r="F221" s="303">
        <v>12.2</v>
      </c>
      <c r="G221" s="303">
        <v>8.75</v>
      </c>
      <c r="H221" s="303">
        <v>4.5999999999999996</v>
      </c>
      <c r="I221" s="106"/>
      <c r="J221" s="105"/>
      <c r="K221" s="36">
        <v>42462</v>
      </c>
      <c r="L221" s="104">
        <v>7.4051999999999998</v>
      </c>
      <c r="M221" s="98">
        <f t="shared" si="6"/>
        <v>7.3257499999999993</v>
      </c>
      <c r="N221" s="107">
        <f t="shared" si="7"/>
        <v>7.2467666666666659</v>
      </c>
      <c r="O221" s="264"/>
      <c r="P221" s="177">
        <v>42462</v>
      </c>
      <c r="Q221" s="303">
        <v>10.350000000000001</v>
      </c>
      <c r="R221" s="219">
        <v>3.0242500000000021</v>
      </c>
      <c r="T221" s="303">
        <v>5.5</v>
      </c>
      <c r="U221" s="219">
        <v>-1.8257499999999993</v>
      </c>
      <c r="W221" s="303">
        <v>6.3</v>
      </c>
      <c r="X221" s="219">
        <v>-1.0257499999999995</v>
      </c>
      <c r="Z221" s="303">
        <v>12.2</v>
      </c>
      <c r="AA221" s="219">
        <v>4.87425</v>
      </c>
      <c r="AC221" s="303">
        <v>8.75</v>
      </c>
      <c r="AD221" s="218">
        <v>1.4242500000000007</v>
      </c>
      <c r="AF221" s="303">
        <v>4.5999999999999996</v>
      </c>
      <c r="AG221" s="218">
        <v>-2.7257499999999997</v>
      </c>
      <c r="AI221" s="303">
        <v>7.3000000000000007</v>
      </c>
      <c r="AJ221" s="218">
        <v>-2.5749999999998607E-2</v>
      </c>
      <c r="AK221" s="103"/>
      <c r="AV221" s="36">
        <v>42463</v>
      </c>
      <c r="AW221" s="159">
        <v>2.8146500000000003</v>
      </c>
      <c r="AX221" s="159">
        <v>-10.308927694891826</v>
      </c>
      <c r="AY221" s="159">
        <v>-9.9206111111111142</v>
      </c>
      <c r="BA221" s="159">
        <v>-1.3853500000000007</v>
      </c>
      <c r="BB221" s="159">
        <v>-12.343828118645231</v>
      </c>
      <c r="BC221" s="159"/>
      <c r="BE221" s="159">
        <v>-0.33535000000000004</v>
      </c>
      <c r="BF221" s="159">
        <v>-5.1658743134663299</v>
      </c>
      <c r="BG221" s="159"/>
      <c r="BI221" s="159">
        <v>4.2646499999999996</v>
      </c>
      <c r="BJ221" s="159">
        <v>-7.0319733456880584</v>
      </c>
      <c r="BK221" s="159"/>
      <c r="BM221" s="159">
        <v>-2.4853500000000004</v>
      </c>
      <c r="BN221" s="159">
        <v>-12.786367819500008</v>
      </c>
      <c r="BO221" s="159"/>
      <c r="BQ221" s="159">
        <v>-2.8853500000000007</v>
      </c>
      <c r="BR221" s="159">
        <v>-13.570252891940974</v>
      </c>
      <c r="BS221" s="159"/>
      <c r="BU221" s="159">
        <v>6.4650000000000318E-2</v>
      </c>
      <c r="BV221" s="159">
        <v>-13.272221032838903</v>
      </c>
      <c r="BW221" s="159"/>
    </row>
    <row r="222" spans="1:75" x14ac:dyDescent="0.25">
      <c r="A222" s="95">
        <v>41367</v>
      </c>
      <c r="B222" s="36">
        <v>41367</v>
      </c>
      <c r="C222" s="303">
        <v>10.3</v>
      </c>
      <c r="D222" s="303">
        <v>6.1</v>
      </c>
      <c r="E222" s="303">
        <v>7.15</v>
      </c>
      <c r="F222" s="303">
        <v>11.75</v>
      </c>
      <c r="G222" s="303">
        <v>5</v>
      </c>
      <c r="H222" s="303">
        <v>4.5999999999999996</v>
      </c>
      <c r="I222" s="106"/>
      <c r="J222" s="105"/>
      <c r="K222" s="36">
        <v>42463</v>
      </c>
      <c r="L222" s="104">
        <v>7.565500000000001</v>
      </c>
      <c r="M222" s="98">
        <f t="shared" si="6"/>
        <v>7.4853500000000004</v>
      </c>
      <c r="N222" s="107">
        <f t="shared" si="7"/>
        <v>7.405666666666666</v>
      </c>
      <c r="O222" s="264"/>
      <c r="P222" s="177">
        <v>42463</v>
      </c>
      <c r="Q222" s="303">
        <v>10.3</v>
      </c>
      <c r="R222" s="219">
        <v>2.8146500000000003</v>
      </c>
      <c r="S222" s="182">
        <v>-9.9206111111111142</v>
      </c>
      <c r="T222" s="303">
        <v>6.1</v>
      </c>
      <c r="U222" s="219">
        <v>-1.3853500000000007</v>
      </c>
      <c r="W222" s="303">
        <v>7.15</v>
      </c>
      <c r="X222" s="219">
        <v>-0.33535000000000004</v>
      </c>
      <c r="Z222" s="303">
        <v>11.75</v>
      </c>
      <c r="AA222" s="219">
        <v>4.2646499999999996</v>
      </c>
      <c r="AC222" s="303">
        <v>5</v>
      </c>
      <c r="AD222" s="218">
        <v>-2.4853500000000004</v>
      </c>
      <c r="AF222" s="303">
        <v>4.5999999999999996</v>
      </c>
      <c r="AG222" s="218">
        <v>-2.8853500000000007</v>
      </c>
      <c r="AI222" s="303">
        <v>7.5500000000000007</v>
      </c>
      <c r="AJ222" s="218">
        <v>6.4650000000000318E-2</v>
      </c>
      <c r="AK222" s="103"/>
      <c r="AV222" s="36">
        <v>42464</v>
      </c>
      <c r="AW222" s="159">
        <v>1.7536499999999977</v>
      </c>
      <c r="AX222" s="159">
        <v>-9.8289276948918261</v>
      </c>
      <c r="AY222" s="159"/>
      <c r="BA222" s="159">
        <v>0.75364999999999949</v>
      </c>
      <c r="BB222" s="159">
        <v>-11.88382811864523</v>
      </c>
      <c r="BC222" s="159"/>
      <c r="BE222" s="159">
        <v>-1.2963500000000012</v>
      </c>
      <c r="BF222" s="159">
        <v>-4.3858743134663296</v>
      </c>
      <c r="BG222" s="159"/>
      <c r="BI222" s="159">
        <v>3.4536499999999988</v>
      </c>
      <c r="BJ222" s="159">
        <v>-6.4439733456880584</v>
      </c>
      <c r="BK222" s="159"/>
      <c r="BM222" s="159">
        <v>-3.3463500000000002</v>
      </c>
      <c r="BN222" s="159">
        <v>-12.466367819500007</v>
      </c>
      <c r="BO222" s="159">
        <v>-13.659259259259253</v>
      </c>
      <c r="BQ222" s="159">
        <v>-3.846350000000001</v>
      </c>
      <c r="BR222" s="159">
        <v>-13.250252891940974</v>
      </c>
      <c r="BS222" s="159"/>
      <c r="BU222" s="159">
        <v>0.20364999999999878</v>
      </c>
      <c r="BV222" s="159">
        <v>-12.812221032838902</v>
      </c>
      <c r="BW222" s="159"/>
    </row>
    <row r="223" spans="1:75" x14ac:dyDescent="0.25">
      <c r="A223" s="95">
        <v>41368</v>
      </c>
      <c r="B223" s="36">
        <v>41368</v>
      </c>
      <c r="C223" s="303">
        <v>9.3999999999999986</v>
      </c>
      <c r="D223" s="303">
        <v>8.4</v>
      </c>
      <c r="E223" s="303">
        <v>6.35</v>
      </c>
      <c r="F223" s="303">
        <v>11.1</v>
      </c>
      <c r="G223" s="303">
        <v>4.3000000000000007</v>
      </c>
      <c r="H223" s="303">
        <v>3.8</v>
      </c>
      <c r="I223" s="106"/>
      <c r="J223" s="105"/>
      <c r="K223" s="36">
        <v>42464</v>
      </c>
      <c r="L223" s="104">
        <v>7.7272000000000007</v>
      </c>
      <c r="M223" s="98">
        <f t="shared" si="6"/>
        <v>7.6463500000000009</v>
      </c>
      <c r="N223" s="107">
        <f t="shared" si="7"/>
        <v>7.5659666666666672</v>
      </c>
      <c r="O223" s="264"/>
      <c r="P223" s="177">
        <v>42464</v>
      </c>
      <c r="Q223" s="303">
        <v>9.3999999999999986</v>
      </c>
      <c r="R223" s="219">
        <v>1.7536499999999977</v>
      </c>
      <c r="T223" s="303">
        <v>8.4</v>
      </c>
      <c r="U223" s="219">
        <v>0.75364999999999949</v>
      </c>
      <c r="W223" s="303">
        <v>6.35</v>
      </c>
      <c r="X223" s="219">
        <v>-1.2963500000000012</v>
      </c>
      <c r="Z223" s="303">
        <v>11.1</v>
      </c>
      <c r="AA223" s="219">
        <v>3.4536499999999988</v>
      </c>
      <c r="AC223" s="303">
        <v>4.3000000000000007</v>
      </c>
      <c r="AD223" s="218">
        <v>-3.3463500000000002</v>
      </c>
      <c r="AF223" s="303">
        <v>3.8</v>
      </c>
      <c r="AG223" s="218">
        <v>-3.846350000000001</v>
      </c>
      <c r="AI223" s="303">
        <v>7.85</v>
      </c>
      <c r="AJ223" s="218">
        <v>0.20364999999999878</v>
      </c>
      <c r="AK223" s="103"/>
      <c r="AV223" s="36">
        <v>42465</v>
      </c>
      <c r="AW223" s="159">
        <v>2.6912499999999993</v>
      </c>
      <c r="AX223" s="159">
        <v>-9.2689276948918256</v>
      </c>
      <c r="AY223" s="159"/>
      <c r="BA223" s="159">
        <v>9.1249999999999609E-2</v>
      </c>
      <c r="BB223" s="159">
        <v>-11.423828118645229</v>
      </c>
      <c r="BC223" s="159"/>
      <c r="BE223" s="159">
        <v>-2.6087500000000006</v>
      </c>
      <c r="BF223" s="159">
        <v>-3.6258743134663289</v>
      </c>
      <c r="BG223" s="159"/>
      <c r="BI223" s="159">
        <v>0.99124999999999996</v>
      </c>
      <c r="BJ223" s="159">
        <v>-6.1219733456880583</v>
      </c>
      <c r="BK223" s="159"/>
      <c r="BM223" s="159">
        <v>-0.90875000000000039</v>
      </c>
      <c r="BN223" s="159">
        <v>-12.026367819500008</v>
      </c>
      <c r="BO223" s="159"/>
      <c r="BQ223" s="159">
        <v>-3.3587500000000006</v>
      </c>
      <c r="BR223" s="159">
        <v>-12.930252891940974</v>
      </c>
      <c r="BS223" s="159"/>
      <c r="BU223" s="159">
        <v>0.5412499999999989</v>
      </c>
      <c r="BV223" s="159">
        <v>-12.352221032838901</v>
      </c>
      <c r="BW223" s="159"/>
    </row>
    <row r="224" spans="1:75" x14ac:dyDescent="0.25">
      <c r="A224" s="95">
        <v>41369</v>
      </c>
      <c r="B224" s="36">
        <v>41369</v>
      </c>
      <c r="C224" s="303">
        <v>10.5</v>
      </c>
      <c r="D224" s="303">
        <v>7.9</v>
      </c>
      <c r="E224" s="303">
        <v>5.2</v>
      </c>
      <c r="F224" s="303">
        <v>8.8000000000000007</v>
      </c>
      <c r="G224" s="303">
        <v>6.9</v>
      </c>
      <c r="H224" s="303">
        <v>4.45</v>
      </c>
      <c r="I224" s="106"/>
      <c r="J224" s="105"/>
      <c r="K224" s="36">
        <v>42465</v>
      </c>
      <c r="L224" s="104">
        <v>7.8903000000000008</v>
      </c>
      <c r="M224" s="98">
        <f t="shared" si="6"/>
        <v>7.8087500000000007</v>
      </c>
      <c r="N224" s="107">
        <f t="shared" si="7"/>
        <v>7.7276666666666678</v>
      </c>
      <c r="O224" s="264"/>
      <c r="P224" s="177">
        <v>42465</v>
      </c>
      <c r="Q224" s="303">
        <v>10.5</v>
      </c>
      <c r="R224" s="219">
        <v>2.6912499999999993</v>
      </c>
      <c r="T224" s="303">
        <v>7.9</v>
      </c>
      <c r="U224" s="219">
        <v>9.1249999999999609E-2</v>
      </c>
      <c r="W224" s="303">
        <v>5.2</v>
      </c>
      <c r="X224" s="219">
        <v>-2.6087500000000006</v>
      </c>
      <c r="Z224" s="303">
        <v>8.8000000000000007</v>
      </c>
      <c r="AA224" s="219">
        <v>0.99124999999999996</v>
      </c>
      <c r="AC224" s="303">
        <v>6.9</v>
      </c>
      <c r="AD224" s="218">
        <v>-0.90875000000000039</v>
      </c>
      <c r="AF224" s="303">
        <v>4.45</v>
      </c>
      <c r="AG224" s="218">
        <v>-3.3587500000000006</v>
      </c>
      <c r="AI224" s="303">
        <v>8.35</v>
      </c>
      <c r="AJ224" s="218">
        <v>0.5412499999999989</v>
      </c>
      <c r="AK224" s="103"/>
      <c r="AV224" s="36">
        <v>42466</v>
      </c>
      <c r="AW224" s="159">
        <v>2.7274499999999993</v>
      </c>
      <c r="AX224" s="159"/>
      <c r="AY224" s="159"/>
      <c r="BA224" s="159">
        <v>-0.17254999999999932</v>
      </c>
      <c r="BB224" s="159"/>
      <c r="BC224" s="159"/>
      <c r="BE224" s="159">
        <v>-0.82254999999999967</v>
      </c>
      <c r="BF224" s="159"/>
      <c r="BG224" s="159"/>
      <c r="BI224" s="159">
        <v>2.02745</v>
      </c>
      <c r="BJ224" s="159"/>
      <c r="BK224" s="159"/>
      <c r="BM224" s="159">
        <v>-0.12255000000000038</v>
      </c>
      <c r="BN224" s="159"/>
      <c r="BO224" s="159"/>
      <c r="BQ224" s="159">
        <v>-2.72255</v>
      </c>
      <c r="BR224" s="159">
        <v>-12.530252891940973</v>
      </c>
      <c r="BS224" s="159"/>
      <c r="BU224" s="159">
        <v>-0.47255000000000003</v>
      </c>
      <c r="BV224" s="159">
        <v>-11.9122210328389</v>
      </c>
      <c r="BW224" s="159"/>
    </row>
    <row r="225" spans="1:75" x14ac:dyDescent="0.25">
      <c r="A225" s="95">
        <v>41370</v>
      </c>
      <c r="B225" s="36">
        <v>41370</v>
      </c>
      <c r="C225" s="303">
        <v>10.7</v>
      </c>
      <c r="D225" s="303">
        <v>7.8000000000000007</v>
      </c>
      <c r="E225" s="303">
        <v>7.15</v>
      </c>
      <c r="F225" s="303">
        <v>10</v>
      </c>
      <c r="G225" s="303">
        <v>7.85</v>
      </c>
      <c r="H225" s="303">
        <v>5.25</v>
      </c>
      <c r="I225" s="106"/>
      <c r="J225" s="105"/>
      <c r="K225" s="36">
        <v>42466</v>
      </c>
      <c r="L225" s="104">
        <v>8.0548000000000002</v>
      </c>
      <c r="M225" s="98">
        <f t="shared" si="6"/>
        <v>7.97255</v>
      </c>
      <c r="N225" s="107">
        <f t="shared" si="7"/>
        <v>7.8907666666666669</v>
      </c>
      <c r="O225" s="264"/>
      <c r="P225" s="177">
        <v>42466</v>
      </c>
      <c r="Q225" s="303">
        <v>10.7</v>
      </c>
      <c r="R225" s="219">
        <v>2.7274499999999993</v>
      </c>
      <c r="T225" s="303">
        <v>7.8000000000000007</v>
      </c>
      <c r="U225" s="219">
        <v>-0.17254999999999932</v>
      </c>
      <c r="W225" s="303">
        <v>7.15</v>
      </c>
      <c r="X225" s="219">
        <v>-0.82254999999999967</v>
      </c>
      <c r="Z225" s="303">
        <v>10</v>
      </c>
      <c r="AA225" s="219">
        <v>2.02745</v>
      </c>
      <c r="AC225" s="303">
        <v>7.85</v>
      </c>
      <c r="AD225" s="218">
        <v>-0.12255000000000038</v>
      </c>
      <c r="AF225" s="303">
        <v>5.25</v>
      </c>
      <c r="AG225" s="218">
        <v>-2.72255</v>
      </c>
      <c r="AI225" s="303">
        <v>7.5</v>
      </c>
      <c r="AJ225" s="218">
        <v>-0.47255000000000003</v>
      </c>
      <c r="AK225" s="103"/>
      <c r="AV225" s="36">
        <v>42467</v>
      </c>
      <c r="AW225" s="159">
        <v>-1.0877500000000007</v>
      </c>
      <c r="AX225" s="159"/>
      <c r="AY225" s="159"/>
      <c r="BA225" s="159">
        <v>2.2122500000000009</v>
      </c>
      <c r="BB225" s="159"/>
      <c r="BC225" s="159"/>
      <c r="BE225" s="159">
        <v>0.71224999999999916</v>
      </c>
      <c r="BF225" s="159"/>
      <c r="BG225" s="159"/>
      <c r="BI225" s="159">
        <v>3.9622499999999992</v>
      </c>
      <c r="BJ225" s="159"/>
      <c r="BK225" s="159"/>
      <c r="BM225" s="159">
        <v>-0.58774999999999977</v>
      </c>
      <c r="BN225" s="159"/>
      <c r="BO225" s="159"/>
      <c r="BQ225" s="159">
        <v>-2.2377500000000001</v>
      </c>
      <c r="BR225" s="159">
        <v>-12.130252891940973</v>
      </c>
      <c r="BS225" s="159"/>
      <c r="BU225" s="159">
        <v>-0.28775000000000084</v>
      </c>
      <c r="BV225" s="159">
        <v>-11.472221032838899</v>
      </c>
      <c r="BW225" s="159"/>
    </row>
    <row r="226" spans="1:75" x14ac:dyDescent="0.25">
      <c r="A226" s="95">
        <v>41371</v>
      </c>
      <c r="B226" s="36">
        <v>41371</v>
      </c>
      <c r="C226" s="303">
        <v>7.05</v>
      </c>
      <c r="D226" s="303">
        <v>10.350000000000001</v>
      </c>
      <c r="E226" s="303">
        <v>8.85</v>
      </c>
      <c r="F226" s="303">
        <v>12.1</v>
      </c>
      <c r="G226" s="303">
        <v>7.5500000000000007</v>
      </c>
      <c r="H226" s="303">
        <v>5.9</v>
      </c>
      <c r="I226" s="106"/>
      <c r="J226" s="105"/>
      <c r="K226" s="36">
        <v>42467</v>
      </c>
      <c r="L226" s="104">
        <v>8.2207000000000008</v>
      </c>
      <c r="M226" s="98">
        <f t="shared" si="6"/>
        <v>8.1377500000000005</v>
      </c>
      <c r="N226" s="107">
        <f t="shared" si="7"/>
        <v>8.0552666666666664</v>
      </c>
      <c r="O226" s="264"/>
      <c r="P226" s="177">
        <v>42467</v>
      </c>
      <c r="Q226" s="303">
        <v>7.05</v>
      </c>
      <c r="R226" s="219">
        <v>-1.0877500000000007</v>
      </c>
      <c r="T226" s="303">
        <v>10.350000000000001</v>
      </c>
      <c r="U226" s="219">
        <v>2.2122500000000009</v>
      </c>
      <c r="W226" s="303">
        <v>8.85</v>
      </c>
      <c r="X226" s="219">
        <v>0.71224999999999916</v>
      </c>
      <c r="Z226" s="303">
        <v>12.1</v>
      </c>
      <c r="AA226" s="219">
        <v>3.9622499999999992</v>
      </c>
      <c r="AC226" s="303">
        <v>7.5500000000000007</v>
      </c>
      <c r="AD226" s="218">
        <v>-0.58774999999999977</v>
      </c>
      <c r="AF226" s="303">
        <v>5.9</v>
      </c>
      <c r="AG226" s="218">
        <v>-2.2377500000000001</v>
      </c>
      <c r="AI226" s="303">
        <v>7.85</v>
      </c>
      <c r="AJ226" s="218">
        <v>-0.28775000000000084</v>
      </c>
      <c r="AK226" s="103"/>
      <c r="AV226" s="36">
        <v>42468</v>
      </c>
      <c r="AW226" s="159">
        <v>-1.9543499999999998</v>
      </c>
      <c r="AX226" s="159"/>
      <c r="AY226" s="159"/>
      <c r="BA226" s="159">
        <v>2.9956500000000013</v>
      </c>
      <c r="BB226" s="159"/>
      <c r="BC226" s="159"/>
      <c r="BE226" s="159">
        <v>0.14564999999999984</v>
      </c>
      <c r="BF226" s="159"/>
      <c r="BG226" s="159"/>
      <c r="BI226" s="159">
        <v>3.5956499999999991</v>
      </c>
      <c r="BJ226" s="159"/>
      <c r="BK226" s="159"/>
      <c r="BM226" s="159">
        <v>0.54565000000000197</v>
      </c>
      <c r="BN226" s="159"/>
      <c r="BO226" s="159"/>
      <c r="BQ226" s="159">
        <v>-0.30434999999999945</v>
      </c>
      <c r="BR226" s="159">
        <v>-11.690252891940974</v>
      </c>
      <c r="BS226" s="159"/>
      <c r="BU226" s="159">
        <v>9.5650000000000901E-2</v>
      </c>
      <c r="BV226" s="159">
        <v>-11.012221032838898</v>
      </c>
      <c r="BW226" s="159"/>
    </row>
    <row r="227" spans="1:75" ht="15.75" thickBot="1" x14ac:dyDescent="0.3">
      <c r="A227" s="95">
        <v>41372</v>
      </c>
      <c r="B227" s="36">
        <v>41372</v>
      </c>
      <c r="C227" s="303">
        <v>6.35</v>
      </c>
      <c r="D227" s="303">
        <v>11.3</v>
      </c>
      <c r="E227" s="303">
        <v>8.4499999999999993</v>
      </c>
      <c r="F227" s="303">
        <v>11.899999999999999</v>
      </c>
      <c r="G227" s="303">
        <v>8.8500000000000014</v>
      </c>
      <c r="H227" s="303">
        <v>8</v>
      </c>
      <c r="I227" s="106"/>
      <c r="J227" s="105"/>
      <c r="K227" s="36">
        <v>42468</v>
      </c>
      <c r="L227" s="104">
        <v>8.3879999999999981</v>
      </c>
      <c r="M227" s="98">
        <f t="shared" si="6"/>
        <v>8.3043499999999995</v>
      </c>
      <c r="N227" s="107">
        <f t="shared" si="7"/>
        <v>8.221166666666667</v>
      </c>
      <c r="O227" s="264"/>
      <c r="P227" s="177">
        <v>42468</v>
      </c>
      <c r="Q227" s="303">
        <v>6.35</v>
      </c>
      <c r="R227" s="219">
        <v>-1.9543499999999998</v>
      </c>
      <c r="T227" s="303">
        <v>11.3</v>
      </c>
      <c r="U227" s="219">
        <v>2.9956500000000013</v>
      </c>
      <c r="W227" s="303">
        <v>8.4499999999999993</v>
      </c>
      <c r="X227" s="219">
        <v>0.14564999999999984</v>
      </c>
      <c r="Z227" s="303">
        <v>11.899999999999999</v>
      </c>
      <c r="AA227" s="219">
        <v>3.5956499999999991</v>
      </c>
      <c r="AC227" s="303">
        <v>8.8500000000000014</v>
      </c>
      <c r="AD227" s="218">
        <v>0.54565000000000197</v>
      </c>
      <c r="AF227" s="303">
        <v>8</v>
      </c>
      <c r="AG227" s="218">
        <v>-0.30434999999999945</v>
      </c>
      <c r="AI227" s="303">
        <v>8.4</v>
      </c>
      <c r="AJ227" s="218">
        <v>9.5650000000000901E-2</v>
      </c>
      <c r="AK227" s="103"/>
      <c r="AV227" s="36">
        <v>42469</v>
      </c>
      <c r="AW227" s="159">
        <v>-1.7723499999999994</v>
      </c>
      <c r="AX227" s="159"/>
      <c r="AY227" s="159"/>
      <c r="BA227" s="159">
        <v>2.2276500000000006</v>
      </c>
      <c r="BB227" s="159"/>
      <c r="BC227" s="159"/>
      <c r="BE227" s="159">
        <v>7.7650000000001995E-2</v>
      </c>
      <c r="BF227" s="159"/>
      <c r="BG227" s="159"/>
      <c r="BI227" s="159">
        <v>5.3776500000000009</v>
      </c>
      <c r="BJ227" s="159"/>
      <c r="BK227" s="159"/>
      <c r="BM227" s="159">
        <v>-7.234999999999836E-2</v>
      </c>
      <c r="BN227" s="159"/>
      <c r="BO227" s="159"/>
      <c r="BQ227" s="159">
        <v>0.37765000000000093</v>
      </c>
      <c r="BR227" s="159">
        <v>-11.092252891940975</v>
      </c>
      <c r="BS227" s="159"/>
      <c r="BU227" s="159">
        <v>0.37765000000000093</v>
      </c>
      <c r="BV227" s="159">
        <v>-10.552221032838897</v>
      </c>
      <c r="BW227" s="159">
        <v>-10.720564814814814</v>
      </c>
    </row>
    <row r="228" spans="1:75" ht="15.75" thickBot="1" x14ac:dyDescent="0.3">
      <c r="A228" s="95">
        <v>41373</v>
      </c>
      <c r="B228" s="36">
        <v>41373</v>
      </c>
      <c r="C228" s="303">
        <v>6.6999999999999993</v>
      </c>
      <c r="D228" s="303">
        <v>10.7</v>
      </c>
      <c r="E228" s="303">
        <v>8.5500000000000007</v>
      </c>
      <c r="F228" s="303">
        <v>13.85</v>
      </c>
      <c r="G228" s="303">
        <v>8.4</v>
      </c>
      <c r="H228" s="303">
        <v>8.85</v>
      </c>
      <c r="I228" s="106"/>
      <c r="J228" s="105"/>
      <c r="K228" s="36">
        <v>42469</v>
      </c>
      <c r="L228" s="104">
        <v>8.5566999999999993</v>
      </c>
      <c r="M228" s="98">
        <f t="shared" si="6"/>
        <v>8.4723499999999987</v>
      </c>
      <c r="N228" s="107">
        <f t="shared" si="7"/>
        <v>8.3884666666666661</v>
      </c>
      <c r="O228" s="264"/>
      <c r="P228" s="177">
        <v>42469</v>
      </c>
      <c r="Q228" s="303">
        <v>6.6999999999999993</v>
      </c>
      <c r="R228" s="219">
        <v>-1.7723499999999994</v>
      </c>
      <c r="T228" s="303">
        <v>10.7</v>
      </c>
      <c r="U228" s="219">
        <v>2.2276500000000006</v>
      </c>
      <c r="W228" s="303">
        <v>8.5500000000000007</v>
      </c>
      <c r="X228" s="219">
        <v>7.7650000000001995E-2</v>
      </c>
      <c r="Z228" s="303">
        <v>13.85</v>
      </c>
      <c r="AA228" s="219">
        <v>5.3776500000000009</v>
      </c>
      <c r="AC228" s="303">
        <v>8.4</v>
      </c>
      <c r="AD228" s="218">
        <v>-7.234999999999836E-2</v>
      </c>
      <c r="AF228" s="303">
        <v>8.85</v>
      </c>
      <c r="AG228" s="218">
        <v>0.37765000000000093</v>
      </c>
      <c r="AI228" s="303">
        <v>8.85</v>
      </c>
      <c r="AJ228" s="218">
        <v>0.37765000000000093</v>
      </c>
      <c r="AK228" s="103">
        <v>-10.720564814814814</v>
      </c>
      <c r="AV228" s="36">
        <v>42470</v>
      </c>
      <c r="AW228" s="159">
        <v>-0.89175000000000004</v>
      </c>
      <c r="AX228" s="159"/>
      <c r="AY228" s="159"/>
      <c r="BA228" s="159">
        <v>-0.14175000000000004</v>
      </c>
      <c r="BB228" s="159"/>
      <c r="BC228" s="159"/>
      <c r="BE228" s="159">
        <v>1.4582500000000014</v>
      </c>
      <c r="BF228" s="159"/>
      <c r="BG228" s="159"/>
      <c r="BI228" s="159">
        <v>3.60825</v>
      </c>
      <c r="BJ228" s="159"/>
      <c r="BK228" s="159"/>
      <c r="BM228" s="159">
        <v>-2.7417499999999997</v>
      </c>
      <c r="BN228" s="159"/>
      <c r="BO228" s="159"/>
      <c r="BQ228" s="159">
        <v>0.50825000000000031</v>
      </c>
      <c r="BR228" s="311">
        <v>-10.494252891940974</v>
      </c>
      <c r="BS228" s="228">
        <v>-11.010977777777782</v>
      </c>
      <c r="BU228" s="159">
        <v>0.35824999999999996</v>
      </c>
      <c r="BV228" s="159">
        <v>-10.092221032838896</v>
      </c>
      <c r="BW228" s="159"/>
    </row>
    <row r="229" spans="1:75" x14ac:dyDescent="0.25">
      <c r="A229" s="95">
        <v>41374</v>
      </c>
      <c r="B229" s="36">
        <v>41374</v>
      </c>
      <c r="C229" s="303">
        <v>7.75</v>
      </c>
      <c r="D229" s="303">
        <v>8.5</v>
      </c>
      <c r="E229" s="303">
        <v>10.100000000000001</v>
      </c>
      <c r="F229" s="303">
        <v>12.25</v>
      </c>
      <c r="G229" s="303">
        <v>5.9</v>
      </c>
      <c r="H229" s="303">
        <v>9.15</v>
      </c>
      <c r="I229" s="106"/>
      <c r="J229" s="105"/>
      <c r="K229" s="36">
        <v>42470</v>
      </c>
      <c r="L229" s="104">
        <v>8.7268000000000008</v>
      </c>
      <c r="M229" s="98">
        <f t="shared" si="6"/>
        <v>8.64175</v>
      </c>
      <c r="N229" s="107">
        <f t="shared" si="7"/>
        <v>8.5571666666666655</v>
      </c>
      <c r="O229" s="264"/>
      <c r="P229" s="177">
        <v>42470</v>
      </c>
      <c r="Q229" s="303">
        <v>7.75</v>
      </c>
      <c r="R229" s="219">
        <v>-0.89175000000000004</v>
      </c>
      <c r="T229" s="303">
        <v>8.5</v>
      </c>
      <c r="U229" s="219">
        <v>-0.14175000000000004</v>
      </c>
      <c r="W229" s="303">
        <v>10.100000000000001</v>
      </c>
      <c r="X229" s="219">
        <v>1.4582500000000014</v>
      </c>
      <c r="Z229" s="303">
        <v>12.25</v>
      </c>
      <c r="AA229" s="219">
        <v>3.60825</v>
      </c>
      <c r="AC229" s="303">
        <v>5.9</v>
      </c>
      <c r="AD229" s="218">
        <v>-2.7417499999999997</v>
      </c>
      <c r="AF229" s="303">
        <v>9.15</v>
      </c>
      <c r="AG229" s="218">
        <v>0.50825000000000031</v>
      </c>
      <c r="AH229" s="103">
        <v>-11.010977777777782</v>
      </c>
      <c r="AI229" s="303">
        <v>9</v>
      </c>
      <c r="AJ229" s="218">
        <v>0.35824999999999996</v>
      </c>
      <c r="AV229" s="36">
        <v>42471</v>
      </c>
      <c r="AW229" s="159">
        <v>-0.21255000000000024</v>
      </c>
      <c r="AX229" s="159"/>
      <c r="AY229" s="159"/>
      <c r="BA229" s="159">
        <v>0.13744999999999941</v>
      </c>
      <c r="BB229" s="159"/>
      <c r="BC229" s="159"/>
      <c r="BE229" s="159">
        <v>1.8874499999999994</v>
      </c>
      <c r="BF229" s="159"/>
      <c r="BG229" s="159"/>
      <c r="BI229" s="159">
        <v>1.9874500000000008</v>
      </c>
      <c r="BJ229" s="159"/>
      <c r="BK229" s="159"/>
      <c r="BM229" s="159">
        <v>-4.1625499999999995</v>
      </c>
      <c r="BN229" s="159"/>
      <c r="BO229" s="159"/>
      <c r="BQ229" s="159">
        <v>0.43745000000000012</v>
      </c>
      <c r="BR229" s="159">
        <v>-11.58253378420987</v>
      </c>
      <c r="BS229" s="159"/>
      <c r="BU229" s="159">
        <v>-2.2125500000000002</v>
      </c>
      <c r="BV229" s="159">
        <v>-9.5722210328388968</v>
      </c>
      <c r="BW229" s="159"/>
    </row>
    <row r="230" spans="1:75" x14ac:dyDescent="0.25">
      <c r="A230" s="95">
        <v>41375</v>
      </c>
      <c r="B230" s="36">
        <v>41375</v>
      </c>
      <c r="C230" s="303">
        <v>8.6</v>
      </c>
      <c r="D230" s="303">
        <v>8.9499999999999993</v>
      </c>
      <c r="E230" s="303">
        <v>10.7</v>
      </c>
      <c r="F230" s="303">
        <v>10.8</v>
      </c>
      <c r="G230" s="303">
        <v>4.6500000000000004</v>
      </c>
      <c r="H230" s="303">
        <v>9.25</v>
      </c>
      <c r="I230" s="106"/>
      <c r="J230" s="105"/>
      <c r="K230" s="36">
        <v>42471</v>
      </c>
      <c r="L230" s="104">
        <v>8.898299999999999</v>
      </c>
      <c r="M230" s="98">
        <f t="shared" si="6"/>
        <v>8.8125499999999999</v>
      </c>
      <c r="N230" s="107">
        <f t="shared" si="7"/>
        <v>8.7272666666666669</v>
      </c>
      <c r="O230" s="264"/>
      <c r="P230" s="177">
        <v>42471</v>
      </c>
      <c r="Q230" s="303">
        <v>8.6</v>
      </c>
      <c r="R230" s="219">
        <v>-0.21255000000000024</v>
      </c>
      <c r="T230" s="303">
        <v>8.9499999999999993</v>
      </c>
      <c r="U230" s="219">
        <v>0.13744999999999941</v>
      </c>
      <c r="W230" s="303">
        <v>10.7</v>
      </c>
      <c r="X230" s="219">
        <v>1.8874499999999994</v>
      </c>
      <c r="Z230" s="303">
        <v>10.8</v>
      </c>
      <c r="AA230" s="219">
        <v>1.9874500000000008</v>
      </c>
      <c r="AC230" s="303">
        <v>4.6500000000000004</v>
      </c>
      <c r="AD230" s="218">
        <v>-4.1625499999999995</v>
      </c>
      <c r="AF230" s="303">
        <v>9.25</v>
      </c>
      <c r="AG230" s="218">
        <v>0.43745000000000012</v>
      </c>
      <c r="AI230" s="303">
        <v>6.6</v>
      </c>
      <c r="AJ230" s="218">
        <v>-2.2125500000000002</v>
      </c>
      <c r="AV230" s="332">
        <v>42472</v>
      </c>
      <c r="AW230" s="333">
        <v>-2.9347499999999984</v>
      </c>
      <c r="AX230" s="333"/>
      <c r="AY230" s="333"/>
      <c r="AZ230" s="334"/>
      <c r="BA230" s="333">
        <v>1.3652500000000014</v>
      </c>
      <c r="BB230" s="333"/>
      <c r="BC230" s="333"/>
      <c r="BD230" s="334"/>
      <c r="BE230" s="333">
        <v>0.16525000000000212</v>
      </c>
      <c r="BF230" s="333"/>
      <c r="BG230" s="333"/>
      <c r="BH230" s="334"/>
      <c r="BI230" s="333">
        <v>1.6152500000000014</v>
      </c>
      <c r="BJ230" s="333"/>
      <c r="BK230" s="333"/>
      <c r="BL230" s="334"/>
      <c r="BM230" s="333">
        <v>-3.9347499999999975</v>
      </c>
      <c r="BN230" s="333"/>
      <c r="BO230" s="333"/>
      <c r="BP230" s="334"/>
      <c r="BQ230" s="333">
        <v>-0.63474999999999859</v>
      </c>
      <c r="BR230" s="333"/>
      <c r="BS230" s="333"/>
      <c r="BU230" s="159">
        <v>-1.5847499999999979</v>
      </c>
      <c r="BV230" s="159"/>
      <c r="BW230" s="159"/>
    </row>
    <row r="231" spans="1:75" x14ac:dyDescent="0.25">
      <c r="A231" s="95">
        <v>41376</v>
      </c>
      <c r="B231" s="36">
        <v>41376</v>
      </c>
      <c r="C231" s="303">
        <v>6.05</v>
      </c>
      <c r="D231" s="303">
        <v>10.35</v>
      </c>
      <c r="E231" s="303">
        <v>9.15</v>
      </c>
      <c r="F231" s="303">
        <v>10.6</v>
      </c>
      <c r="G231" s="303">
        <v>5.0500000000000007</v>
      </c>
      <c r="H231" s="303">
        <v>8.35</v>
      </c>
      <c r="I231" s="106"/>
      <c r="J231" s="105"/>
      <c r="K231" s="36">
        <v>42472</v>
      </c>
      <c r="L231" s="104">
        <v>9.0711999999999993</v>
      </c>
      <c r="M231" s="98">
        <f t="shared" si="6"/>
        <v>8.9847499999999982</v>
      </c>
      <c r="N231" s="107">
        <f t="shared" si="7"/>
        <v>8.8987666666666669</v>
      </c>
      <c r="O231" s="264"/>
      <c r="P231" s="177">
        <v>42472</v>
      </c>
      <c r="Q231" s="303">
        <v>6.05</v>
      </c>
      <c r="R231" s="219">
        <v>-2.9347499999999984</v>
      </c>
      <c r="T231" s="303">
        <v>10.35</v>
      </c>
      <c r="U231" s="219">
        <v>1.3652500000000014</v>
      </c>
      <c r="W231" s="303">
        <v>9.15</v>
      </c>
      <c r="X231" s="219">
        <v>0.16525000000000212</v>
      </c>
      <c r="Z231" s="303">
        <v>10.6</v>
      </c>
      <c r="AA231" s="219">
        <v>1.6152500000000014</v>
      </c>
      <c r="AC231" s="303">
        <v>5.0500000000000007</v>
      </c>
      <c r="AD231" s="218">
        <v>-3.9347499999999975</v>
      </c>
      <c r="AF231" s="303">
        <v>8.35</v>
      </c>
      <c r="AG231" s="218">
        <v>-0.63474999999999859</v>
      </c>
      <c r="AI231" s="303">
        <v>7.4</v>
      </c>
      <c r="AJ231" s="218">
        <v>-1.5847499999999979</v>
      </c>
      <c r="AV231" s="36">
        <v>42473</v>
      </c>
      <c r="AW231" s="159">
        <v>-3.5083499999999983</v>
      </c>
      <c r="AX231" s="159"/>
      <c r="AY231" s="159"/>
      <c r="BA231" s="159">
        <v>-0.7583499999999983</v>
      </c>
      <c r="BB231" s="159"/>
      <c r="BC231" s="159"/>
      <c r="BE231" s="159">
        <v>4.1650000000000631E-2</v>
      </c>
      <c r="BF231" s="159"/>
      <c r="BG231" s="159"/>
      <c r="BI231" s="159">
        <v>0.94165000000000099</v>
      </c>
      <c r="BJ231" s="159"/>
      <c r="BK231" s="159"/>
      <c r="BM231" s="159">
        <v>-2.808349999999999</v>
      </c>
      <c r="BN231" s="159"/>
      <c r="BO231" s="159"/>
      <c r="BQ231" s="159">
        <v>-2.2583499999999983</v>
      </c>
      <c r="BR231" s="159"/>
      <c r="BS231" s="159"/>
      <c r="BU231" s="159">
        <v>-1.6583499999999987</v>
      </c>
      <c r="BV231" s="159"/>
      <c r="BW231" s="159"/>
    </row>
    <row r="232" spans="1:75" x14ac:dyDescent="0.25">
      <c r="A232" s="95">
        <v>41377</v>
      </c>
      <c r="B232" s="36">
        <v>41377</v>
      </c>
      <c r="C232" s="303">
        <v>5.65</v>
      </c>
      <c r="D232" s="303">
        <v>8.4</v>
      </c>
      <c r="E232" s="303">
        <v>9.1999999999999993</v>
      </c>
      <c r="F232" s="303">
        <v>10.1</v>
      </c>
      <c r="G232" s="303">
        <v>6.35</v>
      </c>
      <c r="H232" s="303">
        <v>6.9</v>
      </c>
      <c r="I232" s="106"/>
      <c r="J232" s="105"/>
      <c r="K232" s="36">
        <v>42473</v>
      </c>
      <c r="L232" s="104">
        <v>9.2454999999999998</v>
      </c>
      <c r="M232" s="98">
        <f t="shared" si="6"/>
        <v>9.1583499999999987</v>
      </c>
      <c r="N232" s="107">
        <f t="shared" si="7"/>
        <v>9.0716666666666654</v>
      </c>
      <c r="O232" s="264"/>
      <c r="P232" s="177">
        <v>42473</v>
      </c>
      <c r="Q232" s="303">
        <v>5.65</v>
      </c>
      <c r="R232" s="219">
        <v>-3.5083499999999983</v>
      </c>
      <c r="T232" s="303">
        <v>8.4</v>
      </c>
      <c r="U232" s="219">
        <v>-0.7583499999999983</v>
      </c>
      <c r="W232" s="303">
        <v>9.1999999999999993</v>
      </c>
      <c r="X232" s="219">
        <v>4.1650000000000631E-2</v>
      </c>
      <c r="Z232" s="303">
        <v>10.1</v>
      </c>
      <c r="AA232" s="219">
        <v>0.94165000000000099</v>
      </c>
      <c r="AC232" s="303">
        <v>6.35</v>
      </c>
      <c r="AD232" s="218">
        <v>-2.808349999999999</v>
      </c>
      <c r="AF232" s="303">
        <v>6.9</v>
      </c>
      <c r="AG232" s="218">
        <v>-2.2583499999999983</v>
      </c>
      <c r="AI232" s="303">
        <v>7.5</v>
      </c>
      <c r="AJ232" s="218">
        <v>-1.6583499999999987</v>
      </c>
      <c r="AV232" s="36">
        <v>42474</v>
      </c>
      <c r="AW232" s="159">
        <v>-3.8833499999999992</v>
      </c>
      <c r="AX232" s="159"/>
      <c r="AY232" s="159"/>
      <c r="BA232" s="159">
        <v>-2.3833499999999992</v>
      </c>
      <c r="BB232" s="159"/>
      <c r="BC232" s="159"/>
      <c r="BE232" s="159">
        <v>-0.93334999999999901</v>
      </c>
      <c r="BF232" s="159"/>
      <c r="BG232" s="159"/>
      <c r="BI232" s="159">
        <v>0.31664999999999921</v>
      </c>
      <c r="BJ232" s="159"/>
      <c r="BK232" s="159"/>
      <c r="BM232" s="159">
        <v>-1.933349999999999</v>
      </c>
      <c r="BN232" s="159"/>
      <c r="BO232" s="159"/>
      <c r="BQ232" s="159">
        <v>-0.73334999999999972</v>
      </c>
      <c r="BR232" s="159"/>
      <c r="BS232" s="159"/>
      <c r="BU232" s="159">
        <v>-1.8333499999999994</v>
      </c>
      <c r="BV232" s="159"/>
      <c r="BW232" s="159"/>
    </row>
    <row r="233" spans="1:75" x14ac:dyDescent="0.25">
      <c r="A233" s="95">
        <v>41378</v>
      </c>
      <c r="B233" s="36">
        <v>41378</v>
      </c>
      <c r="C233" s="303">
        <v>5.45</v>
      </c>
      <c r="D233" s="303">
        <v>6.95</v>
      </c>
      <c r="E233" s="303">
        <v>8.4</v>
      </c>
      <c r="F233" s="303">
        <v>9.6499999999999986</v>
      </c>
      <c r="G233" s="303">
        <v>7.4</v>
      </c>
      <c r="H233" s="303">
        <v>8.6</v>
      </c>
      <c r="I233" s="106"/>
      <c r="J233" s="105"/>
      <c r="K233" s="36">
        <v>42474</v>
      </c>
      <c r="L233" s="104">
        <v>9.4211999999999989</v>
      </c>
      <c r="M233" s="98">
        <f t="shared" si="6"/>
        <v>9.3333499999999994</v>
      </c>
      <c r="N233" s="107">
        <f t="shared" si="7"/>
        <v>9.245966666666666</v>
      </c>
      <c r="O233" s="264"/>
      <c r="P233" s="177">
        <v>42474</v>
      </c>
      <c r="Q233" s="303">
        <v>5.45</v>
      </c>
      <c r="R233" s="219">
        <v>-3.8833499999999992</v>
      </c>
      <c r="T233" s="303">
        <v>6.95</v>
      </c>
      <c r="U233" s="219">
        <v>-2.3833499999999992</v>
      </c>
      <c r="W233" s="303">
        <v>8.4</v>
      </c>
      <c r="X233" s="219">
        <v>-0.93334999999999901</v>
      </c>
      <c r="Z233" s="303">
        <v>9.6499999999999986</v>
      </c>
      <c r="AA233" s="219">
        <v>0.31664999999999921</v>
      </c>
      <c r="AC233" s="303">
        <v>7.4</v>
      </c>
      <c r="AD233" s="218">
        <v>-1.933349999999999</v>
      </c>
      <c r="AF233" s="303">
        <v>8.6</v>
      </c>
      <c r="AG233" s="218">
        <v>-0.73334999999999972</v>
      </c>
      <c r="AI233" s="303">
        <v>7.5</v>
      </c>
      <c r="AJ233" s="218">
        <v>-1.8333499999999994</v>
      </c>
      <c r="AV233" s="36">
        <v>42475</v>
      </c>
      <c r="AW233" s="159">
        <v>-5.0597499999999984</v>
      </c>
      <c r="AX233" s="159"/>
      <c r="AY233" s="159"/>
      <c r="BA233" s="159">
        <v>-0.8097499999999993</v>
      </c>
      <c r="BB233" s="159"/>
      <c r="BC233" s="159"/>
      <c r="BE233" s="159">
        <v>-3.1097499999999982</v>
      </c>
      <c r="BF233" s="159"/>
      <c r="BG233" s="159"/>
      <c r="BI233" s="159">
        <v>-0.35975000000000001</v>
      </c>
      <c r="BJ233" s="159"/>
      <c r="BK233" s="159"/>
      <c r="BM233" s="159">
        <v>-2.3597499999999982</v>
      </c>
      <c r="BN233" s="159"/>
      <c r="BO233" s="159"/>
      <c r="BQ233" s="159">
        <v>0.39025000000000176</v>
      </c>
      <c r="BR233" s="159"/>
      <c r="BS233" s="159"/>
      <c r="BU233" s="159">
        <v>-1.9097499999999989</v>
      </c>
      <c r="BV233" s="159"/>
      <c r="BW233" s="159"/>
    </row>
    <row r="234" spans="1:75" x14ac:dyDescent="0.25">
      <c r="A234" s="95">
        <v>41379</v>
      </c>
      <c r="B234" s="36">
        <v>41379</v>
      </c>
      <c r="C234" s="303">
        <v>4.45</v>
      </c>
      <c r="D234" s="303">
        <v>8.6999999999999993</v>
      </c>
      <c r="E234" s="303">
        <v>6.4</v>
      </c>
      <c r="F234" s="303">
        <v>9.1499999999999986</v>
      </c>
      <c r="G234" s="303">
        <v>7.15</v>
      </c>
      <c r="H234" s="303">
        <v>9.9</v>
      </c>
      <c r="I234" s="106"/>
      <c r="J234" s="105"/>
      <c r="K234" s="36">
        <v>42475</v>
      </c>
      <c r="L234" s="104">
        <v>9.5982999999999983</v>
      </c>
      <c r="M234" s="98">
        <f t="shared" si="6"/>
        <v>9.5097499999999986</v>
      </c>
      <c r="N234" s="107">
        <f t="shared" si="7"/>
        <v>9.4216666666666651</v>
      </c>
      <c r="O234" s="264"/>
      <c r="P234" s="177">
        <v>42475</v>
      </c>
      <c r="Q234" s="303">
        <v>4.45</v>
      </c>
      <c r="R234" s="219">
        <v>-5.0597499999999984</v>
      </c>
      <c r="T234" s="303">
        <v>8.6999999999999993</v>
      </c>
      <c r="U234" s="219">
        <v>-0.8097499999999993</v>
      </c>
      <c r="W234" s="303">
        <v>6.4</v>
      </c>
      <c r="X234" s="219">
        <v>-3.1097499999999982</v>
      </c>
      <c r="Z234" s="303">
        <v>9.1499999999999986</v>
      </c>
      <c r="AA234" s="219">
        <v>-0.35975000000000001</v>
      </c>
      <c r="AC234" s="303">
        <v>7.15</v>
      </c>
      <c r="AD234" s="218">
        <v>-2.3597499999999982</v>
      </c>
      <c r="AF234" s="303">
        <v>9.9</v>
      </c>
      <c r="AG234" s="218">
        <v>0.39025000000000176</v>
      </c>
      <c r="AI234" s="303">
        <v>7.6</v>
      </c>
      <c r="AJ234" s="218">
        <v>-1.9097499999999989</v>
      </c>
      <c r="AV234" s="36">
        <v>42476</v>
      </c>
      <c r="AW234" s="159">
        <v>-12</v>
      </c>
      <c r="AX234" s="159"/>
      <c r="AY234" s="159"/>
      <c r="BA234" s="159">
        <v>-12</v>
      </c>
      <c r="BB234" s="159"/>
      <c r="BC234" s="159"/>
      <c r="BE234" s="159">
        <v>-12</v>
      </c>
      <c r="BF234" s="159"/>
      <c r="BG234" s="159"/>
      <c r="BI234" s="159">
        <v>-12</v>
      </c>
      <c r="BJ234" s="159"/>
      <c r="BK234" s="159"/>
      <c r="BM234" s="159">
        <v>-12</v>
      </c>
      <c r="BN234" s="159"/>
      <c r="BO234" s="159"/>
      <c r="BQ234" s="159">
        <v>-12</v>
      </c>
      <c r="BR234" s="159"/>
      <c r="BS234" s="159"/>
      <c r="BU234" s="159">
        <v>-12</v>
      </c>
      <c r="BV234" s="159"/>
      <c r="BW234" s="159"/>
    </row>
    <row r="235" spans="1:75" x14ac:dyDescent="0.25">
      <c r="A235" s="95">
        <v>41380</v>
      </c>
      <c r="B235" s="36">
        <v>41380</v>
      </c>
      <c r="C235" s="303">
        <v>5.6</v>
      </c>
      <c r="D235" s="303">
        <v>9.75</v>
      </c>
      <c r="E235" s="303">
        <v>7.7</v>
      </c>
      <c r="F235" s="303">
        <v>9.8000000000000007</v>
      </c>
      <c r="G235" s="303">
        <v>6.2</v>
      </c>
      <c r="H235" s="303">
        <v>8.9</v>
      </c>
      <c r="I235" s="106"/>
      <c r="J235" s="105"/>
      <c r="P235" s="177">
        <v>42476</v>
      </c>
      <c r="Q235" s="303">
        <v>5.6</v>
      </c>
      <c r="R235" s="219">
        <v>-12</v>
      </c>
      <c r="T235" s="303">
        <v>9.75</v>
      </c>
      <c r="U235" s="219">
        <v>-12</v>
      </c>
      <c r="W235" s="303">
        <v>7.7</v>
      </c>
      <c r="X235" s="219">
        <v>-12</v>
      </c>
      <c r="Z235" s="303">
        <v>9.8000000000000007</v>
      </c>
      <c r="AA235" s="219">
        <v>-12</v>
      </c>
      <c r="AC235" s="303">
        <v>6.2</v>
      </c>
      <c r="AD235" s="219">
        <v>-12</v>
      </c>
      <c r="AF235" s="303">
        <v>8.9</v>
      </c>
      <c r="AG235" s="219">
        <v>-12</v>
      </c>
      <c r="AI235" s="303">
        <v>6.85</v>
      </c>
      <c r="AJ235" s="219">
        <v>-12</v>
      </c>
      <c r="AV235" s="36">
        <v>42477</v>
      </c>
    </row>
    <row r="236" spans="1:75" x14ac:dyDescent="0.25">
      <c r="A236" s="95">
        <v>41381</v>
      </c>
      <c r="B236" s="36">
        <v>41381</v>
      </c>
      <c r="C236" s="303">
        <v>6.15</v>
      </c>
      <c r="D236" s="303">
        <v>10.350000000000001</v>
      </c>
      <c r="E236" s="303">
        <v>10.75</v>
      </c>
      <c r="F236" s="303">
        <v>12</v>
      </c>
      <c r="G236" s="303">
        <v>7.8</v>
      </c>
      <c r="H236" s="303">
        <v>8.6999999999999993</v>
      </c>
      <c r="I236" s="106"/>
      <c r="J236" s="105"/>
      <c r="P236" s="177">
        <v>42477</v>
      </c>
      <c r="Q236" s="303">
        <v>6.15</v>
      </c>
      <c r="R236" s="219"/>
      <c r="T236" s="303">
        <v>10.350000000000001</v>
      </c>
      <c r="U236" s="219"/>
      <c r="W236" s="303">
        <v>10.75</v>
      </c>
      <c r="X236" s="219"/>
      <c r="Z236" s="303">
        <v>12</v>
      </c>
      <c r="AA236" s="219"/>
      <c r="AC236" s="303">
        <v>7.8</v>
      </c>
      <c r="AD236" s="218"/>
      <c r="AF236" s="303">
        <v>8.6999999999999993</v>
      </c>
      <c r="AG236" s="328"/>
      <c r="AI236" s="106"/>
      <c r="AV236" s="36">
        <v>42478</v>
      </c>
    </row>
    <row r="237" spans="1:75" x14ac:dyDescent="0.25">
      <c r="A237" s="95">
        <v>41382</v>
      </c>
      <c r="B237" s="36">
        <v>41382</v>
      </c>
      <c r="C237" s="303">
        <v>6.8</v>
      </c>
      <c r="D237" s="303">
        <v>10.15</v>
      </c>
      <c r="E237" s="303">
        <v>12</v>
      </c>
      <c r="F237" s="303">
        <v>14.45</v>
      </c>
      <c r="G237" s="303">
        <v>10.649999999999999</v>
      </c>
      <c r="H237" s="303">
        <v>7.1</v>
      </c>
      <c r="I237" s="106"/>
      <c r="J237" s="105"/>
      <c r="P237" s="177">
        <v>42478</v>
      </c>
      <c r="Q237" s="303">
        <v>6.8</v>
      </c>
      <c r="R237" s="219"/>
      <c r="T237" s="303">
        <v>10.15</v>
      </c>
      <c r="U237" s="219"/>
      <c r="W237" s="303">
        <v>12</v>
      </c>
      <c r="X237" s="219"/>
      <c r="Z237" s="303">
        <v>14.45</v>
      </c>
      <c r="AA237" s="219"/>
      <c r="AC237" s="303">
        <v>10.649999999999999</v>
      </c>
      <c r="AD237" s="218"/>
      <c r="AF237" s="303">
        <v>7.1</v>
      </c>
      <c r="AG237" s="328"/>
      <c r="AI237" s="106"/>
      <c r="AV237" s="36">
        <v>42479</v>
      </c>
    </row>
    <row r="238" spans="1:75" x14ac:dyDescent="0.25">
      <c r="A238" s="95">
        <v>41383</v>
      </c>
      <c r="B238" s="36">
        <v>41383</v>
      </c>
      <c r="C238" s="303">
        <v>10.45</v>
      </c>
      <c r="D238" s="303">
        <v>7.75</v>
      </c>
      <c r="E238" s="303">
        <v>11.350000000000001</v>
      </c>
      <c r="F238" s="303">
        <v>15.950000000000001</v>
      </c>
      <c r="G238" s="303">
        <v>9.1999999999999993</v>
      </c>
      <c r="H238" s="303">
        <v>7.15</v>
      </c>
      <c r="I238" s="106"/>
      <c r="J238" s="105"/>
      <c r="P238" s="177">
        <v>42479</v>
      </c>
      <c r="Q238" s="303">
        <v>10.45</v>
      </c>
      <c r="R238" s="219"/>
      <c r="T238" s="303">
        <v>7.75</v>
      </c>
      <c r="U238" s="219"/>
      <c r="W238" s="303">
        <v>11.350000000000001</v>
      </c>
      <c r="X238" s="219"/>
      <c r="Z238" s="303">
        <v>15.950000000000001</v>
      </c>
      <c r="AA238" s="219"/>
      <c r="AC238" s="303">
        <v>9.1999999999999993</v>
      </c>
      <c r="AD238" s="218"/>
      <c r="AF238" s="303">
        <v>7.15</v>
      </c>
      <c r="AG238" s="328"/>
      <c r="AI238" s="106"/>
      <c r="AV238" s="36">
        <v>42480</v>
      </c>
    </row>
    <row r="239" spans="1:75" x14ac:dyDescent="0.25">
      <c r="A239" s="95">
        <v>41384</v>
      </c>
      <c r="B239" s="36">
        <v>41384</v>
      </c>
      <c r="C239" s="303">
        <v>11.45</v>
      </c>
      <c r="D239" s="303">
        <v>8.6</v>
      </c>
      <c r="E239" s="303">
        <v>11.7</v>
      </c>
      <c r="F239" s="303">
        <v>16.5</v>
      </c>
      <c r="G239" s="303">
        <v>9.15</v>
      </c>
      <c r="H239" s="303">
        <v>9.5</v>
      </c>
      <c r="I239" s="106"/>
      <c r="J239" s="105"/>
      <c r="P239" s="177">
        <v>42480</v>
      </c>
      <c r="Q239" s="303">
        <v>11.45</v>
      </c>
      <c r="R239" s="219"/>
      <c r="T239" s="303">
        <v>8.6</v>
      </c>
      <c r="U239" s="219"/>
      <c r="W239" s="303">
        <v>11.7</v>
      </c>
      <c r="X239" s="219"/>
      <c r="Z239" s="303">
        <v>16.5</v>
      </c>
      <c r="AA239" s="219"/>
      <c r="AC239" s="303">
        <v>9.15</v>
      </c>
      <c r="AD239" s="218"/>
      <c r="AF239" s="303">
        <v>9.5</v>
      </c>
      <c r="AG239" s="328"/>
      <c r="AI239" s="106"/>
      <c r="AV239" s="36">
        <v>42481</v>
      </c>
    </row>
    <row r="240" spans="1:75" x14ac:dyDescent="0.25">
      <c r="A240" s="95">
        <v>41385</v>
      </c>
      <c r="B240" s="36">
        <v>41385</v>
      </c>
      <c r="C240" s="303">
        <v>8.5500000000000007</v>
      </c>
      <c r="D240" s="303">
        <v>10.5</v>
      </c>
      <c r="E240" s="303">
        <v>13.5</v>
      </c>
      <c r="F240" s="303">
        <v>17.149999999999999</v>
      </c>
      <c r="G240" s="303">
        <v>10.55</v>
      </c>
      <c r="H240" s="303">
        <v>10.95</v>
      </c>
      <c r="I240" s="106"/>
      <c r="J240" s="105"/>
      <c r="P240" s="177">
        <v>42481</v>
      </c>
      <c r="Q240" s="303">
        <v>8.5500000000000007</v>
      </c>
      <c r="R240" s="219"/>
      <c r="T240" s="303">
        <v>10.5</v>
      </c>
      <c r="U240" s="219"/>
      <c r="W240" s="303">
        <v>13.5</v>
      </c>
      <c r="X240" s="219"/>
      <c r="Z240" s="303">
        <v>17.149999999999999</v>
      </c>
      <c r="AA240" s="219"/>
      <c r="AC240" s="303">
        <v>10.55</v>
      </c>
      <c r="AD240" s="218"/>
      <c r="AF240" s="303">
        <v>10.95</v>
      </c>
      <c r="AG240" s="328"/>
      <c r="AI240" s="106"/>
      <c r="AV240" s="36">
        <v>42482</v>
      </c>
    </row>
    <row r="241" spans="1:48" x14ac:dyDescent="0.25">
      <c r="A241" s="95">
        <v>41386</v>
      </c>
      <c r="B241" s="36">
        <v>41386</v>
      </c>
      <c r="C241" s="303">
        <v>6.4</v>
      </c>
      <c r="D241" s="303">
        <v>8.9499999999999993</v>
      </c>
      <c r="E241" s="303">
        <v>12.4</v>
      </c>
      <c r="F241" s="303">
        <v>16.299999999999997</v>
      </c>
      <c r="G241" s="303">
        <v>9.9499999999999993</v>
      </c>
      <c r="H241" s="303">
        <v>9.6</v>
      </c>
      <c r="I241" s="106"/>
      <c r="J241" s="105"/>
      <c r="P241" s="177">
        <v>42482</v>
      </c>
      <c r="Q241" s="303">
        <v>6.4</v>
      </c>
      <c r="R241" s="219"/>
      <c r="T241" s="303">
        <v>8.9499999999999993</v>
      </c>
      <c r="U241" s="219"/>
      <c r="W241" s="303">
        <v>12.4</v>
      </c>
      <c r="X241" s="219"/>
      <c r="Z241" s="303">
        <v>16.299999999999997</v>
      </c>
      <c r="AA241" s="219"/>
      <c r="AC241" s="303">
        <v>9.9499999999999993</v>
      </c>
      <c r="AD241" s="218"/>
      <c r="AF241" s="303">
        <v>9.6</v>
      </c>
      <c r="AG241" s="328"/>
      <c r="AI241" s="106"/>
      <c r="AV241" s="36">
        <v>42483</v>
      </c>
    </row>
    <row r="242" spans="1:48" x14ac:dyDescent="0.25">
      <c r="A242" s="95">
        <v>41387</v>
      </c>
      <c r="B242" s="36">
        <v>41387</v>
      </c>
      <c r="C242" s="303">
        <v>6.8</v>
      </c>
      <c r="D242" s="303">
        <v>7</v>
      </c>
      <c r="E242" s="303">
        <v>9.15</v>
      </c>
      <c r="F242" s="303">
        <v>14.5</v>
      </c>
      <c r="G242" s="303">
        <v>8.8500000000000014</v>
      </c>
      <c r="H242" s="303">
        <v>8.0500000000000007</v>
      </c>
      <c r="I242" s="106"/>
      <c r="J242" s="105"/>
      <c r="P242" s="177">
        <v>42483</v>
      </c>
      <c r="Q242" s="303">
        <v>6.8</v>
      </c>
      <c r="R242" s="219"/>
      <c r="T242" s="303">
        <v>7</v>
      </c>
      <c r="U242" s="219"/>
      <c r="W242" s="303">
        <v>9.15</v>
      </c>
      <c r="X242" s="219"/>
      <c r="Z242" s="303">
        <v>14.5</v>
      </c>
      <c r="AA242" s="219"/>
      <c r="AC242" s="303">
        <v>8.8500000000000014</v>
      </c>
      <c r="AD242" s="218"/>
      <c r="AF242" s="303">
        <v>8.0500000000000007</v>
      </c>
      <c r="AG242" s="328"/>
      <c r="AI242" s="106"/>
      <c r="AV242" s="36">
        <v>42484</v>
      </c>
    </row>
    <row r="243" spans="1:48" x14ac:dyDescent="0.25">
      <c r="A243" s="95">
        <v>41388</v>
      </c>
      <c r="B243" s="36">
        <v>41388</v>
      </c>
      <c r="C243" s="303">
        <v>8.5</v>
      </c>
      <c r="D243" s="303">
        <v>7.35</v>
      </c>
      <c r="E243" s="303">
        <v>7.5</v>
      </c>
      <c r="F243" s="303">
        <v>13.850000000000001</v>
      </c>
      <c r="G243" s="303">
        <v>9.4499999999999993</v>
      </c>
      <c r="H243" s="303">
        <v>9.5500000000000007</v>
      </c>
      <c r="I243" s="106"/>
      <c r="J243" s="105"/>
      <c r="P243" s="177">
        <v>42484</v>
      </c>
      <c r="Q243" s="303">
        <v>8.5</v>
      </c>
      <c r="R243" s="219"/>
      <c r="T243" s="303">
        <v>7.35</v>
      </c>
      <c r="U243" s="219"/>
      <c r="W243" s="303">
        <v>7.5</v>
      </c>
      <c r="X243" s="219"/>
      <c r="Z243" s="303">
        <v>13.850000000000001</v>
      </c>
      <c r="AA243" s="219"/>
      <c r="AC243" s="303">
        <v>9.4499999999999993</v>
      </c>
      <c r="AD243" s="218"/>
      <c r="AF243" s="303">
        <v>9.5500000000000007</v>
      </c>
      <c r="AG243" s="328"/>
      <c r="AI243" s="106"/>
      <c r="AV243" s="36">
        <v>42485</v>
      </c>
    </row>
    <row r="244" spans="1:48" x14ac:dyDescent="0.25">
      <c r="A244" s="95">
        <v>41389</v>
      </c>
      <c r="B244" s="36">
        <v>41389</v>
      </c>
      <c r="C244" s="303">
        <v>10.5</v>
      </c>
      <c r="D244" s="303">
        <v>8.3000000000000007</v>
      </c>
      <c r="E244" s="303">
        <v>7.05</v>
      </c>
      <c r="F244" s="303">
        <v>13.25</v>
      </c>
      <c r="G244" s="303">
        <v>9.8000000000000007</v>
      </c>
      <c r="H244" s="303">
        <v>12.2</v>
      </c>
      <c r="I244" s="106"/>
      <c r="J244" s="105"/>
      <c r="P244" s="177">
        <v>42485</v>
      </c>
      <c r="Q244" s="303">
        <v>10.5</v>
      </c>
      <c r="R244" s="219"/>
      <c r="T244" s="303">
        <v>8.3000000000000007</v>
      </c>
      <c r="U244" s="219"/>
      <c r="W244" s="303">
        <v>7.05</v>
      </c>
      <c r="X244" s="219"/>
      <c r="Z244" s="303">
        <v>13.25</v>
      </c>
      <c r="AA244" s="219"/>
      <c r="AC244" s="303">
        <v>9.8000000000000007</v>
      </c>
      <c r="AD244" s="218"/>
      <c r="AF244" s="303">
        <v>12.2</v>
      </c>
      <c r="AG244" s="328"/>
      <c r="AI244" s="106"/>
      <c r="AV244" s="36">
        <v>42486</v>
      </c>
    </row>
    <row r="245" spans="1:48" x14ac:dyDescent="0.25">
      <c r="A245" s="95">
        <v>41390</v>
      </c>
      <c r="B245" s="36">
        <v>41390</v>
      </c>
      <c r="C245" s="303">
        <v>13.5</v>
      </c>
      <c r="D245" s="303">
        <v>9.25</v>
      </c>
      <c r="E245" s="303">
        <v>8.5</v>
      </c>
      <c r="F245" s="303">
        <v>11.85</v>
      </c>
      <c r="G245" s="303">
        <v>10.55</v>
      </c>
      <c r="H245" s="303">
        <v>12.85</v>
      </c>
      <c r="I245" s="106"/>
      <c r="J245" s="105"/>
      <c r="P245" s="177">
        <v>42486</v>
      </c>
      <c r="Q245" s="303">
        <v>13.5</v>
      </c>
      <c r="R245" s="219"/>
      <c r="T245" s="303">
        <v>9.25</v>
      </c>
      <c r="U245" s="219"/>
      <c r="W245" s="303">
        <v>8.5</v>
      </c>
      <c r="X245" s="219"/>
      <c r="Z245" s="303">
        <v>11.85</v>
      </c>
      <c r="AA245" s="219"/>
      <c r="AC245" s="303">
        <v>10.55</v>
      </c>
      <c r="AD245" s="218"/>
      <c r="AF245" s="303">
        <v>12.85</v>
      </c>
      <c r="AG245" s="328"/>
      <c r="AI245" s="106"/>
      <c r="AV245" s="36">
        <v>42487</v>
      </c>
    </row>
    <row r="246" spans="1:48" x14ac:dyDescent="0.25">
      <c r="A246" s="95">
        <v>41391</v>
      </c>
      <c r="B246" s="36">
        <v>41391</v>
      </c>
      <c r="C246" s="303">
        <v>13.95</v>
      </c>
      <c r="D246" s="303">
        <v>8.6</v>
      </c>
      <c r="E246" s="303">
        <v>12.75</v>
      </c>
      <c r="F246" s="303">
        <v>12.75</v>
      </c>
      <c r="G246" s="303">
        <v>10.85</v>
      </c>
      <c r="H246" s="303">
        <v>13.15</v>
      </c>
      <c r="I246" s="106"/>
      <c r="J246" s="105"/>
      <c r="P246" s="177">
        <v>42487</v>
      </c>
      <c r="Q246" s="303">
        <v>13.95</v>
      </c>
      <c r="R246" s="219"/>
      <c r="T246" s="303">
        <v>8.6</v>
      </c>
      <c r="U246" s="219"/>
      <c r="W246" s="303">
        <v>12.75</v>
      </c>
      <c r="X246" s="219"/>
      <c r="Z246" s="303">
        <v>12.75</v>
      </c>
      <c r="AA246" s="219"/>
      <c r="AC246" s="303">
        <v>10.85</v>
      </c>
      <c r="AD246" s="218"/>
      <c r="AF246" s="303">
        <v>13.15</v>
      </c>
      <c r="AG246" s="328"/>
      <c r="AI246" s="106"/>
      <c r="AV246" s="36">
        <v>42488</v>
      </c>
    </row>
    <row r="247" spans="1:48" x14ac:dyDescent="0.25">
      <c r="A247" s="95">
        <v>41392</v>
      </c>
      <c r="B247" s="36">
        <v>41392</v>
      </c>
      <c r="C247" s="303">
        <v>11.35</v>
      </c>
      <c r="D247" s="303">
        <v>7.4499999999999993</v>
      </c>
      <c r="E247" s="303">
        <v>14.8</v>
      </c>
      <c r="F247" s="303">
        <v>14.15</v>
      </c>
      <c r="G247" s="303">
        <v>10.3</v>
      </c>
      <c r="H247" s="303">
        <v>12.2</v>
      </c>
      <c r="I247" s="106"/>
      <c r="J247" s="105"/>
      <c r="P247" s="177">
        <v>42488</v>
      </c>
      <c r="Q247" s="303">
        <v>11.35</v>
      </c>
      <c r="R247" s="219"/>
      <c r="T247" s="303">
        <v>7.4499999999999993</v>
      </c>
      <c r="U247" s="219"/>
      <c r="W247" s="303">
        <v>14.8</v>
      </c>
      <c r="X247" s="219"/>
      <c r="Z247" s="303">
        <v>14.15</v>
      </c>
      <c r="AA247" s="219"/>
      <c r="AC247" s="303">
        <v>10.3</v>
      </c>
      <c r="AD247" s="218"/>
      <c r="AF247" s="303">
        <v>12.2</v>
      </c>
      <c r="AG247" s="328"/>
      <c r="AI247" s="106"/>
      <c r="AV247" s="36">
        <v>42489</v>
      </c>
    </row>
    <row r="248" spans="1:48" x14ac:dyDescent="0.25">
      <c r="A248" s="95">
        <v>41393</v>
      </c>
      <c r="B248" s="36">
        <v>41393</v>
      </c>
      <c r="C248" s="303">
        <v>8.1999999999999993</v>
      </c>
      <c r="D248" s="303">
        <v>8.5500000000000007</v>
      </c>
      <c r="E248" s="303">
        <v>13.45</v>
      </c>
      <c r="F248" s="303">
        <v>13</v>
      </c>
      <c r="G248" s="303">
        <v>9.0500000000000007</v>
      </c>
      <c r="H248" s="303">
        <v>11</v>
      </c>
      <c r="I248" s="106"/>
      <c r="J248" s="105"/>
      <c r="P248" s="177">
        <v>42489</v>
      </c>
      <c r="Q248" s="303">
        <v>8.1999999999999993</v>
      </c>
      <c r="R248" s="219"/>
      <c r="T248" s="303">
        <v>8.5500000000000007</v>
      </c>
      <c r="U248" s="219"/>
      <c r="W248" s="303">
        <v>13.45</v>
      </c>
      <c r="X248" s="219"/>
      <c r="Z248" s="303">
        <v>13</v>
      </c>
      <c r="AA248" s="219"/>
      <c r="AC248" s="303">
        <v>9.0500000000000007</v>
      </c>
      <c r="AD248" s="218"/>
      <c r="AF248" s="303">
        <v>11</v>
      </c>
      <c r="AG248" s="328"/>
      <c r="AI248" s="106"/>
      <c r="AV248" s="36">
        <v>42490</v>
      </c>
    </row>
    <row r="249" spans="1:48" x14ac:dyDescent="0.25">
      <c r="A249" s="95">
        <v>41394</v>
      </c>
      <c r="B249" s="36">
        <v>41394</v>
      </c>
      <c r="C249" s="303">
        <v>6.4</v>
      </c>
      <c r="D249" s="303">
        <v>11.25</v>
      </c>
      <c r="E249" s="303">
        <v>11.350000000000001</v>
      </c>
      <c r="F249" s="303">
        <v>13.3</v>
      </c>
      <c r="G249" s="303">
        <v>8.8000000000000007</v>
      </c>
      <c r="H249" s="303">
        <v>12.7</v>
      </c>
      <c r="I249" s="106"/>
      <c r="J249" s="105"/>
      <c r="P249" s="177">
        <v>42490</v>
      </c>
      <c r="Q249" s="303">
        <v>6.4</v>
      </c>
      <c r="T249" s="303">
        <v>11.25</v>
      </c>
      <c r="U249" s="330"/>
      <c r="W249" s="303">
        <v>11.350000000000001</v>
      </c>
      <c r="X249" s="330"/>
      <c r="Z249" s="303">
        <v>13.3</v>
      </c>
      <c r="AA249" s="219"/>
      <c r="AC249" s="303">
        <v>8.8000000000000007</v>
      </c>
      <c r="AD249" s="328"/>
      <c r="AF249" s="303">
        <v>12.7</v>
      </c>
      <c r="AI249" s="106"/>
    </row>
  </sheetData>
  <mergeCells count="6">
    <mergeCell ref="AM1:AT1"/>
    <mergeCell ref="K19:L19"/>
    <mergeCell ref="C5:I5"/>
    <mergeCell ref="A1:I1"/>
    <mergeCell ref="K1:N1"/>
    <mergeCell ref="P1:AK1"/>
  </mergeCells>
  <conditionalFormatting sqref="AD235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 AA235 U235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35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35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 AA235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 U235 AA235 AD235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5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35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35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35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0:R235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0 U20 AD20 AA20 X20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 AG235 AD235 AA235 U235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 AG235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3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0:U235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X235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:AA235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0:AD235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0:AG235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:BA1048576 BE2:BE1048576 BI2:BI1048576 BM2:BM1048576 BQ2:BQ1048576 BU2:BU1048576 AW2:AW4 AW6:AW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0:AJ2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Hardiness Tables 2012-19</vt:lpstr>
      <vt:lpstr>Chardonnay Predicted LTE</vt:lpstr>
      <vt:lpstr>Charts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Bowen, Pat</dc:creator>
  <cp:lastModifiedBy>Bogdanoff, Carl</cp:lastModifiedBy>
  <cp:lastPrinted>2019-05-03T21:28:35Z</cp:lastPrinted>
  <dcterms:created xsi:type="dcterms:W3CDTF">2013-01-10T16:45:54Z</dcterms:created>
  <dcterms:modified xsi:type="dcterms:W3CDTF">2020-02-14T21:11:16Z</dcterms:modified>
</cp:coreProperties>
</file>